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50" windowHeight="10480" tabRatio="833" firstSheet="6" activeTab="54"/>
  </bookViews>
  <sheets>
    <sheet name="资产基础法评估明表工作流程图" sheetId="92" state="hidden" r:id="rId1"/>
    <sheet name="索引目录" sheetId="1" state="hidden" r:id="rId2"/>
    <sheet name="资产负债表" sheetId="2" state="hidden" r:id="rId3"/>
    <sheet name="基本信息输入表" sheetId="3" state="hidden" r:id="rId4"/>
    <sheet name="填表说明" sheetId="5" state="hidden" r:id="rId5"/>
    <sheet name="企业基本情况表" sheetId="6" state="hidden" r:id="rId6"/>
    <sheet name="1-汇总表" sheetId="7" r:id="rId7"/>
    <sheet name="2-分类汇总" sheetId="8" state="hidden" r:id="rId8"/>
    <sheet name="3-流动汇总" sheetId="9" state="hidden" r:id="rId9"/>
    <sheet name="表3-1货币汇总表" sheetId="10" state="hidden" r:id="rId10"/>
    <sheet name="3-1-1现金" sheetId="11" state="hidden" r:id="rId11"/>
    <sheet name="3-1-2银行存款" sheetId="12" state="hidden" r:id="rId12"/>
    <sheet name="3-1-3其他货币资金" sheetId="13" state="hidden" r:id="rId13"/>
    <sheet name="3-2交易性金融资产汇总" sheetId="14" state="hidden" r:id="rId14"/>
    <sheet name="3-2-1交易性-股票" sheetId="15" state="hidden" r:id="rId15"/>
    <sheet name="3-2-2交易性-债券" sheetId="16" state="hidden" r:id="rId16"/>
    <sheet name="3-2-3交易性-基金" sheetId="17" state="hidden" r:id="rId17"/>
    <sheet name="3-3应收票据" sheetId="18" state="hidden" r:id="rId18"/>
    <sheet name="3-4应收账款" sheetId="19" state="hidden" r:id="rId19"/>
    <sheet name="3-5预付款项" sheetId="20" state="hidden" r:id="rId20"/>
    <sheet name="3-6应收利息" sheetId="21" state="hidden" r:id="rId21"/>
    <sheet name="3-7应收股利" sheetId="22" state="hidden" r:id="rId22"/>
    <sheet name="3-8其他应收款" sheetId="23" state="hidden" r:id="rId23"/>
    <sheet name="3-9存货汇总" sheetId="24" state="hidden" r:id="rId24"/>
    <sheet name="3-9-1材料采购（在途物资）" sheetId="25" state="hidden" r:id="rId25"/>
    <sheet name="3-9-2原材料" sheetId="26" state="hidden" r:id="rId26"/>
    <sheet name="3-9-3在库周转材料" sheetId="27" state="hidden" r:id="rId27"/>
    <sheet name="3-9-4委托加工物资" sheetId="28" state="hidden" r:id="rId28"/>
    <sheet name="3-9-5产成品（库存商品）" sheetId="29" state="hidden" r:id="rId29"/>
    <sheet name="3-9-6在产品（自制半成品）" sheetId="30" state="hidden" r:id="rId30"/>
    <sheet name="3-9-7发出商品" sheetId="31" state="hidden" r:id="rId31"/>
    <sheet name="3-9-8在用周转材料" sheetId="32" state="hidden" r:id="rId32"/>
    <sheet name="3-9-9工程施工" sheetId="93" state="hidden" r:id="rId33"/>
    <sheet name="3.10合同资产" sheetId="95" state="hidden" r:id="rId34"/>
    <sheet name="3-11一年到期非流动资产" sheetId="33" state="hidden" r:id="rId35"/>
    <sheet name="3-12其他流动资产" sheetId="34" state="hidden" r:id="rId36"/>
    <sheet name="4-非流动资产汇总" sheetId="35" state="hidden" r:id="rId37"/>
    <sheet name="4-1可供出售金融资产汇总" sheetId="36" state="hidden" r:id="rId38"/>
    <sheet name="4-1-1可出售-股票" sheetId="37" state="hidden" r:id="rId39"/>
    <sheet name="4-1-2可出售-债券" sheetId="38" state="hidden" r:id="rId40"/>
    <sheet name="4-1-3可出售-其他" sheetId="39" state="hidden" r:id="rId41"/>
    <sheet name="4-2持有到期投资" sheetId="40" state="hidden" r:id="rId42"/>
    <sheet name="4-3长期应收" sheetId="41" state="hidden" r:id="rId43"/>
    <sheet name="4-4股权投资" sheetId="42" state="hidden" r:id="rId44"/>
    <sheet name="4-5-1投资性房地产（成本计量）" sheetId="43" state="hidden" r:id="rId45"/>
    <sheet name="4-5-2投资性房地产（公允计量）" sheetId="44" state="hidden" r:id="rId46"/>
    <sheet name="4-5-3投资性地产（成本计量）" sheetId="45" state="hidden" r:id="rId47"/>
    <sheet name="4-5-4投资性地产(公允计量）" sheetId="46" state="hidden" r:id="rId48"/>
    <sheet name="4-6固定资产汇总" sheetId="47" r:id="rId49"/>
    <sheet name="4-6-1房屋建筑物" sheetId="48" state="hidden" r:id="rId50"/>
    <sheet name="4-6-2构筑物" sheetId="49" state="hidden" r:id="rId51"/>
    <sheet name="4-6-3管道沟槽" sheetId="50" state="hidden" r:id="rId52"/>
    <sheet name="4-6-4机器设备" sheetId="51" state="hidden" r:id="rId53"/>
    <sheet name="4-6-5车辆" sheetId="52" state="hidden" r:id="rId54"/>
    <sheet name="4-6-6电子设备" sheetId="53" r:id="rId55"/>
    <sheet name="4-6-7土地" sheetId="54" state="hidden" r:id="rId56"/>
    <sheet name="4-6-8井巷工程" sheetId="94" state="hidden" r:id="rId57"/>
    <sheet name="4-7在建工程汇总" sheetId="55" state="hidden" r:id="rId58"/>
    <sheet name="4-7-1在建（土建）" sheetId="56" state="hidden" r:id="rId59"/>
    <sheet name="4-7-2在建（设备）" sheetId="57" state="hidden" r:id="rId60"/>
    <sheet name="4-8工程物资" sheetId="58" state="hidden" r:id="rId61"/>
    <sheet name="4-9固定资产清理" sheetId="59" state="hidden" r:id="rId62"/>
    <sheet name="4-10生产性生物资产" sheetId="60" state="hidden" r:id="rId63"/>
    <sheet name="4-11油气资产" sheetId="61" state="hidden" r:id="rId64"/>
    <sheet name="4-12无形资产汇总" sheetId="62" state="hidden" r:id="rId65"/>
    <sheet name="4-12-1无形-土地" sheetId="64" state="hidden" r:id="rId66"/>
    <sheet name="4-12-2无形-矿业权" sheetId="63" state="hidden" r:id="rId67"/>
    <sheet name="4-12-3无形-其他" sheetId="65" state="hidden" r:id="rId68"/>
    <sheet name="4-13使用权资产" sheetId="98" state="hidden" r:id="rId69"/>
    <sheet name="4-14开发支出" sheetId="66" state="hidden" r:id="rId70"/>
    <sheet name="4-15商誉" sheetId="67" state="hidden" r:id="rId71"/>
    <sheet name="4-16长期待摊费用" sheetId="68" state="hidden" r:id="rId72"/>
    <sheet name="4-17递延所得税资产" sheetId="69" state="hidden" r:id="rId73"/>
    <sheet name="4-18其他非流动资产" sheetId="70" state="hidden" r:id="rId74"/>
    <sheet name="5-流动负债汇总" sheetId="71" state="hidden" r:id="rId75"/>
    <sheet name="5-1短期借款" sheetId="72" state="hidden" r:id="rId76"/>
    <sheet name="5-2交易性金融负债" sheetId="73" state="hidden" r:id="rId77"/>
    <sheet name="5-3应付票据" sheetId="74" state="hidden" r:id="rId78"/>
    <sheet name="5-4应付账款" sheetId="75" state="hidden" r:id="rId79"/>
    <sheet name="5-5预收账款" sheetId="76" state="hidden" r:id="rId80"/>
    <sheet name="5.6合同负债" sheetId="96" state="hidden" r:id="rId81"/>
    <sheet name="5-7职工薪酬" sheetId="77" state="hidden" r:id="rId82"/>
    <sheet name="5-8应交税费" sheetId="78" state="hidden" r:id="rId83"/>
    <sheet name="5-9应付利息" sheetId="79" state="hidden" r:id="rId84"/>
    <sheet name="5-10应付股利（利润）" sheetId="80" state="hidden" r:id="rId85"/>
    <sheet name="5-11其他应付款" sheetId="81" state="hidden" r:id="rId86"/>
    <sheet name="5-12一年到期非流动负债" sheetId="82" state="hidden" r:id="rId87"/>
    <sheet name="5-13其他流动负债" sheetId="83" state="hidden" r:id="rId88"/>
    <sheet name="6-非流动负债汇总 " sheetId="84" state="hidden" r:id="rId89"/>
    <sheet name="6-1长期借款" sheetId="85" state="hidden" r:id="rId90"/>
    <sheet name="6-2应付债券" sheetId="86" state="hidden" r:id="rId91"/>
    <sheet name="6-3租赁负债" sheetId="99" state="hidden" r:id="rId92"/>
    <sheet name="6-4长期应付款" sheetId="87" state="hidden" r:id="rId93"/>
    <sheet name="6-5专项应付款" sheetId="88" state="hidden" r:id="rId94"/>
    <sheet name="6-6预计负债" sheetId="89" state="hidden" r:id="rId95"/>
    <sheet name="6-7递延收益" sheetId="97" state="hidden" r:id="rId96"/>
    <sheet name="6-8递延所得税负债" sheetId="90" state="hidden" r:id="rId97"/>
    <sheet name="6-9其他非流动负债" sheetId="91" state="hidden" r:id="rId98"/>
  </sheets>
  <externalReferences>
    <externalReference r:id="rId99"/>
  </externalReferences>
  <definedNames>
    <definedName name="_xlnm._FilterDatabase" localSheetId="3" hidden="1">基本信息输入表!$B$9:$S$99</definedName>
    <definedName name="_xlnm._FilterDatabase" localSheetId="7" hidden="1">'2-分类汇总'!$A$6:$L$94</definedName>
    <definedName name="_xlnm._FilterDatabase" localSheetId="10">'3-1-1现金'!$A$6:$AG$6</definedName>
    <definedName name="a" localSheetId="1">#REF!</definedName>
    <definedName name="PRCGAAP" localSheetId="1">#REF!</definedName>
    <definedName name="PRCGAAP2" localSheetId="1">#REF!</definedName>
    <definedName name="_xlnm.Print_Area" localSheetId="6">'1-汇总表'!$A$2:$H$23</definedName>
    <definedName name="_xlnm.Print_Area" localSheetId="7">'2-分类汇总'!$A$1:$H$93</definedName>
    <definedName name="_xlnm.Print_Area" localSheetId="34">'3-11一年到期非流动资产'!$A$1:$J$28</definedName>
    <definedName name="_xlnm.Print_Area" localSheetId="35">'3-12其他流动资产'!$A$1:$K$28</definedName>
    <definedName name="_xlnm.Print_Area" localSheetId="10">'3-1-1现金'!$A$2:$K$29</definedName>
    <definedName name="_xlnm.Print_Area" localSheetId="11">'3-1-2银行存款'!$A$1:$L$32</definedName>
    <definedName name="_xlnm.Print_Area" localSheetId="12">'3-1-3其他货币资金'!$A$1:$L$28</definedName>
    <definedName name="_xlnm.Print_Area" localSheetId="14">'3-2-1交易性-股票'!$A$1:$N$31</definedName>
    <definedName name="_xlnm.Print_Area" localSheetId="15">'3-2-2交易性-债券'!$A$1:$N$30</definedName>
    <definedName name="_xlnm.Print_Area" localSheetId="16">'3-2-3交易性-基金'!$A$1:$N$30</definedName>
    <definedName name="_xlnm.Print_Area" localSheetId="13">'3-2交易性金融资产汇总'!$A$1:$H$26</definedName>
    <definedName name="_xlnm.Print_Area" localSheetId="17">'3-3应收票据'!$A$1:$N$29</definedName>
    <definedName name="_xlnm.Print_Area" localSheetId="18">'3-4应收账款'!$A$1:$W$32</definedName>
    <definedName name="_xlnm.Print_Area" localSheetId="19">'3-5预付款项'!$A$1:$Q$33</definedName>
    <definedName name="_xlnm.Print_Area" localSheetId="20">'3-6应收利息'!$A$1:$L$28</definedName>
    <definedName name="_xlnm.Print_Area" localSheetId="21">'3-7应收股利'!$A$1:$J$28</definedName>
    <definedName name="_xlnm.Print_Area" localSheetId="22">'3-8其他应收款'!$A$1:$P$33</definedName>
    <definedName name="_xlnm.Print_Area" localSheetId="24">'3-9-1材料采购（在途物资）'!$A$1:$Q$30</definedName>
    <definedName name="_xlnm.Print_Area" localSheetId="25">'3-9-2原材料'!$A$1:$W$33</definedName>
    <definedName name="_xlnm.Print_Area" localSheetId="26">'3-9-3在库周转材料'!$A$1:$T$33</definedName>
    <definedName name="_xlnm.Print_Area" localSheetId="27">'3-9-4委托加工物资'!$A$1:$R$30</definedName>
    <definedName name="_xlnm.Print_Area" localSheetId="28">'3-9-5产成品（库存商品）'!$A$1:$W$33</definedName>
    <definedName name="_xlnm.Print_Area" localSheetId="29">'3-9-6在产品（自制半成品）'!$A$1:$R$30</definedName>
    <definedName name="_xlnm.Print_Area" localSheetId="30">'3-9-7发出商品'!$A$1:$R$29</definedName>
    <definedName name="_xlnm.Print_Area" localSheetId="31">'3-9-8在用周转材料'!$A$1:$P$28</definedName>
    <definedName name="_xlnm.Print_Area" localSheetId="23">'3-9存货汇总'!$A$1:$H$27</definedName>
    <definedName name="_xlnm.Print_Area" localSheetId="8">'3-流动汇总'!$A$1:$H$31</definedName>
    <definedName name="_xlnm.Print_Area" localSheetId="62">'4-10生产性生物资产'!$A$1:$T$32</definedName>
    <definedName name="_xlnm.Print_Area" localSheetId="38">'4-1-1可出售-股票'!$A$1:$Q$29</definedName>
    <definedName name="_xlnm.Print_Area" localSheetId="63">'4-11油气资产'!$A$1:$V$33</definedName>
    <definedName name="_xlnm.Print_Area" localSheetId="65">'4-12-1无形-土地'!$A$1:$S$32</definedName>
    <definedName name="_xlnm.Print_Area" localSheetId="66">'4-12-2无形-矿业权'!$A$1:$P$32</definedName>
    <definedName name="_xlnm.Print_Area" localSheetId="67">'4-12-3无形-其他'!$A$1:$M$29</definedName>
    <definedName name="_xlnm.Print_Area" localSheetId="39">'4-1-2可出售-债券'!$A$1:$Q$32</definedName>
    <definedName name="_xlnm.Print_Area" localSheetId="64">'4-12无形资产汇总'!$A$1:$H$27</definedName>
    <definedName name="_xlnm.Print_Area" localSheetId="69">'4-14开发支出'!$A$1:$O$31</definedName>
    <definedName name="_xlnm.Print_Area" localSheetId="40">'4-1-3可出售-其他'!$A$1:$Q$30</definedName>
    <definedName name="_xlnm.Print_Area" localSheetId="70">'4-15商誉'!$A$1:$J$28</definedName>
    <definedName name="_xlnm.Print_Area" localSheetId="71">'4-16长期待摊费用'!$A$1:$M$30</definedName>
    <definedName name="_xlnm.Print_Area" localSheetId="72">'4-17递延所得税资产'!$A$1:$H$28</definedName>
    <definedName name="_xlnm.Print_Area" localSheetId="73">'4-18其他非流动资产'!$A$1:$I$28</definedName>
    <definedName name="_xlnm.Print_Area" localSheetId="37">'4-1可供出售金融资产汇总'!$A$1:$H$27</definedName>
    <definedName name="_xlnm.Print_Area" localSheetId="41">'4-2持有到期投资'!$A$1:$P$29</definedName>
    <definedName name="_xlnm.Print_Area" localSheetId="42">'4-3长期应收'!$A$1:$M$28</definedName>
    <definedName name="_xlnm.Print_Area" localSheetId="43">'4-4股权投资'!$A$1:$Q$36</definedName>
    <definedName name="_xlnm.Print_Area" localSheetId="44">'4-5-1投资性房地产（成本计量）'!$A$1:$AE$34</definedName>
    <definedName name="_xlnm.Print_Area" localSheetId="45">'4-5-2投资性房地产（公允计量）'!$A$1:$X$33</definedName>
    <definedName name="_xlnm.Print_Area" localSheetId="46">'4-5-3投资性地产（成本计量）'!$A$1:$V$35</definedName>
    <definedName name="_xlnm.Print_Area" localSheetId="47">'4-5-4投资性地产(公允计量）'!$A$1:$S$31</definedName>
    <definedName name="_xlnm.Print_Area" localSheetId="49">'4-6-1房屋建筑物'!$A$1:$AD$38</definedName>
    <definedName name="_xlnm.Print_Area" localSheetId="50">'4-6-2构筑物'!$A$1:$Y$35</definedName>
    <definedName name="_xlnm.Print_Area" localSheetId="51">'4-6-3管道沟槽'!$A$1:$Y$35</definedName>
    <definedName name="_xlnm.Print_Area" localSheetId="52">'4-6-4机器设备'!$A$1:$AC$34</definedName>
    <definedName name="_xlnm.Print_Area" localSheetId="53">'4-6-5车辆'!$A$1:$AB$34</definedName>
    <definedName name="_xlnm.Print_Area" localSheetId="54">'4-6-6电子设备'!$A$2:$Y$64</definedName>
    <definedName name="_xlnm.Print_Area" localSheetId="55">'4-6-7土地'!$A$1:$R$32</definedName>
    <definedName name="_xlnm.Print_Area" localSheetId="48">'4-6固定资产汇总'!$A$2:$Q$24</definedName>
    <definedName name="_xlnm.Print_Area" localSheetId="58">'4-7-1在建（土建）'!$A$1:$V$35</definedName>
    <definedName name="_xlnm.Print_Area" localSheetId="59">'4-7-2在建（设备）'!$A$1:$AF$35</definedName>
    <definedName name="_xlnm.Print_Area" localSheetId="57">'4-7在建工程汇总'!$A$1:$H$28</definedName>
    <definedName name="_xlnm.Print_Area" localSheetId="60">'4-8工程物资'!$A$1:$U$32</definedName>
    <definedName name="_xlnm.Print_Area" localSheetId="61">'4-9固定资产清理'!$A$1:$M$31</definedName>
    <definedName name="_xlnm.Print_Area" localSheetId="36">'4-非流动资产汇总'!$A$1:$H$50</definedName>
    <definedName name="_xlnm.Print_Area" localSheetId="85">'5-11其他应付款'!$A$1:$M$29</definedName>
    <definedName name="_xlnm.Print_Area" localSheetId="86">'5-12一年到期非流动负债'!$A$1:$L$28</definedName>
    <definedName name="_xlnm.Print_Area" localSheetId="87">'5-13其他流动负债'!$A$1:$K$28</definedName>
    <definedName name="_xlnm.Print_Area" localSheetId="75">'5-1短期借款'!$A$1:$O$32</definedName>
    <definedName name="_xlnm.Print_Area" localSheetId="76">'5-2交易性金融负债'!$A$1:$M$31</definedName>
    <definedName name="_xlnm.Print_Area" localSheetId="77">'5-3应付票据'!$A$1:$L$28</definedName>
    <definedName name="_xlnm.Print_Area" localSheetId="78">'5-4应付账款'!$A$1:$M$31</definedName>
    <definedName name="_xlnm.Print_Area" localSheetId="79">'5-5预收账款'!$A$1:$M$29</definedName>
    <definedName name="_xlnm.Print_Area" localSheetId="81">'5-7职工薪酬'!$A$1:$J$28</definedName>
    <definedName name="_xlnm.Print_Area" localSheetId="82">'5-8应交税费'!$A$1:$K$28</definedName>
    <definedName name="_xlnm.Print_Area" localSheetId="83">'5-9应付利息'!$A$1:$M$28</definedName>
    <definedName name="_xlnm.Print_Area" localSheetId="84">'5-10应付股利（利润）'!$A$1:$K$28</definedName>
    <definedName name="_xlnm.Print_Area" localSheetId="74">'5-流动负债汇总'!$A$1:$H$30</definedName>
    <definedName name="_xlnm.Print_Area" localSheetId="89">'6-1长期借款'!$A$1:$O$32</definedName>
    <definedName name="_xlnm.Print_Area" localSheetId="90">'6-2应付债券'!$A$1:$M$29</definedName>
    <definedName name="_xlnm.Print_Area" localSheetId="92">'6-4长期应付款'!$A$1:$K$28</definedName>
    <definedName name="_xlnm.Print_Area" localSheetId="93">'6-5专项应付款'!$A$1:$L$31</definedName>
    <definedName name="_xlnm.Print_Area" localSheetId="94">'6-6预计负债'!$A$1:$K$28</definedName>
    <definedName name="_xlnm.Print_Area" localSheetId="96">'6-8递延所得税负债'!$A$1:$J$28</definedName>
    <definedName name="_xlnm.Print_Area" localSheetId="97">'6-9其他非流动负债'!$A$1:$K$28</definedName>
    <definedName name="_xlnm.Print_Area" localSheetId="88">'6-非流动负债汇总 '!$A$1:$H$28</definedName>
    <definedName name="_xlnm.Print_Area" localSheetId="9">'表3-1货币汇总表'!$A$1:$I$25</definedName>
    <definedName name="_xlnm.Print_Area" localSheetId="3">基本信息输入表!$A$1:$V$105</definedName>
    <definedName name="_xlnm.Print_Area" localSheetId="2">资产负债表!$A$1:$J$40</definedName>
    <definedName name="Print_Area_MI" localSheetId="1">#REF!</definedName>
    <definedName name="_xlnm.Print_Titles" localSheetId="7">'2-分类汇总'!$2:$6</definedName>
    <definedName name="_xlnm.Print_Titles" localSheetId="10">'3-1-1现金'!$2:$6</definedName>
    <definedName name="Work_Program_By_Area_List" localSheetId="1">#REF!</definedName>
    <definedName name="年初短期投资" localSheetId="1">#REF!</definedName>
    <definedName name="年初货币资金" localSheetId="1">#REF!</definedName>
    <definedName name="年初应收票据" localSheetId="1">#REF!</definedName>
    <definedName name="전" localSheetId="1">#REF!</definedName>
    <definedName name="주택사업본부" localSheetId="1">#REF!</definedName>
    <definedName name="철구사업본부" localSheetId="1">#REF!</definedName>
    <definedName name="_1_1">#REF!</definedName>
    <definedName name="_xlnm._FilterDatabase" localSheetId="33" hidden="1">'3.10合同资产'!$A$6:$M$20</definedName>
    <definedName name="Database">'[1]1'!#REF!</definedName>
    <definedName name="_xlnm.Print_Area" localSheetId="33">'3.10合同资产'!$A$1:$L$29</definedName>
    <definedName name="_xlnm.Print_Area">#REF!</definedName>
    <definedName name="Print_Area_MI">#REF!</definedName>
    <definedName name="전">#REF!</definedName>
    <definedName name="주택사업본부">#REF!</definedName>
    <definedName name="철구사업본부">#REF!</definedName>
    <definedName name="_xlnm._FilterDatabase" localSheetId="80" hidden="1">'5.6合同负债'!$A$6:$K$25</definedName>
    <definedName name="_xlnm.Print_Area" localSheetId="95">'6-7递延收益'!#REF!</definedName>
    <definedName name="_xlnm.Print_Titles" localSheetId="54">'4-6-6电子设备'!$2:$7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uthor>
  </authors>
  <commentList>
    <comment ref="U6" authorId="0">
      <text>
        <r>
          <rPr>
            <b/>
            <sz val="9"/>
            <rFont val="宋体"/>
            <charset val="134"/>
          </rPr>
          <t>aa:</t>
        </r>
        <r>
          <rPr>
            <sz val="9"/>
            <rFont val="宋体"/>
            <charset val="134"/>
          </rPr>
          <t xml:space="preserve">
标注评估程序受限的处理方式</t>
        </r>
      </text>
    </commen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List>
</comments>
</file>

<file path=xl/comments2.xml><?xml version="1.0" encoding="utf-8"?>
<comments xmlns="http://schemas.openxmlformats.org/spreadsheetml/2006/main">
  <authors>
    <author>aa</author>
  </authors>
  <commentList>
    <comment ref="Y6" authorId="0">
      <text>
        <r>
          <rPr>
            <b/>
            <sz val="9"/>
            <rFont val="宋体"/>
            <charset val="134"/>
          </rPr>
          <t>aa:</t>
        </r>
        <r>
          <rPr>
            <sz val="9"/>
            <rFont val="宋体"/>
            <charset val="134"/>
          </rPr>
          <t xml:space="preserve">
标注评估程序受限的处理方式</t>
        </r>
      </text>
    </comment>
    <comment ref="Z6" authorId="0">
      <text>
        <r>
          <rPr>
            <b/>
            <sz val="9"/>
            <rFont val="宋体"/>
            <charset val="134"/>
          </rPr>
          <t>aa:</t>
        </r>
        <r>
          <rPr>
            <sz val="9"/>
            <rFont val="宋体"/>
            <charset val="134"/>
          </rPr>
          <t xml:space="preserve">
如有其他方式，请用文字说明</t>
        </r>
      </text>
    </comment>
    <comment ref="AB6" authorId="0">
      <text>
        <r>
          <rPr>
            <b/>
            <sz val="9"/>
            <rFont val="宋体"/>
            <charset val="134"/>
          </rPr>
          <t>aa:</t>
        </r>
        <r>
          <rPr>
            <sz val="9"/>
            <rFont val="宋体"/>
            <charset val="134"/>
          </rPr>
          <t xml:space="preserve">
账实不符，需文字补充说明</t>
        </r>
      </text>
    </comment>
  </commentList>
</comments>
</file>

<file path=xl/comments3.xml><?xml version="1.0" encoding="utf-8"?>
<comments xmlns="http://schemas.openxmlformats.org/spreadsheetml/2006/main">
  <authors>
    <author>aa</author>
  </authors>
  <commentList>
    <comment ref="Y6" authorId="0">
      <text>
        <r>
          <rPr>
            <b/>
            <sz val="9"/>
            <rFont val="宋体"/>
            <charset val="134"/>
          </rPr>
          <t>aa:</t>
        </r>
        <r>
          <rPr>
            <sz val="9"/>
            <rFont val="宋体"/>
            <charset val="134"/>
          </rPr>
          <t xml:space="preserve">
标注评估程序受限的处理方式</t>
        </r>
      </text>
    </comment>
    <comment ref="Z6" authorId="0">
      <text>
        <r>
          <rPr>
            <b/>
            <sz val="9"/>
            <rFont val="宋体"/>
            <charset val="134"/>
          </rPr>
          <t>aa:</t>
        </r>
        <r>
          <rPr>
            <sz val="9"/>
            <rFont val="宋体"/>
            <charset val="134"/>
          </rPr>
          <t xml:space="preserve">
如有其他方式，请用文字说明</t>
        </r>
      </text>
    </comment>
    <comment ref="AB6" authorId="0">
      <text>
        <r>
          <rPr>
            <b/>
            <sz val="9"/>
            <rFont val="宋体"/>
            <charset val="134"/>
          </rPr>
          <t>aa:</t>
        </r>
        <r>
          <rPr>
            <sz val="9"/>
            <rFont val="宋体"/>
            <charset val="134"/>
          </rPr>
          <t xml:space="preserve">
账实不符，需文字补充说明</t>
        </r>
      </text>
    </comment>
  </commentList>
</comments>
</file>

<file path=xl/comments4.xml><?xml version="1.0" encoding="utf-8"?>
<comments xmlns="http://schemas.openxmlformats.org/spreadsheetml/2006/main">
  <authors>
    <author>aa</author>
  </authors>
  <commentList>
    <comment ref="AB6" authorId="0">
      <text>
        <r>
          <rPr>
            <b/>
            <sz val="9"/>
            <rFont val="宋体"/>
            <charset val="134"/>
          </rPr>
          <t>aa:</t>
        </r>
        <r>
          <rPr>
            <sz val="9"/>
            <rFont val="宋体"/>
            <charset val="134"/>
          </rPr>
          <t xml:space="preserve">
标注评估程序受限的处理方式</t>
        </r>
      </text>
    </comment>
    <comment ref="AC6" authorId="0">
      <text>
        <r>
          <rPr>
            <b/>
            <sz val="9"/>
            <rFont val="宋体"/>
            <charset val="134"/>
          </rPr>
          <t>aa:</t>
        </r>
        <r>
          <rPr>
            <sz val="9"/>
            <rFont val="宋体"/>
            <charset val="134"/>
          </rPr>
          <t xml:space="preserve">
如有其他方式，请用文字说明</t>
        </r>
      </text>
    </comment>
    <comment ref="AE6" authorId="0">
      <text>
        <r>
          <rPr>
            <b/>
            <sz val="9"/>
            <rFont val="宋体"/>
            <charset val="134"/>
          </rPr>
          <t>aa:</t>
        </r>
        <r>
          <rPr>
            <sz val="9"/>
            <rFont val="宋体"/>
            <charset val="134"/>
          </rPr>
          <t xml:space="preserve">
账实不符，需文字补充说明</t>
        </r>
      </text>
    </comment>
    <comment ref="AG6" authorId="0">
      <text>
        <r>
          <rPr>
            <b/>
            <sz val="9"/>
            <rFont val="宋体"/>
            <charset val="134"/>
          </rPr>
          <t>aa:</t>
        </r>
        <r>
          <rPr>
            <sz val="9"/>
            <rFont val="宋体"/>
            <charset val="134"/>
          </rPr>
          <t xml:space="preserve">
如权属不一致，需补充文字说明</t>
        </r>
      </text>
    </comment>
  </commentList>
</comments>
</file>

<file path=xl/comments5.xml><?xml version="1.0" encoding="utf-8"?>
<comments xmlns="http://schemas.openxmlformats.org/spreadsheetml/2006/main">
  <authors>
    <author>aa</author>
    <author>chenjie</author>
  </authors>
  <commentList>
    <comment ref="AB6" authorId="0">
      <text>
        <r>
          <rPr>
            <b/>
            <sz val="9"/>
            <rFont val="宋体"/>
            <charset val="134"/>
          </rPr>
          <t>aa:</t>
        </r>
        <r>
          <rPr>
            <sz val="9"/>
            <rFont val="宋体"/>
            <charset val="134"/>
          </rPr>
          <t xml:space="preserve">
标注评估程序受限的处理方式</t>
        </r>
      </text>
    </comment>
    <comment ref="AC6" authorId="0">
      <text>
        <r>
          <rPr>
            <b/>
            <sz val="9"/>
            <rFont val="宋体"/>
            <charset val="134"/>
          </rPr>
          <t>aa:</t>
        </r>
        <r>
          <rPr>
            <sz val="9"/>
            <rFont val="宋体"/>
            <charset val="134"/>
          </rPr>
          <t xml:space="preserve">
如有其他方式，请用文字说明</t>
        </r>
      </text>
    </comment>
    <comment ref="AE6" authorId="0">
      <text>
        <r>
          <rPr>
            <b/>
            <sz val="9"/>
            <rFont val="宋体"/>
            <charset val="134"/>
          </rPr>
          <t>aa:</t>
        </r>
        <r>
          <rPr>
            <sz val="9"/>
            <rFont val="宋体"/>
            <charset val="134"/>
          </rPr>
          <t xml:space="preserve">
账实不符，需文字补充说明</t>
        </r>
      </text>
    </comment>
    <comment ref="AG6" authorId="0">
      <text>
        <r>
          <rPr>
            <b/>
            <sz val="9"/>
            <rFont val="宋体"/>
            <charset val="134"/>
          </rPr>
          <t>aa:</t>
        </r>
        <r>
          <rPr>
            <sz val="9"/>
            <rFont val="宋体"/>
            <charset val="134"/>
          </rPr>
          <t xml:space="preserve">
如权属不一致，需补充文字说明</t>
        </r>
      </text>
    </comment>
    <comment ref="B7" authorId="1">
      <text>
        <r>
          <rPr>
            <b/>
            <sz val="9"/>
            <rFont val="宋体"/>
            <charset val="134"/>
          </rPr>
          <t>chenjie:</t>
        </r>
        <r>
          <rPr>
            <sz val="9"/>
            <rFont val="宋体"/>
            <charset val="134"/>
          </rPr>
          <t xml:space="preserve">
填列全称</t>
        </r>
      </text>
    </comment>
    <comment ref="C7" authorId="1">
      <text>
        <r>
          <rPr>
            <b/>
            <sz val="9"/>
            <rFont val="宋体"/>
            <charset val="134"/>
          </rPr>
          <t>chenjie:</t>
        </r>
        <r>
          <rPr>
            <sz val="9"/>
            <rFont val="宋体"/>
            <charset val="134"/>
          </rPr>
          <t xml:space="preserve">
如：国库券、电力债券
    ＊＊公司债券</t>
        </r>
      </text>
    </comment>
  </commentList>
</comments>
</file>

<file path=xl/comments6.xml><?xml version="1.0" encoding="utf-8"?>
<comments xmlns="http://schemas.openxmlformats.org/spreadsheetml/2006/main">
  <authors>
    <author>aa</author>
    <author>chenjie</author>
  </authors>
  <commentList>
    <comment ref="AB6" authorId="0">
      <text>
        <r>
          <rPr>
            <b/>
            <sz val="9"/>
            <rFont val="宋体"/>
            <charset val="134"/>
          </rPr>
          <t>aa:</t>
        </r>
        <r>
          <rPr>
            <sz val="9"/>
            <rFont val="宋体"/>
            <charset val="134"/>
          </rPr>
          <t xml:space="preserve">
标注评估程序受限的处理方式</t>
        </r>
      </text>
    </comment>
    <comment ref="AC6" authorId="0">
      <text>
        <r>
          <rPr>
            <b/>
            <sz val="9"/>
            <rFont val="宋体"/>
            <charset val="134"/>
          </rPr>
          <t>aa:</t>
        </r>
        <r>
          <rPr>
            <sz val="9"/>
            <rFont val="宋体"/>
            <charset val="134"/>
          </rPr>
          <t xml:space="preserve">
如有其他方式，请用文字说明</t>
        </r>
      </text>
    </comment>
    <comment ref="AE6" authorId="0">
      <text>
        <r>
          <rPr>
            <b/>
            <sz val="9"/>
            <rFont val="宋体"/>
            <charset val="134"/>
          </rPr>
          <t>aa:</t>
        </r>
        <r>
          <rPr>
            <sz val="9"/>
            <rFont val="宋体"/>
            <charset val="134"/>
          </rPr>
          <t xml:space="preserve">
账实不符，需文字补充说明</t>
        </r>
      </text>
    </comment>
    <comment ref="AG6" authorId="0">
      <text>
        <r>
          <rPr>
            <b/>
            <sz val="9"/>
            <rFont val="宋体"/>
            <charset val="134"/>
          </rPr>
          <t>aa:</t>
        </r>
        <r>
          <rPr>
            <sz val="9"/>
            <rFont val="宋体"/>
            <charset val="134"/>
          </rPr>
          <t xml:space="preserve">
如权属不一致，需补充文字说明</t>
        </r>
      </text>
    </comment>
    <comment ref="B7" authorId="1">
      <text>
        <r>
          <rPr>
            <b/>
            <sz val="9"/>
            <rFont val="宋体"/>
            <charset val="134"/>
          </rPr>
          <t>chenjie:</t>
        </r>
        <r>
          <rPr>
            <sz val="9"/>
            <rFont val="宋体"/>
            <charset val="134"/>
          </rPr>
          <t xml:space="preserve">
填列全称</t>
        </r>
      </text>
    </comment>
    <comment ref="C7" authorId="1">
      <text>
        <r>
          <rPr>
            <sz val="9"/>
            <rFont val="宋体"/>
            <charset val="134"/>
          </rPr>
          <t>如：上投摩根内需动力</t>
        </r>
      </text>
    </comment>
    <comment ref="D7" authorId="1">
      <text>
        <r>
          <rPr>
            <b/>
            <sz val="9"/>
            <rFont val="宋体"/>
            <charset val="134"/>
          </rPr>
          <t>开放式、封闭式等</t>
        </r>
      </text>
    </comment>
    <comment ref="F7" authorId="1">
      <text>
        <r>
          <rPr>
            <b/>
            <sz val="9"/>
            <rFont val="宋体"/>
            <charset val="134"/>
          </rPr>
          <t>chenjie:</t>
        </r>
        <r>
          <rPr>
            <sz val="9"/>
            <rFont val="宋体"/>
            <charset val="134"/>
          </rPr>
          <t xml:space="preserve">
购买日</t>
        </r>
      </text>
    </comment>
  </commentList>
</comments>
</file>

<file path=xl/comments7.xml><?xml version="1.0" encoding="utf-8"?>
<comments xmlns="http://schemas.openxmlformats.org/spreadsheetml/2006/main">
  <authors>
    <author>aa</author>
  </authors>
  <commentList>
    <comment ref="AC7" authorId="0">
      <text>
        <r>
          <rPr>
            <b/>
            <sz val="9"/>
            <rFont val="宋体"/>
            <charset val="134"/>
          </rPr>
          <t>aa:</t>
        </r>
        <r>
          <rPr>
            <sz val="9"/>
            <rFont val="宋体"/>
            <charset val="134"/>
          </rPr>
          <t xml:space="preserve">
标注评估程序受限的处理方式</t>
        </r>
      </text>
    </comment>
    <comment ref="AD7" authorId="0">
      <text>
        <r>
          <rPr>
            <b/>
            <sz val="9"/>
            <rFont val="宋体"/>
            <charset val="134"/>
          </rPr>
          <t>aa:</t>
        </r>
        <r>
          <rPr>
            <sz val="9"/>
            <rFont val="宋体"/>
            <charset val="134"/>
          </rPr>
          <t xml:space="preserve">
如有其他方式，请用文字说明</t>
        </r>
      </text>
    </comment>
    <comment ref="AF7" authorId="0">
      <text>
        <r>
          <rPr>
            <b/>
            <sz val="9"/>
            <rFont val="宋体"/>
            <charset val="134"/>
          </rPr>
          <t>aa:</t>
        </r>
        <r>
          <rPr>
            <sz val="9"/>
            <rFont val="宋体"/>
            <charset val="134"/>
          </rPr>
          <t xml:space="preserve">
账实不符，需文字补充说明</t>
        </r>
      </text>
    </comment>
    <comment ref="AH7" authorId="0">
      <text>
        <r>
          <rPr>
            <b/>
            <sz val="9"/>
            <rFont val="宋体"/>
            <charset val="134"/>
          </rPr>
          <t>aa:</t>
        </r>
        <r>
          <rPr>
            <sz val="9"/>
            <rFont val="宋体"/>
            <charset val="134"/>
          </rPr>
          <t xml:space="preserve">
如权属不一致，需补充文字说明</t>
        </r>
      </text>
    </comment>
  </commentList>
</comments>
</file>

<file path=xl/comments8.xml><?xml version="1.0" encoding="utf-8"?>
<comments xmlns="http://schemas.openxmlformats.org/spreadsheetml/2006/main">
  <authors>
    <author>aa</author>
    <author>chenjie</author>
  </authors>
  <commentList>
    <comment ref="AJ7" authorId="0">
      <text>
        <r>
          <rPr>
            <b/>
            <sz val="9"/>
            <rFont val="宋体"/>
            <charset val="134"/>
          </rPr>
          <t>aa:</t>
        </r>
        <r>
          <rPr>
            <sz val="9"/>
            <rFont val="宋体"/>
            <charset val="134"/>
          </rPr>
          <t xml:space="preserve">
标注评估程序受限的处理方式</t>
        </r>
      </text>
    </comment>
    <comment ref="AK7" authorId="0">
      <text>
        <r>
          <rPr>
            <b/>
            <sz val="9"/>
            <rFont val="宋体"/>
            <charset val="134"/>
          </rPr>
          <t>aa:</t>
        </r>
        <r>
          <rPr>
            <sz val="9"/>
            <rFont val="宋体"/>
            <charset val="134"/>
          </rPr>
          <t xml:space="preserve">
如有其他方式，请用文字说明</t>
        </r>
      </text>
    </comment>
    <comment ref="AM7" authorId="0">
      <text>
        <r>
          <rPr>
            <b/>
            <sz val="9"/>
            <rFont val="宋体"/>
            <charset val="134"/>
          </rPr>
          <t>aa:</t>
        </r>
        <r>
          <rPr>
            <sz val="9"/>
            <rFont val="宋体"/>
            <charset val="134"/>
          </rPr>
          <t xml:space="preserve">
账实不符，需文字补充说明</t>
        </r>
      </text>
    </comment>
    <comment ref="W8" authorId="1">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9.xml><?xml version="1.0" encoding="utf-8"?>
<comments xmlns="http://schemas.openxmlformats.org/spreadsheetml/2006/main">
  <authors>
    <author>aa</author>
  </authors>
  <commentList>
    <comment ref="AD7" authorId="0">
      <text>
        <r>
          <rPr>
            <b/>
            <sz val="9"/>
            <rFont val="宋体"/>
            <charset val="134"/>
          </rPr>
          <t>aa:</t>
        </r>
        <r>
          <rPr>
            <sz val="9"/>
            <rFont val="宋体"/>
            <charset val="134"/>
          </rPr>
          <t xml:space="preserve">
标注评估程序受限的处理方式</t>
        </r>
      </text>
    </comment>
    <comment ref="AE7" authorId="0">
      <text>
        <r>
          <rPr>
            <b/>
            <sz val="9"/>
            <rFont val="宋体"/>
            <charset val="134"/>
          </rPr>
          <t>aa:</t>
        </r>
        <r>
          <rPr>
            <sz val="9"/>
            <rFont val="宋体"/>
            <charset val="134"/>
          </rPr>
          <t xml:space="preserve">
如有其他方式，请用文字说明</t>
        </r>
      </text>
    </comment>
    <comment ref="AG7" authorId="0">
      <text>
        <r>
          <rPr>
            <b/>
            <sz val="9"/>
            <rFont val="宋体"/>
            <charset val="134"/>
          </rPr>
          <t>aa:</t>
        </r>
        <r>
          <rPr>
            <sz val="9"/>
            <rFont val="宋体"/>
            <charset val="134"/>
          </rPr>
          <t xml:space="preserve">
账实不符，需文字补充说明</t>
        </r>
      </text>
    </comment>
  </commentList>
</comments>
</file>

<file path=xl/comments10.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标注评估程序受限的处理方式</t>
        </r>
      </text>
    </commen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填全称</t>
        </r>
      </text>
    </comment>
    <comment ref="C7" authorId="1">
      <text>
        <r>
          <rPr>
            <b/>
            <sz val="9"/>
            <rFont val="宋体"/>
            <charset val="134"/>
          </rPr>
          <t>chenjie:</t>
        </r>
        <r>
          <rPr>
            <sz val="9"/>
            <rFont val="宋体"/>
            <charset val="134"/>
          </rPr>
          <t xml:space="preserve">
发生日期指利息结算日，填列到日。</t>
        </r>
      </text>
    </comment>
    <comment ref="E7" authorId="1">
      <text>
        <r>
          <rPr>
            <b/>
            <sz val="9"/>
            <rFont val="宋体"/>
            <charset val="134"/>
          </rPr>
          <t>chenjie:</t>
        </r>
        <r>
          <rPr>
            <sz val="9"/>
            <rFont val="宋体"/>
            <charset val="134"/>
          </rPr>
          <t xml:space="preserve">
填列到“日”，如“2001.6.1—2001.12.30”。</t>
        </r>
      </text>
    </comment>
  </commentList>
</comments>
</file>

<file path=xl/comments11.xml><?xml version="1.0" encoding="utf-8"?>
<comments xmlns="http://schemas.openxmlformats.org/spreadsheetml/2006/main">
  <authors>
    <author>aa</author>
    <author>chenjie</author>
  </authors>
  <commentList>
    <comment ref="T6" authorId="0">
      <text>
        <r>
          <rPr>
            <b/>
            <sz val="9"/>
            <rFont val="宋体"/>
            <charset val="134"/>
          </rPr>
          <t>aa:</t>
        </r>
        <r>
          <rPr>
            <sz val="9"/>
            <rFont val="宋体"/>
            <charset val="134"/>
          </rPr>
          <t xml:space="preserve">
标注评估程序受限的处理方式</t>
        </r>
      </text>
    </comment>
    <comment ref="U6" authorId="0">
      <text>
        <r>
          <rPr>
            <b/>
            <sz val="9"/>
            <rFont val="宋体"/>
            <charset val="134"/>
          </rPr>
          <t>aa:</t>
        </r>
        <r>
          <rPr>
            <sz val="9"/>
            <rFont val="宋体"/>
            <charset val="134"/>
          </rPr>
          <t xml:space="preserve">
如有其他方式，请用文字说明</t>
        </r>
      </text>
    </comment>
    <comment ref="W6" authorId="0">
      <text>
        <r>
          <rPr>
            <b/>
            <sz val="9"/>
            <rFont val="宋体"/>
            <charset val="134"/>
          </rPr>
          <t>aa:</t>
        </r>
        <r>
          <rPr>
            <sz val="9"/>
            <rFont val="宋体"/>
            <charset val="134"/>
          </rPr>
          <t xml:space="preserve">
账实不符，需文字补充说明</t>
        </r>
      </text>
    </comment>
    <comment ref="C7" authorId="1">
      <text>
        <r>
          <rPr>
            <b/>
            <sz val="9"/>
            <rFont val="宋体"/>
            <charset val="134"/>
          </rPr>
          <t>chenjie:</t>
        </r>
        <r>
          <rPr>
            <sz val="9"/>
            <rFont val="宋体"/>
            <charset val="134"/>
          </rPr>
          <t xml:space="preserve">
指的是利润或股利分配时间</t>
        </r>
      </text>
    </comment>
    <comment ref="D7" authorId="1">
      <text>
        <r>
          <rPr>
            <b/>
            <sz val="9"/>
            <rFont val="宋体"/>
            <charset val="134"/>
          </rPr>
          <t>chenjie:</t>
        </r>
        <r>
          <rPr>
            <sz val="9"/>
            <rFont val="宋体"/>
            <charset val="134"/>
          </rPr>
          <t xml:space="preserve">
指股利发生的期间，如2002年应收2001年的股利，则该栏目填写“2001年”。</t>
        </r>
      </text>
    </comment>
    <comment ref="J7" authorId="1">
      <text>
        <r>
          <rPr>
            <b/>
            <sz val="9"/>
            <rFont val="宋体"/>
            <charset val="134"/>
          </rPr>
          <t>chenjie:</t>
        </r>
        <r>
          <rPr>
            <sz val="9"/>
            <rFont val="宋体"/>
            <charset val="134"/>
          </rPr>
          <t xml:space="preserve">
注明实际的股权比例</t>
        </r>
      </text>
    </comment>
  </commentList>
</comments>
</file>

<file path=xl/comments12.xml><?xml version="1.0" encoding="utf-8"?>
<comments xmlns="http://schemas.openxmlformats.org/spreadsheetml/2006/main">
  <authors>
    <author>aa</author>
    <author>chenjie</author>
  </authors>
  <commentList>
    <comment ref="AC7" authorId="0">
      <text>
        <r>
          <rPr>
            <b/>
            <sz val="9"/>
            <rFont val="宋体"/>
            <charset val="134"/>
          </rPr>
          <t>aa:</t>
        </r>
        <r>
          <rPr>
            <sz val="9"/>
            <rFont val="宋体"/>
            <charset val="134"/>
          </rPr>
          <t xml:space="preserve">
标注评估程序受限的处理方式</t>
        </r>
      </text>
    </comment>
    <comment ref="AD7" authorId="0">
      <text>
        <r>
          <rPr>
            <b/>
            <sz val="9"/>
            <rFont val="宋体"/>
            <charset val="134"/>
          </rPr>
          <t>aa:</t>
        </r>
        <r>
          <rPr>
            <sz val="9"/>
            <rFont val="宋体"/>
            <charset val="134"/>
          </rPr>
          <t xml:space="preserve">
如有其他方式，请用文字说明</t>
        </r>
      </text>
    </comment>
    <comment ref="AF7" authorId="0">
      <text>
        <r>
          <rPr>
            <b/>
            <sz val="9"/>
            <rFont val="宋体"/>
            <charset val="134"/>
          </rPr>
          <t>aa:</t>
        </r>
        <r>
          <rPr>
            <sz val="9"/>
            <rFont val="宋体"/>
            <charset val="134"/>
          </rPr>
          <t xml:space="preserve">
账实不符，需文字补充说明</t>
        </r>
      </text>
    </comment>
    <comment ref="P8" authorId="1">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13.xml><?xml version="1.0" encoding="utf-8"?>
<comments xmlns="http://schemas.openxmlformats.org/spreadsheetml/2006/main">
  <authors>
    <author>aa</author>
  </authors>
  <commentList>
    <comment ref="AE7" authorId="0">
      <text>
        <r>
          <rPr>
            <b/>
            <sz val="9"/>
            <rFont val="宋体"/>
            <charset val="134"/>
          </rPr>
          <t>aa:</t>
        </r>
        <r>
          <rPr>
            <sz val="9"/>
            <rFont val="宋体"/>
            <charset val="134"/>
          </rPr>
          <t xml:space="preserve">
标注评估程序受限的处理方式</t>
        </r>
      </text>
    </comment>
    <comment ref="AF7" authorId="0">
      <text>
        <r>
          <rPr>
            <b/>
            <sz val="9"/>
            <rFont val="宋体"/>
            <charset val="134"/>
          </rPr>
          <t>aa:</t>
        </r>
        <r>
          <rPr>
            <sz val="9"/>
            <rFont val="宋体"/>
            <charset val="134"/>
          </rPr>
          <t xml:space="preserve">
如有其他方式，请用文字说明</t>
        </r>
      </text>
    </comment>
    <comment ref="AH7" authorId="0">
      <text>
        <r>
          <rPr>
            <b/>
            <sz val="9"/>
            <rFont val="宋体"/>
            <charset val="134"/>
          </rPr>
          <t>aa:</t>
        </r>
        <r>
          <rPr>
            <sz val="9"/>
            <rFont val="宋体"/>
            <charset val="134"/>
          </rPr>
          <t xml:space="preserve">
账实不符，需文字补充说明</t>
        </r>
      </text>
    </comment>
    <comment ref="AJ7" authorId="0">
      <text>
        <r>
          <rPr>
            <b/>
            <sz val="9"/>
            <rFont val="宋体"/>
            <charset val="134"/>
          </rPr>
          <t>aa:</t>
        </r>
        <r>
          <rPr>
            <sz val="9"/>
            <rFont val="宋体"/>
            <charset val="134"/>
          </rPr>
          <t xml:space="preserve">
如权属不一致，需补充文字说明</t>
        </r>
      </text>
    </comment>
  </commentList>
</comments>
</file>

<file path=xl/comments14.xml><?xml version="1.0" encoding="utf-8"?>
<comments xmlns="http://schemas.openxmlformats.org/spreadsheetml/2006/main">
  <authors>
    <author>aa</author>
    <author>cyg</author>
    <author>chenjie</author>
  </authors>
  <commentList>
    <comment ref="AL7" authorId="0">
      <text>
        <r>
          <rPr>
            <b/>
            <sz val="9"/>
            <rFont val="宋体"/>
            <charset val="134"/>
          </rPr>
          <t>aa:</t>
        </r>
        <r>
          <rPr>
            <sz val="9"/>
            <rFont val="宋体"/>
            <charset val="134"/>
          </rPr>
          <t xml:space="preserve">
标注评估程序受限的处理方式</t>
        </r>
      </text>
    </comment>
    <comment ref="AM7" authorId="0">
      <text>
        <r>
          <rPr>
            <b/>
            <sz val="9"/>
            <rFont val="宋体"/>
            <charset val="134"/>
          </rPr>
          <t>aa:</t>
        </r>
        <r>
          <rPr>
            <sz val="9"/>
            <rFont val="宋体"/>
            <charset val="134"/>
          </rPr>
          <t xml:space="preserve">
如有其他方式，请用文字说明</t>
        </r>
      </text>
    </comment>
    <comment ref="AO7" authorId="0">
      <text>
        <r>
          <rPr>
            <b/>
            <sz val="9"/>
            <rFont val="宋体"/>
            <charset val="134"/>
          </rPr>
          <t>aa:</t>
        </r>
        <r>
          <rPr>
            <sz val="9"/>
            <rFont val="宋体"/>
            <charset val="134"/>
          </rPr>
          <t xml:space="preserve">
账实不符，需文字补充说明</t>
        </r>
      </text>
    </comment>
    <comment ref="AQ7" authorId="0">
      <text>
        <r>
          <rPr>
            <b/>
            <sz val="9"/>
            <rFont val="宋体"/>
            <charset val="134"/>
          </rPr>
          <t>aa:</t>
        </r>
        <r>
          <rPr>
            <sz val="9"/>
            <rFont val="宋体"/>
            <charset val="134"/>
          </rPr>
          <t xml:space="preserve">
如权属不一致，需补充文字说明</t>
        </r>
      </text>
    </comment>
    <comment ref="AZ7" authorId="0">
      <text>
        <r>
          <rPr>
            <b/>
            <sz val="9"/>
            <rFont val="宋体"/>
            <charset val="134"/>
          </rPr>
          <t>aa:</t>
        </r>
        <r>
          <rPr>
            <sz val="9"/>
            <rFont val="宋体"/>
            <charset val="134"/>
          </rPr>
          <t xml:space="preserve">
特殊状态测算贬值率</t>
        </r>
      </text>
    </comment>
    <comment ref="Q8" authorId="1">
      <text>
        <r>
          <rPr>
            <sz val="9"/>
            <rFont val="宋体"/>
            <charset val="134"/>
          </rPr>
          <t>仅对购进时间在一年以上而且价格变动较大的原材料，在此列需填报购进日期，如</t>
        </r>
        <r>
          <rPr>
            <sz val="9"/>
            <rFont val="Tahoma"/>
            <charset val="134"/>
          </rPr>
          <t>"2005</t>
        </r>
        <r>
          <rPr>
            <sz val="9"/>
            <rFont val="宋体"/>
            <charset val="134"/>
          </rPr>
          <t>－</t>
        </r>
        <r>
          <rPr>
            <sz val="9"/>
            <rFont val="Tahoma"/>
            <charset val="134"/>
          </rPr>
          <t>04”</t>
        </r>
        <r>
          <rPr>
            <sz val="9"/>
            <rFont val="宋体"/>
            <charset val="134"/>
          </rPr>
          <t>等。</t>
        </r>
      </text>
    </comment>
    <comment ref="R8" authorId="1">
      <text>
        <r>
          <rPr>
            <sz val="9"/>
            <rFont val="宋体"/>
            <charset val="134"/>
          </rPr>
          <t>仅对购进时间在一年以上而且价格变动较大的原材料，在此列需填报评估基准日近期大致市场购置单价。</t>
        </r>
      </text>
    </comment>
    <comment ref="W8" authorId="2">
      <text>
        <r>
          <rPr>
            <b/>
            <sz val="9"/>
            <rFont val="宋体"/>
            <charset val="134"/>
          </rPr>
          <t>chenjie:</t>
        </r>
        <r>
          <rPr>
            <sz val="9"/>
            <rFont val="宋体"/>
            <charset val="134"/>
          </rPr>
          <t xml:space="preserve">
(1)注1；(2)负数余额产生的原因。</t>
        </r>
      </text>
    </comment>
  </commentList>
</comments>
</file>

<file path=xl/comments15.xml><?xml version="1.0" encoding="utf-8"?>
<comments xmlns="http://schemas.openxmlformats.org/spreadsheetml/2006/main">
  <authors>
    <author>aa</author>
    <author>cyg</author>
    <author>chenjie</author>
  </authors>
  <commentList>
    <comment ref="AI7" authorId="0">
      <text>
        <r>
          <rPr>
            <b/>
            <sz val="9"/>
            <rFont val="宋体"/>
            <charset val="134"/>
          </rPr>
          <t>aa:</t>
        </r>
        <r>
          <rPr>
            <sz val="9"/>
            <rFont val="宋体"/>
            <charset val="134"/>
          </rPr>
          <t xml:space="preserve">
标注评估程序受限的处理方式</t>
        </r>
      </text>
    </comment>
    <comment ref="AJ7" authorId="0">
      <text>
        <r>
          <rPr>
            <b/>
            <sz val="9"/>
            <rFont val="宋体"/>
            <charset val="134"/>
          </rPr>
          <t>aa:</t>
        </r>
        <r>
          <rPr>
            <sz val="9"/>
            <rFont val="宋体"/>
            <charset val="134"/>
          </rPr>
          <t xml:space="preserve">
如有其他方式，请用文字说明</t>
        </r>
      </text>
    </comment>
    <comment ref="AL7" authorId="0">
      <text>
        <r>
          <rPr>
            <b/>
            <sz val="9"/>
            <rFont val="宋体"/>
            <charset val="134"/>
          </rPr>
          <t>aa:</t>
        </r>
        <r>
          <rPr>
            <sz val="9"/>
            <rFont val="宋体"/>
            <charset val="134"/>
          </rPr>
          <t xml:space="preserve">
账实不符，需文字补充说明</t>
        </r>
      </text>
    </comment>
    <comment ref="AN7" authorId="0">
      <text>
        <r>
          <rPr>
            <b/>
            <sz val="9"/>
            <rFont val="宋体"/>
            <charset val="134"/>
          </rPr>
          <t>aa:</t>
        </r>
        <r>
          <rPr>
            <sz val="9"/>
            <rFont val="宋体"/>
            <charset val="134"/>
          </rPr>
          <t xml:space="preserve">
如权属不一致，需补充文字说明</t>
        </r>
      </text>
    </comment>
    <comment ref="AW7" authorId="0">
      <text>
        <r>
          <rPr>
            <b/>
            <sz val="9"/>
            <rFont val="宋体"/>
            <charset val="134"/>
          </rPr>
          <t>aa:</t>
        </r>
        <r>
          <rPr>
            <sz val="9"/>
            <rFont val="宋体"/>
            <charset val="134"/>
          </rPr>
          <t xml:space="preserve">
特殊状态测算贬值率</t>
        </r>
      </text>
    </comment>
    <comment ref="N8" authorId="1">
      <text>
        <r>
          <rPr>
            <sz val="9"/>
            <rFont val="宋体"/>
            <charset val="134"/>
          </rPr>
          <t>仅对购进时间在一年以上而且价格变动较大的材料，在此列需填报购进日期，如</t>
        </r>
        <r>
          <rPr>
            <sz val="9"/>
            <rFont val="Tahoma"/>
            <charset val="134"/>
          </rPr>
          <t>"2005</t>
        </r>
        <r>
          <rPr>
            <sz val="9"/>
            <rFont val="宋体"/>
            <charset val="134"/>
          </rPr>
          <t>－</t>
        </r>
        <r>
          <rPr>
            <sz val="9"/>
            <rFont val="Tahoma"/>
            <charset val="134"/>
          </rPr>
          <t>04”</t>
        </r>
        <r>
          <rPr>
            <sz val="9"/>
            <rFont val="宋体"/>
            <charset val="134"/>
          </rPr>
          <t>等。</t>
        </r>
      </text>
    </comment>
    <comment ref="O8" authorId="1">
      <text>
        <r>
          <rPr>
            <sz val="9"/>
            <rFont val="宋体"/>
            <charset val="134"/>
          </rPr>
          <t>仅对购进时间在一年以上而且价格变动较大的材料，在此列需填报评估基准日近期大致市场购置单价。</t>
        </r>
      </text>
    </comment>
    <comment ref="T8" authorId="2">
      <text>
        <r>
          <rPr>
            <b/>
            <sz val="9"/>
            <rFont val="宋体"/>
            <charset val="134"/>
          </rPr>
          <t>chenjie:</t>
        </r>
        <r>
          <rPr>
            <sz val="9"/>
            <rFont val="宋体"/>
            <charset val="134"/>
          </rPr>
          <t xml:space="preserve">
(1)注1；(2)负数余额产生的原因。</t>
        </r>
      </text>
    </comment>
  </commentList>
</comments>
</file>

<file path=xl/comments16.xml><?xml version="1.0" encoding="utf-8"?>
<comments xmlns="http://schemas.openxmlformats.org/spreadsheetml/2006/main">
  <authors>
    <author>aa</author>
  </authors>
  <commentList>
    <comment ref="AF7" authorId="0">
      <text>
        <r>
          <rPr>
            <b/>
            <sz val="9"/>
            <rFont val="宋体"/>
            <charset val="134"/>
          </rPr>
          <t>aa:</t>
        </r>
        <r>
          <rPr>
            <sz val="9"/>
            <rFont val="宋体"/>
            <charset val="134"/>
          </rPr>
          <t xml:space="preserve">
标注评估程序受限的处理方式</t>
        </r>
      </text>
    </comment>
    <comment ref="AG7" authorId="0">
      <text>
        <r>
          <rPr>
            <b/>
            <sz val="9"/>
            <rFont val="宋体"/>
            <charset val="134"/>
          </rPr>
          <t>aa:</t>
        </r>
        <r>
          <rPr>
            <sz val="9"/>
            <rFont val="宋体"/>
            <charset val="134"/>
          </rPr>
          <t xml:space="preserve">
如有其他方式，请用文字说明</t>
        </r>
      </text>
    </comment>
    <comment ref="AI7" authorId="0">
      <text>
        <r>
          <rPr>
            <b/>
            <sz val="9"/>
            <rFont val="宋体"/>
            <charset val="134"/>
          </rPr>
          <t>aa:</t>
        </r>
        <r>
          <rPr>
            <sz val="9"/>
            <rFont val="宋体"/>
            <charset val="134"/>
          </rPr>
          <t xml:space="preserve">
账实不符，需文字补充说明</t>
        </r>
      </text>
    </comment>
    <comment ref="AK7" authorId="0">
      <text>
        <r>
          <rPr>
            <b/>
            <sz val="9"/>
            <rFont val="宋体"/>
            <charset val="134"/>
          </rPr>
          <t>aa:</t>
        </r>
        <r>
          <rPr>
            <sz val="9"/>
            <rFont val="宋体"/>
            <charset val="134"/>
          </rPr>
          <t xml:space="preserve">
如权属不一致，需补充文字说明</t>
        </r>
      </text>
    </comment>
  </commentList>
</comments>
</file>

<file path=xl/comments17.xml><?xml version="1.0" encoding="utf-8"?>
<comments xmlns="http://schemas.openxmlformats.org/spreadsheetml/2006/main">
  <authors>
    <author>aa</author>
  </authors>
  <commentList>
    <comment ref="AI7" authorId="0">
      <text>
        <r>
          <rPr>
            <b/>
            <sz val="9"/>
            <rFont val="宋体"/>
            <charset val="134"/>
          </rPr>
          <t>aa:</t>
        </r>
        <r>
          <rPr>
            <sz val="9"/>
            <rFont val="宋体"/>
            <charset val="134"/>
          </rPr>
          <t xml:space="preserve">
标注评估程序受限的处理方式</t>
        </r>
      </text>
    </comment>
    <comment ref="AJ7" authorId="0">
      <text>
        <r>
          <rPr>
            <b/>
            <sz val="9"/>
            <rFont val="宋体"/>
            <charset val="134"/>
          </rPr>
          <t>aa:</t>
        </r>
        <r>
          <rPr>
            <sz val="9"/>
            <rFont val="宋体"/>
            <charset val="134"/>
          </rPr>
          <t xml:space="preserve">
如有其他方式，请用文字说明</t>
        </r>
      </text>
    </comment>
    <comment ref="AL7" authorId="0">
      <text>
        <r>
          <rPr>
            <b/>
            <sz val="9"/>
            <rFont val="宋体"/>
            <charset val="134"/>
          </rPr>
          <t>aa:</t>
        </r>
        <r>
          <rPr>
            <sz val="9"/>
            <rFont val="宋体"/>
            <charset val="134"/>
          </rPr>
          <t xml:space="preserve">
账实不符，需文字补充说明</t>
        </r>
      </text>
    </comment>
  </commentList>
</comments>
</file>

<file path=xl/comments18.xml><?xml version="1.0" encoding="utf-8"?>
<comments xmlns="http://schemas.openxmlformats.org/spreadsheetml/2006/main">
  <authors>
    <author>aa</author>
  </authors>
  <commentList>
    <comment ref="AD7" authorId="0">
      <text>
        <r>
          <rPr>
            <b/>
            <sz val="9"/>
            <rFont val="宋体"/>
            <charset val="134"/>
          </rPr>
          <t>aa:</t>
        </r>
        <r>
          <rPr>
            <sz val="9"/>
            <rFont val="宋体"/>
            <charset val="134"/>
          </rPr>
          <t xml:space="preserve">
标注评估程序受限的处理方式</t>
        </r>
      </text>
    </comment>
    <comment ref="AE7" authorId="0">
      <text>
        <r>
          <rPr>
            <b/>
            <sz val="9"/>
            <rFont val="宋体"/>
            <charset val="134"/>
          </rPr>
          <t>aa:</t>
        </r>
        <r>
          <rPr>
            <sz val="9"/>
            <rFont val="宋体"/>
            <charset val="134"/>
          </rPr>
          <t xml:space="preserve">
如有其他方式，请用文字说明</t>
        </r>
      </text>
    </comment>
    <comment ref="AG7" authorId="0">
      <text>
        <r>
          <rPr>
            <b/>
            <sz val="9"/>
            <rFont val="宋体"/>
            <charset val="134"/>
          </rPr>
          <t>aa:</t>
        </r>
        <r>
          <rPr>
            <sz val="9"/>
            <rFont val="宋体"/>
            <charset val="134"/>
          </rPr>
          <t xml:space="preserve">
账实不符，需文字补充说明</t>
        </r>
      </text>
    </comment>
  </commentList>
</comments>
</file>

<file path=xl/comments19.xml><?xml version="1.0" encoding="utf-8"?>
<comments xmlns="http://schemas.openxmlformats.org/spreadsheetml/2006/main">
  <authors>
    <author>aa</author>
  </authors>
  <commentList>
    <comment ref="AF7" authorId="0">
      <text>
        <r>
          <rPr>
            <b/>
            <sz val="9"/>
            <rFont val="宋体"/>
            <charset val="134"/>
          </rPr>
          <t>aa:</t>
        </r>
        <r>
          <rPr>
            <sz val="9"/>
            <rFont val="宋体"/>
            <charset val="134"/>
          </rPr>
          <t xml:space="preserve">
标注评估程序受限的处理方式</t>
        </r>
      </text>
    </comment>
    <comment ref="AG7" authorId="0">
      <text>
        <r>
          <rPr>
            <b/>
            <sz val="9"/>
            <rFont val="宋体"/>
            <charset val="134"/>
          </rPr>
          <t>aa:</t>
        </r>
        <r>
          <rPr>
            <sz val="9"/>
            <rFont val="宋体"/>
            <charset val="134"/>
          </rPr>
          <t xml:space="preserve">
如有其他方式，请用文字说明</t>
        </r>
      </text>
    </comment>
    <comment ref="AI7" authorId="0">
      <text>
        <r>
          <rPr>
            <b/>
            <sz val="9"/>
            <rFont val="宋体"/>
            <charset val="134"/>
          </rPr>
          <t>aa:</t>
        </r>
        <r>
          <rPr>
            <sz val="9"/>
            <rFont val="宋体"/>
            <charset val="134"/>
          </rPr>
          <t xml:space="preserve">
账实不符，需文字补充说明</t>
        </r>
      </text>
    </comment>
    <comment ref="AK7" authorId="0">
      <text>
        <r>
          <rPr>
            <b/>
            <sz val="9"/>
            <rFont val="宋体"/>
            <charset val="134"/>
          </rPr>
          <t>aa:</t>
        </r>
        <r>
          <rPr>
            <sz val="9"/>
            <rFont val="宋体"/>
            <charset val="134"/>
          </rPr>
          <t xml:space="preserve">
如权属不一致，需补充文字说明</t>
        </r>
      </text>
    </comment>
  </commentList>
</comments>
</file>

<file path=xl/comments20.xml><?xml version="1.0" encoding="utf-8"?>
<comments xmlns="http://schemas.openxmlformats.org/spreadsheetml/2006/main">
  <authors>
    <author>aa</author>
  </authors>
  <commentList>
    <comment ref="BG5" authorId="0">
      <text>
        <r>
          <rPr>
            <b/>
            <sz val="9"/>
            <rFont val="宋体"/>
            <charset val="134"/>
          </rPr>
          <t>aa:</t>
        </r>
        <r>
          <rPr>
            <sz val="9"/>
            <rFont val="宋体"/>
            <charset val="134"/>
          </rPr>
          <t xml:space="preserve">
以下情况重点分析；
1、重要、典型资产
2、状态特殊
3、增减值异常
4、近期购置</t>
        </r>
      </text>
    </comment>
    <comment ref="AD7" authorId="0">
      <text>
        <r>
          <rPr>
            <b/>
            <sz val="9"/>
            <rFont val="宋体"/>
            <charset val="134"/>
          </rPr>
          <t>aa:</t>
        </r>
        <r>
          <rPr>
            <sz val="9"/>
            <rFont val="宋体"/>
            <charset val="134"/>
          </rPr>
          <t xml:space="preserve">
标注评估程序受限的处理方式</t>
        </r>
      </text>
    </comment>
    <comment ref="AE7" authorId="0">
      <text>
        <r>
          <rPr>
            <b/>
            <sz val="9"/>
            <rFont val="宋体"/>
            <charset val="134"/>
          </rPr>
          <t>aa:</t>
        </r>
        <r>
          <rPr>
            <sz val="9"/>
            <rFont val="宋体"/>
            <charset val="134"/>
          </rPr>
          <t xml:space="preserve">
如有其他方式，请用文字说明</t>
        </r>
      </text>
    </comment>
    <comment ref="AG7" authorId="0">
      <text>
        <r>
          <rPr>
            <b/>
            <sz val="9"/>
            <rFont val="宋体"/>
            <charset val="134"/>
          </rPr>
          <t>aa:</t>
        </r>
        <r>
          <rPr>
            <sz val="9"/>
            <rFont val="宋体"/>
            <charset val="134"/>
          </rPr>
          <t xml:space="preserve">
账实不符，需文字补充说明</t>
        </r>
      </text>
    </comment>
    <comment ref="AI7" authorId="0">
      <text>
        <r>
          <rPr>
            <b/>
            <sz val="9"/>
            <rFont val="宋体"/>
            <charset val="134"/>
          </rPr>
          <t>aa:</t>
        </r>
        <r>
          <rPr>
            <sz val="9"/>
            <rFont val="宋体"/>
            <charset val="134"/>
          </rPr>
          <t xml:space="preserve">
如权属不一致，需补充文字说明</t>
        </r>
      </text>
    </comment>
    <comment ref="AN7" authorId="0">
      <text>
        <r>
          <rPr>
            <b/>
            <sz val="9"/>
            <rFont val="宋体"/>
            <charset val="134"/>
          </rPr>
          <t>aa:</t>
        </r>
        <r>
          <rPr>
            <sz val="9"/>
            <rFont val="宋体"/>
            <charset val="134"/>
          </rPr>
          <t xml:space="preserve">
如有其他依据，需文字说明
</t>
        </r>
      </text>
    </comment>
    <comment ref="AQ7" authorId="0">
      <text>
        <r>
          <rPr>
            <b/>
            <sz val="9"/>
            <rFont val="宋体"/>
            <charset val="134"/>
          </rPr>
          <t>aa:</t>
        </r>
        <r>
          <rPr>
            <sz val="9"/>
            <rFont val="宋体"/>
            <charset val="134"/>
          </rPr>
          <t xml:space="preserve">
用于经济寿命年限
</t>
        </r>
      </text>
    </comment>
  </commentList>
</comments>
</file>

<file path=xl/comments21.xml><?xml version="1.0" encoding="utf-8"?>
<comments xmlns="http://schemas.openxmlformats.org/spreadsheetml/2006/main">
  <authors>
    <author>aa</author>
    <author>chenjie</author>
  </authors>
  <commentList>
    <comment ref="V6" authorId="0">
      <text>
        <r>
          <rPr>
            <b/>
            <sz val="9"/>
            <rFont val="宋体"/>
            <charset val="134"/>
          </rPr>
          <t>aa:</t>
        </r>
        <r>
          <rPr>
            <sz val="9"/>
            <rFont val="宋体"/>
            <charset val="134"/>
          </rPr>
          <t xml:space="preserve">
标注评估程序受限的处理方式</t>
        </r>
      </text>
    </commen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填入债券名称如：“3年期国库券”、“5年期电力基金债券”等</t>
        </r>
      </text>
    </comment>
    <comment ref="C7" authorId="1">
      <text>
        <r>
          <rPr>
            <b/>
            <sz val="9"/>
            <rFont val="宋体"/>
            <charset val="134"/>
          </rPr>
          <t>chenjie:</t>
        </r>
        <r>
          <rPr>
            <sz val="9"/>
            <rFont val="宋体"/>
            <charset val="134"/>
          </rPr>
          <t xml:space="preserve">
购买日</t>
        </r>
      </text>
    </comment>
    <comment ref="J7" authorId="1">
      <text>
        <r>
          <rPr>
            <b/>
            <sz val="9"/>
            <rFont val="宋体"/>
            <charset val="134"/>
          </rPr>
          <t>chenjie:</t>
        </r>
        <r>
          <rPr>
            <sz val="9"/>
            <rFont val="宋体"/>
            <charset val="134"/>
          </rPr>
          <t xml:space="preserve">
设定抵押的债券应标明</t>
        </r>
      </text>
    </comment>
  </commentList>
</comments>
</file>

<file path=xl/comments22.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标注评估程序受限的处理方式</t>
        </r>
      </text>
    </commen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根据具体资产内容填写</t>
        </r>
      </text>
    </comment>
    <comment ref="K7" authorId="1">
      <text>
        <r>
          <rPr>
            <b/>
            <sz val="9"/>
            <rFont val="宋体"/>
            <charset val="134"/>
          </rPr>
          <t>chenjie:</t>
        </r>
        <r>
          <rPr>
            <sz val="9"/>
            <rFont val="宋体"/>
            <charset val="134"/>
          </rPr>
          <t xml:space="preserve">
因特殊原因转入的资产，应在备注栏简要说明原因，有可能发生损失的项目，应提供相关文件资料</t>
        </r>
      </text>
    </comment>
  </commentList>
</comments>
</file>

<file path=xl/comments23.xml><?xml version="1.0" encoding="utf-8"?>
<comments xmlns="http://schemas.openxmlformats.org/spreadsheetml/2006/main">
  <authors>
    <author>chenjie</author>
    <author>aa</author>
  </authors>
  <commentList>
    <comment ref="B6" authorId="0">
      <text>
        <r>
          <rPr>
            <b/>
            <sz val="9"/>
            <rFont val="宋体"/>
            <charset val="134"/>
          </rPr>
          <t>chenjie:</t>
        </r>
        <r>
          <rPr>
            <sz val="9"/>
            <rFont val="宋体"/>
            <charset val="134"/>
          </rPr>
          <t xml:space="preserve">
填列全称</t>
        </r>
      </text>
    </comment>
    <comment ref="C6" authorId="0">
      <text>
        <r>
          <rPr>
            <b/>
            <sz val="9"/>
            <rFont val="宋体"/>
            <charset val="134"/>
          </rPr>
          <t>chenjie:</t>
        </r>
        <r>
          <rPr>
            <sz val="9"/>
            <rFont val="宋体"/>
            <charset val="134"/>
          </rPr>
          <t xml:space="preserve">
指国家股、法人股、流通股等</t>
        </r>
      </text>
    </comment>
    <comment ref="E6" authorId="0">
      <text>
        <r>
          <rPr>
            <b/>
            <sz val="9"/>
            <rFont val="宋体"/>
            <charset val="134"/>
          </rPr>
          <t>chenjie:</t>
        </r>
        <r>
          <rPr>
            <sz val="9"/>
            <rFont val="宋体"/>
            <charset val="134"/>
          </rPr>
          <t xml:space="preserve">
指购买日或以其他方式（如非货币性交易换入、以债权换入等）取得股权的协议转让日</t>
        </r>
      </text>
    </comment>
    <comment ref="F6" authorId="0">
      <text>
        <r>
          <rPr>
            <b/>
            <sz val="9"/>
            <rFont val="宋体"/>
            <charset val="134"/>
          </rPr>
          <t>chenjie:</t>
        </r>
        <r>
          <rPr>
            <sz val="9"/>
            <rFont val="宋体"/>
            <charset val="134"/>
          </rPr>
          <t xml:space="preserve">
与股权证一致</t>
        </r>
      </text>
    </comment>
    <comment ref="G6" authorId="0">
      <text>
        <r>
          <rPr>
            <b/>
            <sz val="9"/>
            <rFont val="宋体"/>
            <charset val="134"/>
          </rPr>
          <t>chenjie:</t>
        </r>
        <r>
          <rPr>
            <sz val="9"/>
            <rFont val="宋体"/>
            <charset val="134"/>
          </rPr>
          <t xml:space="preserve">
与股权证一致</t>
        </r>
      </text>
    </comment>
    <comment ref="H6" authorId="0">
      <text>
        <r>
          <rPr>
            <b/>
            <sz val="9"/>
            <rFont val="宋体"/>
            <charset val="134"/>
          </rPr>
          <t>chenjie:</t>
        </r>
        <r>
          <rPr>
            <sz val="9"/>
            <rFont val="宋体"/>
            <charset val="134"/>
          </rPr>
          <t xml:space="preserve">
指基准日收盘价</t>
        </r>
      </text>
    </comment>
    <comment ref="AC7" authorId="1">
      <text>
        <r>
          <rPr>
            <b/>
            <sz val="9"/>
            <rFont val="宋体"/>
            <charset val="134"/>
          </rPr>
          <t>aa:</t>
        </r>
        <r>
          <rPr>
            <sz val="9"/>
            <rFont val="宋体"/>
            <charset val="134"/>
          </rPr>
          <t xml:space="preserve">
标注评估程序受限的处理方式</t>
        </r>
      </text>
    </comment>
    <comment ref="AD7" authorId="1">
      <text>
        <r>
          <rPr>
            <b/>
            <sz val="9"/>
            <rFont val="宋体"/>
            <charset val="134"/>
          </rPr>
          <t>aa:</t>
        </r>
        <r>
          <rPr>
            <sz val="9"/>
            <rFont val="宋体"/>
            <charset val="134"/>
          </rPr>
          <t xml:space="preserve">
如有其他方式，请用文字说明</t>
        </r>
      </text>
    </comment>
    <comment ref="AF7" authorId="1">
      <text>
        <r>
          <rPr>
            <b/>
            <sz val="9"/>
            <rFont val="宋体"/>
            <charset val="134"/>
          </rPr>
          <t>aa:</t>
        </r>
        <r>
          <rPr>
            <sz val="9"/>
            <rFont val="宋体"/>
            <charset val="134"/>
          </rPr>
          <t xml:space="preserve">
账实不符，需文字补充说明</t>
        </r>
      </text>
    </comment>
    <comment ref="AH7" authorId="1">
      <text>
        <r>
          <rPr>
            <b/>
            <sz val="9"/>
            <rFont val="宋体"/>
            <charset val="134"/>
          </rPr>
          <t>aa:</t>
        </r>
        <r>
          <rPr>
            <sz val="9"/>
            <rFont val="宋体"/>
            <charset val="134"/>
          </rPr>
          <t xml:space="preserve">
如权属不一致，需补充文字说明</t>
        </r>
      </text>
    </comment>
  </commentList>
</comments>
</file>

<file path=xl/comments24.xml><?xml version="1.0" encoding="utf-8"?>
<comments xmlns="http://schemas.openxmlformats.org/spreadsheetml/2006/main">
  <authors>
    <author>aa</author>
  </authors>
  <commentList>
    <comment ref="AC7" authorId="0">
      <text>
        <r>
          <rPr>
            <b/>
            <sz val="9"/>
            <rFont val="宋体"/>
            <charset val="134"/>
          </rPr>
          <t>aa:</t>
        </r>
        <r>
          <rPr>
            <sz val="9"/>
            <rFont val="宋体"/>
            <charset val="134"/>
          </rPr>
          <t xml:space="preserve">
标注评估程序受限的处理方式</t>
        </r>
      </text>
    </comment>
    <comment ref="AD7" authorId="0">
      <text>
        <r>
          <rPr>
            <b/>
            <sz val="9"/>
            <rFont val="宋体"/>
            <charset val="134"/>
          </rPr>
          <t>aa:</t>
        </r>
        <r>
          <rPr>
            <sz val="9"/>
            <rFont val="宋体"/>
            <charset val="134"/>
          </rPr>
          <t xml:space="preserve">
如有其他方式，请用文字说明</t>
        </r>
      </text>
    </comment>
    <comment ref="AF7" authorId="0">
      <text>
        <r>
          <rPr>
            <b/>
            <sz val="9"/>
            <rFont val="宋体"/>
            <charset val="134"/>
          </rPr>
          <t>aa:</t>
        </r>
        <r>
          <rPr>
            <sz val="9"/>
            <rFont val="宋体"/>
            <charset val="134"/>
          </rPr>
          <t xml:space="preserve">
账实不符，需文字补充说明</t>
        </r>
      </text>
    </comment>
    <comment ref="AH7" authorId="0">
      <text>
        <r>
          <rPr>
            <b/>
            <sz val="9"/>
            <rFont val="宋体"/>
            <charset val="134"/>
          </rPr>
          <t>aa:</t>
        </r>
        <r>
          <rPr>
            <sz val="9"/>
            <rFont val="宋体"/>
            <charset val="134"/>
          </rPr>
          <t xml:space="preserve">
如权属不一致，需补充文字说明</t>
        </r>
      </text>
    </comment>
  </commentList>
</comments>
</file>

<file path=xl/comments25.xml><?xml version="1.0" encoding="utf-8"?>
<comments xmlns="http://schemas.openxmlformats.org/spreadsheetml/2006/main">
  <authors>
    <author>chenjie</author>
    <author>aa</author>
  </authors>
  <commentList>
    <comment ref="B6" authorId="0">
      <text>
        <r>
          <rPr>
            <b/>
            <sz val="9"/>
            <rFont val="宋体"/>
            <charset val="134"/>
          </rPr>
          <t>chenjie:</t>
        </r>
        <r>
          <rPr>
            <sz val="9"/>
            <rFont val="宋体"/>
            <charset val="134"/>
          </rPr>
          <t xml:space="preserve">
填列全称</t>
        </r>
      </text>
    </comment>
    <comment ref="C6" authorId="0">
      <text>
        <r>
          <rPr>
            <b/>
            <sz val="9"/>
            <rFont val="宋体"/>
            <charset val="134"/>
          </rPr>
          <t>如：XXXXX基金</t>
        </r>
      </text>
    </comment>
    <comment ref="E6" authorId="0">
      <text>
        <r>
          <rPr>
            <b/>
            <sz val="9"/>
            <rFont val="宋体"/>
            <charset val="134"/>
          </rPr>
          <t>chenjie:</t>
        </r>
        <r>
          <rPr>
            <sz val="9"/>
            <rFont val="宋体"/>
            <charset val="134"/>
          </rPr>
          <t xml:space="preserve">
指购买日或以其他方式（如非货币性交易换入、以债权换入等）取得股权的协议转让日</t>
        </r>
      </text>
    </comment>
    <comment ref="F6" authorId="0">
      <text>
        <r>
          <rPr>
            <b/>
            <sz val="9"/>
            <rFont val="宋体"/>
            <charset val="134"/>
          </rPr>
          <t>chenjie:</t>
        </r>
        <r>
          <rPr>
            <sz val="9"/>
            <rFont val="宋体"/>
            <charset val="134"/>
          </rPr>
          <t xml:space="preserve">
与股权证一致</t>
        </r>
      </text>
    </comment>
    <comment ref="G6" authorId="0">
      <text>
        <r>
          <rPr>
            <b/>
            <sz val="9"/>
            <rFont val="宋体"/>
            <charset val="134"/>
          </rPr>
          <t>chenjie:</t>
        </r>
        <r>
          <rPr>
            <sz val="9"/>
            <rFont val="宋体"/>
            <charset val="134"/>
          </rPr>
          <t xml:space="preserve">
指基准日收盘价</t>
        </r>
      </text>
    </comment>
    <comment ref="AC7" authorId="1">
      <text>
        <r>
          <rPr>
            <b/>
            <sz val="9"/>
            <rFont val="宋体"/>
            <charset val="134"/>
          </rPr>
          <t>aa:</t>
        </r>
        <r>
          <rPr>
            <sz val="9"/>
            <rFont val="宋体"/>
            <charset val="134"/>
          </rPr>
          <t xml:space="preserve">
标注评估程序受限的处理方式</t>
        </r>
      </text>
    </comment>
    <comment ref="AD7" authorId="1">
      <text>
        <r>
          <rPr>
            <b/>
            <sz val="9"/>
            <rFont val="宋体"/>
            <charset val="134"/>
          </rPr>
          <t>aa:</t>
        </r>
        <r>
          <rPr>
            <sz val="9"/>
            <rFont val="宋体"/>
            <charset val="134"/>
          </rPr>
          <t xml:space="preserve">
如有其他方式，请用文字说明</t>
        </r>
      </text>
    </comment>
    <comment ref="AF7" authorId="1">
      <text>
        <r>
          <rPr>
            <b/>
            <sz val="9"/>
            <rFont val="宋体"/>
            <charset val="134"/>
          </rPr>
          <t>aa:</t>
        </r>
        <r>
          <rPr>
            <sz val="9"/>
            <rFont val="宋体"/>
            <charset val="134"/>
          </rPr>
          <t xml:space="preserve">
账实不符，需文字补充说明</t>
        </r>
      </text>
    </comment>
    <comment ref="AH7" authorId="1">
      <text>
        <r>
          <rPr>
            <b/>
            <sz val="9"/>
            <rFont val="宋体"/>
            <charset val="134"/>
          </rPr>
          <t>aa:</t>
        </r>
        <r>
          <rPr>
            <sz val="9"/>
            <rFont val="宋体"/>
            <charset val="134"/>
          </rPr>
          <t xml:space="preserve">
如权属不一致，需补充文字说明</t>
        </r>
      </text>
    </comment>
  </commentList>
</comments>
</file>

<file path=xl/comments26.xml><?xml version="1.0" encoding="utf-8"?>
<comments xmlns="http://schemas.openxmlformats.org/spreadsheetml/2006/main">
  <authors>
    <author>aa</author>
  </authors>
  <commentList>
    <comment ref="AB7" authorId="0">
      <text>
        <r>
          <rPr>
            <b/>
            <sz val="9"/>
            <rFont val="宋体"/>
            <charset val="134"/>
          </rPr>
          <t>aa:</t>
        </r>
        <r>
          <rPr>
            <sz val="9"/>
            <rFont val="宋体"/>
            <charset val="134"/>
          </rPr>
          <t xml:space="preserve">
标注评估程序受限的处理方式</t>
        </r>
      </text>
    </comment>
    <comment ref="AC7" authorId="0">
      <text>
        <r>
          <rPr>
            <b/>
            <sz val="9"/>
            <rFont val="宋体"/>
            <charset val="134"/>
          </rPr>
          <t>aa:</t>
        </r>
        <r>
          <rPr>
            <sz val="9"/>
            <rFont val="宋体"/>
            <charset val="134"/>
          </rPr>
          <t xml:space="preserve">
如有其他方式，请用文字说明</t>
        </r>
      </text>
    </comment>
    <comment ref="AE7" authorId="0">
      <text>
        <r>
          <rPr>
            <b/>
            <sz val="9"/>
            <rFont val="宋体"/>
            <charset val="134"/>
          </rPr>
          <t>aa:</t>
        </r>
        <r>
          <rPr>
            <sz val="9"/>
            <rFont val="宋体"/>
            <charset val="134"/>
          </rPr>
          <t xml:space="preserve">
账实不符，需文字补充说明</t>
        </r>
      </text>
    </comment>
    <comment ref="AG7" authorId="0">
      <text>
        <r>
          <rPr>
            <b/>
            <sz val="9"/>
            <rFont val="宋体"/>
            <charset val="134"/>
          </rPr>
          <t>aa:</t>
        </r>
        <r>
          <rPr>
            <sz val="9"/>
            <rFont val="宋体"/>
            <charset val="134"/>
          </rPr>
          <t xml:space="preserve">
如权属不一致，需补充文字说明</t>
        </r>
      </text>
    </comment>
  </commentList>
</comments>
</file>

<file path=xl/comments27.xml><?xml version="1.0" encoding="utf-8"?>
<comments xmlns="http://schemas.openxmlformats.org/spreadsheetml/2006/main">
  <authors>
    <author>chenjie</author>
    <author>aa</author>
  </authors>
  <commentList>
    <comment ref="B6" authorId="0">
      <text>
        <r>
          <rPr>
            <b/>
            <sz val="9"/>
            <rFont val="宋体"/>
            <charset val="134"/>
          </rPr>
          <t>chenjie:</t>
        </r>
        <r>
          <rPr>
            <sz val="9"/>
            <rFont val="宋体"/>
            <charset val="134"/>
          </rPr>
          <t xml:space="preserve">
债务单位名称应填列全称，不应以地名或不明确的简称或业务内容代替</t>
        </r>
      </text>
    </comment>
    <comment ref="C6" authorId="0">
      <text>
        <r>
          <rPr>
            <b/>
            <sz val="9"/>
            <rFont val="宋体"/>
            <charset val="134"/>
          </rPr>
          <t>chenjie:</t>
        </r>
        <r>
          <rPr>
            <sz val="9"/>
            <rFont val="宋体"/>
            <charset val="134"/>
          </rPr>
          <t xml:space="preserve">
如：“租赁XXXXXX”等</t>
        </r>
      </text>
    </comment>
    <comment ref="D6" authorId="0">
      <text>
        <r>
          <rPr>
            <b/>
            <sz val="9"/>
            <rFont val="宋体"/>
            <charset val="134"/>
          </rPr>
          <t>chenjie:</t>
        </r>
        <r>
          <rPr>
            <sz val="9"/>
            <rFont val="宋体"/>
            <charset val="134"/>
          </rPr>
          <t xml:space="preserve">
填列最后一笔借方发生额的日期；
日期填写形式(半角状态下)如：2002-6又如2001-11</t>
        </r>
      </text>
    </comment>
    <comment ref="M6" authorId="0">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 ref="Y7" authorId="1">
      <text>
        <r>
          <rPr>
            <b/>
            <sz val="9"/>
            <rFont val="宋体"/>
            <charset val="134"/>
          </rPr>
          <t>aa:</t>
        </r>
        <r>
          <rPr>
            <sz val="9"/>
            <rFont val="宋体"/>
            <charset val="134"/>
          </rPr>
          <t xml:space="preserve">
标注评估程序受限的处理方式</t>
        </r>
      </text>
    </comment>
    <comment ref="Z7" authorId="1">
      <text>
        <r>
          <rPr>
            <b/>
            <sz val="9"/>
            <rFont val="宋体"/>
            <charset val="134"/>
          </rPr>
          <t>aa:</t>
        </r>
        <r>
          <rPr>
            <sz val="9"/>
            <rFont val="宋体"/>
            <charset val="134"/>
          </rPr>
          <t xml:space="preserve">
如有其他方式，请用文字说明</t>
        </r>
      </text>
    </comment>
    <comment ref="AB7" authorId="1">
      <text>
        <r>
          <rPr>
            <b/>
            <sz val="9"/>
            <rFont val="宋体"/>
            <charset val="134"/>
          </rPr>
          <t>aa:</t>
        </r>
        <r>
          <rPr>
            <sz val="9"/>
            <rFont val="宋体"/>
            <charset val="134"/>
          </rPr>
          <t xml:space="preserve">
账实不符，需文字补充说明</t>
        </r>
      </text>
    </comment>
    <comment ref="AD7" authorId="1">
      <text>
        <r>
          <rPr>
            <b/>
            <sz val="9"/>
            <rFont val="宋体"/>
            <charset val="134"/>
          </rPr>
          <t>aa:</t>
        </r>
        <r>
          <rPr>
            <sz val="9"/>
            <rFont val="宋体"/>
            <charset val="134"/>
          </rPr>
          <t xml:space="preserve">
如权属不一致，需补充文字说明</t>
        </r>
      </text>
    </comment>
  </commentList>
</comments>
</file>

<file path=xl/comments28.xml><?xml version="1.0" encoding="utf-8"?>
<comments xmlns="http://schemas.openxmlformats.org/spreadsheetml/2006/main">
  <authors>
    <author>cyg</author>
    <author>aa</author>
  </authors>
  <commentList>
    <comment ref="G6" authorId="0">
      <text>
        <r>
          <rPr>
            <sz val="9"/>
            <rFont val="宋体"/>
            <charset val="134"/>
          </rPr>
          <t>成本法还是权益法？</t>
        </r>
      </text>
    </comment>
    <comment ref="AD7" authorId="1">
      <text>
        <r>
          <rPr>
            <b/>
            <sz val="9"/>
            <rFont val="宋体"/>
            <charset val="134"/>
          </rPr>
          <t>aa:</t>
        </r>
        <r>
          <rPr>
            <sz val="9"/>
            <rFont val="宋体"/>
            <charset val="134"/>
          </rPr>
          <t xml:space="preserve">
标注评估程序受限的处理方式</t>
        </r>
      </text>
    </comment>
    <comment ref="AE7" authorId="1">
      <text>
        <r>
          <rPr>
            <b/>
            <sz val="9"/>
            <rFont val="宋体"/>
            <charset val="134"/>
          </rPr>
          <t>aa:</t>
        </r>
        <r>
          <rPr>
            <sz val="9"/>
            <rFont val="宋体"/>
            <charset val="134"/>
          </rPr>
          <t xml:space="preserve">
如有其他方式，请用文字说明</t>
        </r>
      </text>
    </comment>
    <comment ref="AG7" authorId="1">
      <text>
        <r>
          <rPr>
            <b/>
            <sz val="9"/>
            <rFont val="宋体"/>
            <charset val="134"/>
          </rPr>
          <t>aa:</t>
        </r>
        <r>
          <rPr>
            <sz val="9"/>
            <rFont val="宋体"/>
            <charset val="134"/>
          </rPr>
          <t xml:space="preserve">
账实不符，需文字补充说明</t>
        </r>
      </text>
    </comment>
  </commentList>
</comments>
</file>

<file path=xl/comments29.xml><?xml version="1.0" encoding="utf-8"?>
<comments xmlns="http://schemas.openxmlformats.org/spreadsheetml/2006/main">
  <authors>
    <author>aa</author>
    <author>chenjie</author>
  </authors>
  <commentList>
    <comment ref="BT5" authorId="0">
      <text>
        <r>
          <rPr>
            <b/>
            <sz val="9"/>
            <rFont val="宋体"/>
            <charset val="134"/>
          </rPr>
          <t>aa:</t>
        </r>
        <r>
          <rPr>
            <sz val="9"/>
            <rFont val="宋体"/>
            <charset val="134"/>
          </rPr>
          <t xml:space="preserve">
以下情况重点分析；
1、重要、典型资产
2、状态特殊
3、增减值异常
4、近期购置</t>
        </r>
      </text>
    </comment>
    <comment ref="AS7" authorId="0">
      <text>
        <r>
          <rPr>
            <b/>
            <sz val="9"/>
            <rFont val="宋体"/>
            <charset val="134"/>
          </rPr>
          <t>aa:</t>
        </r>
        <r>
          <rPr>
            <sz val="9"/>
            <rFont val="宋体"/>
            <charset val="134"/>
          </rPr>
          <t xml:space="preserve">
标注评估程序受限的处理方式</t>
        </r>
      </text>
    </comment>
    <comment ref="AT7" authorId="0">
      <text>
        <r>
          <rPr>
            <b/>
            <sz val="9"/>
            <rFont val="宋体"/>
            <charset val="134"/>
          </rPr>
          <t>aa:</t>
        </r>
        <r>
          <rPr>
            <sz val="9"/>
            <rFont val="宋体"/>
            <charset val="134"/>
          </rPr>
          <t xml:space="preserve">
如有其他方式，请用文字说明</t>
        </r>
      </text>
    </comment>
    <comment ref="AV7" authorId="0">
      <text>
        <r>
          <rPr>
            <b/>
            <sz val="9"/>
            <rFont val="宋体"/>
            <charset val="134"/>
          </rPr>
          <t>aa:</t>
        </r>
        <r>
          <rPr>
            <sz val="9"/>
            <rFont val="宋体"/>
            <charset val="134"/>
          </rPr>
          <t xml:space="preserve">
账实不符，需文字补充说明</t>
        </r>
      </text>
    </comment>
    <comment ref="AX7" authorId="0">
      <text>
        <r>
          <rPr>
            <b/>
            <sz val="9"/>
            <rFont val="宋体"/>
            <charset val="134"/>
          </rPr>
          <t>aa:</t>
        </r>
        <r>
          <rPr>
            <sz val="9"/>
            <rFont val="宋体"/>
            <charset val="134"/>
          </rPr>
          <t xml:space="preserve">
如权属不一致，需补充文字说明</t>
        </r>
      </text>
    </comment>
    <comment ref="BC7" authorId="0">
      <text>
        <r>
          <rPr>
            <b/>
            <sz val="9"/>
            <rFont val="宋体"/>
            <charset val="134"/>
          </rPr>
          <t>aa:</t>
        </r>
        <r>
          <rPr>
            <sz val="9"/>
            <rFont val="宋体"/>
            <charset val="134"/>
          </rPr>
          <t xml:space="preserve">
如有其他依据，需文字说明
</t>
        </r>
      </text>
    </comment>
    <comment ref="BF7" authorId="0">
      <text>
        <r>
          <rPr>
            <b/>
            <sz val="9"/>
            <rFont val="宋体"/>
            <charset val="134"/>
          </rPr>
          <t>aa:</t>
        </r>
        <r>
          <rPr>
            <sz val="9"/>
            <rFont val="宋体"/>
            <charset val="134"/>
          </rPr>
          <t xml:space="preserve">
用于经济寿命年限
</t>
        </r>
      </text>
    </comment>
    <comment ref="BG7" authorId="0">
      <text>
        <r>
          <rPr>
            <b/>
            <sz val="9"/>
            <rFont val="宋体"/>
            <charset val="134"/>
          </rPr>
          <t>aa:</t>
        </r>
        <r>
          <rPr>
            <sz val="9"/>
            <rFont val="宋体"/>
            <charset val="134"/>
          </rPr>
          <t xml:space="preserve">
对企业填报的结构进行规范，以便确定耐用年限及重置单价</t>
        </r>
      </text>
    </comment>
    <comment ref="H8" authorId="1">
      <text>
        <r>
          <rPr>
            <b/>
            <sz val="9"/>
            <rFont val="宋体"/>
            <charset val="134"/>
          </rPr>
          <t>chenjie:</t>
        </r>
        <r>
          <rPr>
            <sz val="9"/>
            <rFont val="宋体"/>
            <charset val="134"/>
          </rPr>
          <t xml:space="preserve">
填写房产证编号,无证不填</t>
        </r>
      </text>
    </comment>
    <comment ref="L8" authorId="1">
      <text>
        <r>
          <rPr>
            <b/>
            <sz val="9"/>
            <rFont val="宋体"/>
            <charset val="134"/>
          </rPr>
          <t>chenjie:</t>
        </r>
        <r>
          <rPr>
            <sz val="9"/>
            <rFont val="宋体"/>
            <charset val="134"/>
          </rPr>
          <t xml:space="preserve">
如：“砖混、钢混、框架、砖木、简易”等，各类型结构的定义参见填表说明。</t>
        </r>
      </text>
    </comment>
    <comment ref="M8" authorId="1">
      <text>
        <r>
          <rPr>
            <b/>
            <sz val="9"/>
            <rFont val="宋体"/>
            <charset val="134"/>
          </rPr>
          <t>chenjie:</t>
        </r>
        <r>
          <rPr>
            <sz val="9"/>
            <rFont val="宋体"/>
            <charset val="134"/>
          </rPr>
          <t xml:space="preserve">
指竣工日期</t>
        </r>
      </text>
    </comment>
    <comment ref="N8" authorId="1">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O8" authorId="1">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AE8" authorId="1">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0.xml><?xml version="1.0" encoding="utf-8"?>
<comments xmlns="http://schemas.openxmlformats.org/spreadsheetml/2006/main">
  <authors>
    <author>aa</author>
    <author>chenjie</author>
  </authors>
  <commentList>
    <comment ref="AL7" authorId="0">
      <text>
        <r>
          <rPr>
            <b/>
            <sz val="9"/>
            <rFont val="宋体"/>
            <charset val="134"/>
          </rPr>
          <t>aa:</t>
        </r>
        <r>
          <rPr>
            <sz val="9"/>
            <rFont val="宋体"/>
            <charset val="134"/>
          </rPr>
          <t xml:space="preserve">
标注评估程序受限的处理方式</t>
        </r>
      </text>
    </comment>
    <comment ref="AM7" authorId="0">
      <text>
        <r>
          <rPr>
            <b/>
            <sz val="9"/>
            <rFont val="宋体"/>
            <charset val="134"/>
          </rPr>
          <t>aa:</t>
        </r>
        <r>
          <rPr>
            <sz val="9"/>
            <rFont val="宋体"/>
            <charset val="134"/>
          </rPr>
          <t xml:space="preserve">
如有其他方式，请用文字说明</t>
        </r>
      </text>
    </comment>
    <comment ref="AO7" authorId="0">
      <text>
        <r>
          <rPr>
            <b/>
            <sz val="9"/>
            <rFont val="宋体"/>
            <charset val="134"/>
          </rPr>
          <t>aa:</t>
        </r>
        <r>
          <rPr>
            <sz val="9"/>
            <rFont val="宋体"/>
            <charset val="134"/>
          </rPr>
          <t xml:space="preserve">
账实不符，需文字补充说明</t>
        </r>
      </text>
    </comment>
    <comment ref="AQ7" authorId="0">
      <text>
        <r>
          <rPr>
            <b/>
            <sz val="9"/>
            <rFont val="宋体"/>
            <charset val="134"/>
          </rPr>
          <t>aa:</t>
        </r>
        <r>
          <rPr>
            <sz val="9"/>
            <rFont val="宋体"/>
            <charset val="134"/>
          </rPr>
          <t xml:space="preserve">
如权属不一致，需补充文字说明</t>
        </r>
      </text>
    </comment>
    <comment ref="AV7" authorId="0">
      <text>
        <r>
          <rPr>
            <b/>
            <sz val="9"/>
            <rFont val="宋体"/>
            <charset val="134"/>
          </rPr>
          <t>aa:</t>
        </r>
        <r>
          <rPr>
            <sz val="9"/>
            <rFont val="宋体"/>
            <charset val="134"/>
          </rPr>
          <t xml:space="preserve">
如有其他依据，需文字说明
</t>
        </r>
      </text>
    </comment>
    <comment ref="AY7" authorId="0">
      <text>
        <r>
          <rPr>
            <b/>
            <sz val="9"/>
            <rFont val="宋体"/>
            <charset val="134"/>
          </rPr>
          <t>aa:</t>
        </r>
        <r>
          <rPr>
            <sz val="9"/>
            <rFont val="宋体"/>
            <charset val="134"/>
          </rPr>
          <t xml:space="preserve">
用于经济寿命年限
</t>
        </r>
      </text>
    </comment>
    <comment ref="AZ7" authorId="0">
      <text>
        <r>
          <rPr>
            <b/>
            <sz val="9"/>
            <rFont val="宋体"/>
            <charset val="134"/>
          </rPr>
          <t>aa:</t>
        </r>
        <r>
          <rPr>
            <sz val="9"/>
            <rFont val="宋体"/>
            <charset val="134"/>
          </rPr>
          <t xml:space="preserve">
对企业填报的结构进行规范，以便确定耐用年限及重置单价</t>
        </r>
      </text>
    </comment>
    <comment ref="H8" authorId="1">
      <text>
        <r>
          <rPr>
            <b/>
            <sz val="9"/>
            <rFont val="宋体"/>
            <charset val="134"/>
          </rPr>
          <t>chenjie:</t>
        </r>
        <r>
          <rPr>
            <sz val="9"/>
            <rFont val="宋体"/>
            <charset val="134"/>
          </rPr>
          <t xml:space="preserve">
填写房产证编号,无证不填</t>
        </r>
      </text>
    </comment>
    <comment ref="L8" authorId="1">
      <text>
        <r>
          <rPr>
            <b/>
            <sz val="9"/>
            <rFont val="宋体"/>
            <charset val="134"/>
          </rPr>
          <t>chenjie:</t>
        </r>
        <r>
          <rPr>
            <sz val="9"/>
            <rFont val="宋体"/>
            <charset val="134"/>
          </rPr>
          <t xml:space="preserve">
如：“砖混、钢混、框架、砖木、简易”等，各类型结构的定义参见填表说明。</t>
        </r>
      </text>
    </comment>
    <comment ref="M8" authorId="1">
      <text>
        <r>
          <rPr>
            <b/>
            <sz val="9"/>
            <rFont val="宋体"/>
            <charset val="134"/>
          </rPr>
          <t>chenjie:</t>
        </r>
        <r>
          <rPr>
            <sz val="9"/>
            <rFont val="宋体"/>
            <charset val="134"/>
          </rPr>
          <t xml:space="preserve">
指竣工日期</t>
        </r>
      </text>
    </comment>
    <comment ref="N8" authorId="1">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O8" authorId="1">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X8" authorId="1">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1.xml><?xml version="1.0" encoding="utf-8"?>
<comments xmlns="http://schemas.openxmlformats.org/spreadsheetml/2006/main">
  <authors>
    <author>aa</author>
    <author>chenjie</author>
  </authors>
  <commentList>
    <comment ref="AJ7" authorId="0">
      <text>
        <r>
          <rPr>
            <b/>
            <sz val="9"/>
            <rFont val="宋体"/>
            <charset val="134"/>
          </rPr>
          <t>aa:</t>
        </r>
        <r>
          <rPr>
            <sz val="9"/>
            <rFont val="宋体"/>
            <charset val="134"/>
          </rPr>
          <t xml:space="preserve">
标注评估程序受限的处理方式</t>
        </r>
      </text>
    </comment>
    <comment ref="AK7" authorId="0">
      <text>
        <r>
          <rPr>
            <b/>
            <sz val="9"/>
            <rFont val="宋体"/>
            <charset val="134"/>
          </rPr>
          <t>aa:</t>
        </r>
        <r>
          <rPr>
            <sz val="9"/>
            <rFont val="宋体"/>
            <charset val="134"/>
          </rPr>
          <t xml:space="preserve">
如有其他方式，请用文字说明</t>
        </r>
      </text>
    </comment>
    <comment ref="AM7" authorId="0">
      <text>
        <r>
          <rPr>
            <b/>
            <sz val="9"/>
            <rFont val="宋体"/>
            <charset val="134"/>
          </rPr>
          <t>aa:</t>
        </r>
        <r>
          <rPr>
            <sz val="9"/>
            <rFont val="宋体"/>
            <charset val="134"/>
          </rPr>
          <t xml:space="preserve">
账实不符，需文字补充说明</t>
        </r>
      </text>
    </comment>
    <comment ref="AO7" authorId="0">
      <text>
        <r>
          <rPr>
            <b/>
            <sz val="9"/>
            <rFont val="宋体"/>
            <charset val="134"/>
          </rPr>
          <t>aa:</t>
        </r>
        <r>
          <rPr>
            <sz val="9"/>
            <rFont val="宋体"/>
            <charset val="134"/>
          </rPr>
          <t xml:space="preserve">
如权属不一致，需补充文字说明</t>
        </r>
      </text>
    </comment>
    <comment ref="AT7" authorId="0">
      <text>
        <r>
          <rPr>
            <b/>
            <sz val="9"/>
            <rFont val="宋体"/>
            <charset val="134"/>
          </rPr>
          <t>aa:</t>
        </r>
        <r>
          <rPr>
            <sz val="9"/>
            <rFont val="宋体"/>
            <charset val="134"/>
          </rPr>
          <t xml:space="preserve">
如有其他依据，需文字说明
</t>
        </r>
      </text>
    </comment>
    <comment ref="AW7" authorId="0">
      <text>
        <r>
          <rPr>
            <b/>
            <sz val="9"/>
            <rFont val="宋体"/>
            <charset val="134"/>
          </rPr>
          <t>aa:</t>
        </r>
        <r>
          <rPr>
            <sz val="9"/>
            <rFont val="宋体"/>
            <charset val="134"/>
          </rPr>
          <t xml:space="preserve">
用于经济寿命年限
</t>
        </r>
      </text>
    </comment>
    <comment ref="AX7" authorId="0">
      <text>
        <r>
          <rPr>
            <b/>
            <sz val="9"/>
            <rFont val="宋体"/>
            <charset val="134"/>
          </rPr>
          <t>aa:</t>
        </r>
        <r>
          <rPr>
            <sz val="9"/>
            <rFont val="宋体"/>
            <charset val="134"/>
          </rPr>
          <t xml:space="preserve">
对企业填报的结构进行规范，以便确定耐用年限及重置单价</t>
        </r>
      </text>
    </comment>
    <comment ref="B8" authorId="1">
      <text>
        <r>
          <rPr>
            <b/>
            <sz val="9"/>
            <rFont val="宋体"/>
            <charset val="134"/>
          </rPr>
          <t>chenjie:</t>
        </r>
        <r>
          <rPr>
            <sz val="9"/>
            <rFont val="宋体"/>
            <charset val="134"/>
          </rPr>
          <t xml:space="preserve">
土地使用权证书的编号</t>
        </r>
      </text>
    </comment>
    <comment ref="F8" authorId="1">
      <text>
        <r>
          <rPr>
            <b/>
            <sz val="9"/>
            <rFont val="宋体"/>
            <charset val="134"/>
          </rPr>
          <t>chenjie:</t>
        </r>
        <r>
          <rPr>
            <sz val="9"/>
            <rFont val="宋体"/>
            <charset val="134"/>
          </rPr>
          <t xml:space="preserve">
所填内容应与土地证记录相符</t>
        </r>
      </text>
    </comment>
    <comment ref="G8" authorId="1">
      <text>
        <r>
          <rPr>
            <b/>
            <sz val="9"/>
            <rFont val="宋体"/>
            <charset val="134"/>
          </rPr>
          <t>chenjie:</t>
        </r>
        <r>
          <rPr>
            <sz val="9"/>
            <rFont val="宋体"/>
            <charset val="134"/>
          </rPr>
          <t xml:space="preserve">
所填内容应与土地证记录相符</t>
        </r>
      </text>
    </comment>
    <comment ref="H8" authorId="1">
      <text>
        <r>
          <rPr>
            <b/>
            <sz val="9"/>
            <rFont val="宋体"/>
            <charset val="134"/>
          </rPr>
          <t>chenjie:</t>
        </r>
        <r>
          <rPr>
            <sz val="9"/>
            <rFont val="宋体"/>
            <charset val="134"/>
          </rPr>
          <t xml:space="preserve">
所填内容应与土地证记录相符</t>
        </r>
      </text>
    </comment>
    <comment ref="J8" authorId="1">
      <text>
        <r>
          <rPr>
            <b/>
            <sz val="9"/>
            <rFont val="宋体"/>
            <charset val="134"/>
          </rPr>
          <t>chenjie:</t>
        </r>
        <r>
          <rPr>
            <sz val="9"/>
            <rFont val="宋体"/>
            <charset val="134"/>
          </rPr>
          <t xml:space="preserve">
所填内容应与土地证记录相符</t>
        </r>
      </text>
    </comment>
  </commentList>
</comments>
</file>

<file path=xl/comments32.xml><?xml version="1.0" encoding="utf-8"?>
<comments xmlns="http://schemas.openxmlformats.org/spreadsheetml/2006/main">
  <authors>
    <author>aa</author>
    <author>chenjie</author>
  </authors>
  <commentList>
    <comment ref="AN6" authorId="0">
      <text>
        <r>
          <rPr>
            <b/>
            <sz val="9"/>
            <rFont val="宋体"/>
            <charset val="134"/>
          </rPr>
          <t>aa:</t>
        </r>
        <r>
          <rPr>
            <sz val="9"/>
            <rFont val="宋体"/>
            <charset val="134"/>
          </rPr>
          <t xml:space="preserve">
标注评估程序受限的处理方式</t>
        </r>
      </text>
    </comment>
    <comment ref="AO6" authorId="0">
      <text>
        <r>
          <rPr>
            <b/>
            <sz val="9"/>
            <rFont val="宋体"/>
            <charset val="134"/>
          </rPr>
          <t>aa:</t>
        </r>
        <r>
          <rPr>
            <sz val="9"/>
            <rFont val="宋体"/>
            <charset val="134"/>
          </rPr>
          <t xml:space="preserve">
如有其他方式，请用文字说明</t>
        </r>
      </text>
    </comment>
    <comment ref="AQ6" authorId="0">
      <text>
        <r>
          <rPr>
            <b/>
            <sz val="9"/>
            <rFont val="宋体"/>
            <charset val="134"/>
          </rPr>
          <t>aa:</t>
        </r>
        <r>
          <rPr>
            <sz val="9"/>
            <rFont val="宋体"/>
            <charset val="134"/>
          </rPr>
          <t xml:space="preserve">
账实不符，需文字补充说明</t>
        </r>
      </text>
    </comment>
    <comment ref="AS6" authorId="0">
      <text>
        <r>
          <rPr>
            <b/>
            <sz val="9"/>
            <rFont val="宋体"/>
            <charset val="134"/>
          </rPr>
          <t>aa:</t>
        </r>
        <r>
          <rPr>
            <sz val="9"/>
            <rFont val="宋体"/>
            <charset val="134"/>
          </rPr>
          <t xml:space="preserve">
如权属不一致，需补充文字说明</t>
        </r>
      </text>
    </comment>
    <comment ref="AX6" authorId="0">
      <text>
        <r>
          <rPr>
            <b/>
            <sz val="9"/>
            <rFont val="宋体"/>
            <charset val="134"/>
          </rPr>
          <t>aa:</t>
        </r>
        <r>
          <rPr>
            <sz val="9"/>
            <rFont val="宋体"/>
            <charset val="134"/>
          </rPr>
          <t xml:space="preserve">
如有其他依据，需文字说明
</t>
        </r>
      </text>
    </comment>
    <comment ref="BA6" authorId="0">
      <text>
        <r>
          <rPr>
            <b/>
            <sz val="9"/>
            <rFont val="宋体"/>
            <charset val="134"/>
          </rPr>
          <t>aa:</t>
        </r>
        <r>
          <rPr>
            <sz val="9"/>
            <rFont val="宋体"/>
            <charset val="134"/>
          </rPr>
          <t xml:space="preserve">
用于经济寿命年限
</t>
        </r>
      </text>
    </comment>
    <comment ref="BB6" authorId="0">
      <text>
        <r>
          <rPr>
            <b/>
            <sz val="9"/>
            <rFont val="宋体"/>
            <charset val="134"/>
          </rPr>
          <t>aa:</t>
        </r>
        <r>
          <rPr>
            <sz val="9"/>
            <rFont val="宋体"/>
            <charset val="134"/>
          </rPr>
          <t xml:space="preserve">
对企业填报的结构进行规范，以便确定耐用年限及重置单价</t>
        </r>
      </text>
    </comment>
    <comment ref="B7" authorId="1">
      <text>
        <r>
          <rPr>
            <b/>
            <sz val="9"/>
            <rFont val="宋体"/>
            <charset val="134"/>
          </rPr>
          <t>chenjie:</t>
        </r>
        <r>
          <rPr>
            <sz val="9"/>
            <rFont val="宋体"/>
            <charset val="134"/>
          </rPr>
          <t xml:space="preserve">
土地使用权证书的编号</t>
        </r>
      </text>
    </comment>
    <comment ref="F7" authorId="1">
      <text>
        <r>
          <rPr>
            <b/>
            <sz val="9"/>
            <rFont val="宋体"/>
            <charset val="134"/>
          </rPr>
          <t>chenjie:</t>
        </r>
        <r>
          <rPr>
            <sz val="9"/>
            <rFont val="宋体"/>
            <charset val="134"/>
          </rPr>
          <t xml:space="preserve">
所填内容应与土地证记录相符</t>
        </r>
      </text>
    </comment>
    <comment ref="G7" authorId="1">
      <text>
        <r>
          <rPr>
            <b/>
            <sz val="9"/>
            <rFont val="宋体"/>
            <charset val="134"/>
          </rPr>
          <t>chenjie:</t>
        </r>
        <r>
          <rPr>
            <sz val="9"/>
            <rFont val="宋体"/>
            <charset val="134"/>
          </rPr>
          <t xml:space="preserve">
所填内容应与土地证记录相符</t>
        </r>
      </text>
    </comment>
    <comment ref="H7" authorId="1">
      <text>
        <r>
          <rPr>
            <b/>
            <sz val="9"/>
            <rFont val="宋体"/>
            <charset val="134"/>
          </rPr>
          <t>chenjie:</t>
        </r>
        <r>
          <rPr>
            <sz val="9"/>
            <rFont val="宋体"/>
            <charset val="134"/>
          </rPr>
          <t xml:space="preserve">
所填内容应与土地证记录相符</t>
        </r>
      </text>
    </comment>
    <comment ref="J7" authorId="1">
      <text>
        <r>
          <rPr>
            <b/>
            <sz val="9"/>
            <rFont val="宋体"/>
            <charset val="134"/>
          </rPr>
          <t>chenjie:</t>
        </r>
        <r>
          <rPr>
            <sz val="9"/>
            <rFont val="宋体"/>
            <charset val="134"/>
          </rPr>
          <t xml:space="preserve">
所填内容应与土地证记录相符</t>
        </r>
      </text>
    </comment>
  </commentList>
</comments>
</file>

<file path=xl/comments33.xml><?xml version="1.0" encoding="utf-8"?>
<comments xmlns="http://schemas.openxmlformats.org/spreadsheetml/2006/main">
  <authors>
    <author>cyg</author>
  </authors>
  <commentList>
    <comment ref="T7" authorId="0">
      <text>
        <r>
          <rPr>
            <b/>
            <sz val="9"/>
            <rFont val="Tahoma"/>
            <charset val="134"/>
          </rPr>
          <t>cyg:</t>
        </r>
        <r>
          <rPr>
            <sz val="9"/>
            <rFont val="Tahoma"/>
            <charset val="134"/>
          </rPr>
          <t xml:space="preserve">
</t>
        </r>
        <r>
          <rPr>
            <sz val="9"/>
            <rFont val="宋体"/>
            <charset val="134"/>
          </rPr>
          <t>简易房、待报废、已拆除、近期计划拆除项、厂房中小房或操作间等。</t>
        </r>
      </text>
    </comment>
    <comment ref="AA7" authorId="0">
      <text>
        <r>
          <rPr>
            <b/>
            <sz val="9"/>
            <rFont val="Tahoma"/>
            <charset val="134"/>
          </rPr>
          <t>cyg:</t>
        </r>
        <r>
          <rPr>
            <sz val="9"/>
            <rFont val="Tahoma"/>
            <charset val="134"/>
          </rPr>
          <t xml:space="preserve">
</t>
        </r>
        <r>
          <rPr>
            <sz val="9"/>
            <rFont val="宋体"/>
            <charset val="134"/>
          </rPr>
          <t>指与填表单位名称、企业历史沿革旧用名等明显不符，或名称为攀钢集团单位外的。</t>
        </r>
      </text>
    </comment>
    <comment ref="T15" authorId="0">
      <text>
        <r>
          <rPr>
            <b/>
            <sz val="9"/>
            <rFont val="Tahoma"/>
            <charset val="134"/>
          </rPr>
          <t>cyg:</t>
        </r>
        <r>
          <rPr>
            <sz val="9"/>
            <rFont val="Tahoma"/>
            <charset val="134"/>
          </rPr>
          <t xml:space="preserve">
</t>
        </r>
        <r>
          <rPr>
            <sz val="9"/>
            <rFont val="宋体"/>
            <charset val="134"/>
          </rPr>
          <t>非上路车、厂内车、待报废车等</t>
        </r>
      </text>
    </comment>
    <comment ref="V15" authorId="0">
      <text>
        <r>
          <rPr>
            <b/>
            <sz val="9"/>
            <rFont val="Tahoma"/>
            <charset val="134"/>
          </rPr>
          <t>cyg:</t>
        </r>
        <r>
          <rPr>
            <sz val="9"/>
            <rFont val="Tahoma"/>
            <charset val="134"/>
          </rPr>
          <t xml:space="preserve">
</t>
        </r>
        <r>
          <rPr>
            <sz val="9"/>
            <rFont val="宋体"/>
            <charset val="134"/>
          </rPr>
          <t>指与填表单位名称、企业历史沿革旧用名等明显不符，或名称为攀钢集团单位外的。</t>
        </r>
      </text>
    </comment>
  </commentList>
</comments>
</file>

<file path=xl/comments34.xml><?xml version="1.0" encoding="utf-8"?>
<comments xmlns="http://schemas.openxmlformats.org/spreadsheetml/2006/main">
  <authors>
    <author>aa</author>
    <author>chenjie</author>
    <author>cyg</author>
  </authors>
  <commentList>
    <comment ref="CT5" authorId="0">
      <text>
        <r>
          <rPr>
            <b/>
            <sz val="9"/>
            <rFont val="宋体"/>
            <charset val="134"/>
          </rPr>
          <t>aa:</t>
        </r>
        <r>
          <rPr>
            <sz val="9"/>
            <rFont val="宋体"/>
            <charset val="134"/>
          </rPr>
          <t xml:space="preserve">
以下情况重点分析；
1、重要、典型资产
2、状态特殊
3、增减值异常
4、近期购置</t>
        </r>
      </text>
    </comment>
    <comment ref="AT7" authorId="0">
      <text>
        <r>
          <rPr>
            <b/>
            <sz val="9"/>
            <rFont val="宋体"/>
            <charset val="134"/>
          </rPr>
          <t>aa:</t>
        </r>
        <r>
          <rPr>
            <sz val="9"/>
            <rFont val="宋体"/>
            <charset val="134"/>
          </rPr>
          <t xml:space="preserve">
标注评估程序受限的处理方式</t>
        </r>
      </text>
    </comment>
    <comment ref="AU7" authorId="0">
      <text>
        <r>
          <rPr>
            <b/>
            <sz val="9"/>
            <rFont val="宋体"/>
            <charset val="134"/>
          </rPr>
          <t>aa:</t>
        </r>
        <r>
          <rPr>
            <sz val="9"/>
            <rFont val="宋体"/>
            <charset val="134"/>
          </rPr>
          <t xml:space="preserve">
如有其他方式，请用文字说明</t>
        </r>
      </text>
    </comment>
    <comment ref="AW7" authorId="0">
      <text>
        <r>
          <rPr>
            <b/>
            <sz val="9"/>
            <rFont val="宋体"/>
            <charset val="134"/>
          </rPr>
          <t>aa:</t>
        </r>
        <r>
          <rPr>
            <sz val="9"/>
            <rFont val="宋体"/>
            <charset val="134"/>
          </rPr>
          <t xml:space="preserve">
账实不符，需文字补充说明</t>
        </r>
      </text>
    </comment>
    <comment ref="AY7" authorId="0">
      <text>
        <r>
          <rPr>
            <b/>
            <sz val="9"/>
            <rFont val="宋体"/>
            <charset val="134"/>
          </rPr>
          <t>aa:</t>
        </r>
        <r>
          <rPr>
            <sz val="9"/>
            <rFont val="宋体"/>
            <charset val="134"/>
          </rPr>
          <t xml:space="preserve">
如权属不一致，需补充文字说明</t>
        </r>
      </text>
    </comment>
    <comment ref="BD7" authorId="0">
      <text>
        <r>
          <rPr>
            <b/>
            <sz val="9"/>
            <rFont val="宋体"/>
            <charset val="134"/>
          </rPr>
          <t>aa:</t>
        </r>
        <r>
          <rPr>
            <sz val="9"/>
            <rFont val="宋体"/>
            <charset val="134"/>
          </rPr>
          <t xml:space="preserve">
如有其他依据，需文字说明
</t>
        </r>
      </text>
    </comment>
    <comment ref="BG7" authorId="0">
      <text>
        <r>
          <rPr>
            <b/>
            <sz val="9"/>
            <rFont val="宋体"/>
            <charset val="134"/>
          </rPr>
          <t>aa:</t>
        </r>
        <r>
          <rPr>
            <sz val="9"/>
            <rFont val="宋体"/>
            <charset val="134"/>
          </rPr>
          <t xml:space="preserve">
用于经济寿命年限
</t>
        </r>
      </text>
    </comment>
    <comment ref="BH7" authorId="0">
      <text>
        <r>
          <rPr>
            <b/>
            <sz val="9"/>
            <rFont val="宋体"/>
            <charset val="134"/>
          </rPr>
          <t>aa:</t>
        </r>
        <r>
          <rPr>
            <sz val="9"/>
            <rFont val="宋体"/>
            <charset val="134"/>
          </rPr>
          <t xml:space="preserve">
对企业填报的结构进行规范，以便确定耐用年限及重置单价</t>
        </r>
      </text>
    </comment>
    <comment ref="C8" authorId="1">
      <text>
        <r>
          <rPr>
            <sz val="9"/>
            <rFont val="宋体"/>
            <charset val="134"/>
          </rPr>
          <t xml:space="preserve">填写房产证编号,无证填无证
</t>
        </r>
      </text>
    </comment>
    <comment ref="D8" authorId="2">
      <text>
        <r>
          <rPr>
            <b/>
            <sz val="9"/>
            <rFont val="Tahoma"/>
            <charset val="134"/>
          </rPr>
          <t>cyg:</t>
        </r>
        <r>
          <rPr>
            <sz val="9"/>
            <rFont val="Tahoma"/>
            <charset val="134"/>
          </rPr>
          <t xml:space="preserve">
</t>
        </r>
        <r>
          <rPr>
            <sz val="9"/>
            <rFont val="宋体"/>
            <charset val="134"/>
          </rPr>
          <t>指房产所座落的土地证号，如该房所座落的土地未办证不填</t>
        </r>
      </text>
    </comment>
    <comment ref="E8" authorId="2">
      <text>
        <r>
          <rPr>
            <b/>
            <sz val="9"/>
            <rFont val="Tahoma"/>
            <charset val="134"/>
          </rPr>
          <t>cyg:</t>
        </r>
        <r>
          <rPr>
            <sz val="9"/>
            <rFont val="Tahoma"/>
            <charset val="134"/>
          </rPr>
          <t xml:space="preserve">
</t>
        </r>
        <r>
          <rPr>
            <sz val="9"/>
            <rFont val="宋体"/>
            <charset val="134"/>
          </rPr>
          <t>指房产证上列明的产权人名称全称</t>
        </r>
      </text>
    </comment>
    <comment ref="I8" authorId="1">
      <text>
        <r>
          <rPr>
            <b/>
            <sz val="9"/>
            <rFont val="宋体"/>
            <charset val="134"/>
          </rPr>
          <t>chenjie:</t>
        </r>
        <r>
          <rPr>
            <sz val="9"/>
            <rFont val="宋体"/>
            <charset val="134"/>
          </rPr>
          <t xml:space="preserve">
如：“砖混、钢混、框架、砖木、简易”等，各类型结构的定义参见填表说明。</t>
        </r>
      </text>
    </comment>
    <comment ref="M8" authorId="1">
      <text>
        <r>
          <rPr>
            <b/>
            <sz val="9"/>
            <rFont val="宋体"/>
            <charset val="134"/>
          </rPr>
          <t>chenjie:</t>
        </r>
        <r>
          <rPr>
            <sz val="9"/>
            <rFont val="宋体"/>
            <charset val="134"/>
          </rPr>
          <t xml:space="preserve">
指竣工日期</t>
        </r>
      </text>
    </comment>
    <comment ref="AD8" authorId="1">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5.xml><?xml version="1.0" encoding="utf-8"?>
<comments xmlns="http://schemas.openxmlformats.org/spreadsheetml/2006/main">
  <authors>
    <author>aa</author>
    <author>chenjie</author>
  </authors>
  <commentList>
    <comment ref="BV5" authorId="0">
      <text>
        <r>
          <rPr>
            <b/>
            <sz val="9"/>
            <rFont val="宋体"/>
            <charset val="134"/>
          </rPr>
          <t>aa:</t>
        </r>
        <r>
          <rPr>
            <sz val="9"/>
            <rFont val="宋体"/>
            <charset val="134"/>
          </rPr>
          <t xml:space="preserve">
以下情况重点分析；
1、重要、典型资产
2、状态特殊
3、增减值异常
4、近期购置</t>
        </r>
      </text>
    </comment>
    <comment ref="AO7" authorId="0">
      <text>
        <r>
          <rPr>
            <b/>
            <sz val="9"/>
            <rFont val="宋体"/>
            <charset val="134"/>
          </rPr>
          <t>aa:</t>
        </r>
        <r>
          <rPr>
            <sz val="9"/>
            <rFont val="宋体"/>
            <charset val="134"/>
          </rPr>
          <t xml:space="preserve">
标注评估程序受限的处理方式</t>
        </r>
      </text>
    </comment>
    <comment ref="AP7" authorId="0">
      <text>
        <r>
          <rPr>
            <b/>
            <sz val="9"/>
            <rFont val="宋体"/>
            <charset val="134"/>
          </rPr>
          <t>aa:</t>
        </r>
        <r>
          <rPr>
            <sz val="9"/>
            <rFont val="宋体"/>
            <charset val="134"/>
          </rPr>
          <t xml:space="preserve">
如有其他方式，请用文字说明</t>
        </r>
      </text>
    </comment>
    <comment ref="AR7" authorId="0">
      <text>
        <r>
          <rPr>
            <b/>
            <sz val="9"/>
            <rFont val="宋体"/>
            <charset val="134"/>
          </rPr>
          <t>aa:</t>
        </r>
        <r>
          <rPr>
            <sz val="9"/>
            <rFont val="宋体"/>
            <charset val="134"/>
          </rPr>
          <t xml:space="preserve">
账实不符，需文字补充说明</t>
        </r>
      </text>
    </comment>
    <comment ref="AT7" authorId="0">
      <text>
        <r>
          <rPr>
            <b/>
            <sz val="9"/>
            <rFont val="宋体"/>
            <charset val="134"/>
          </rPr>
          <t>aa:</t>
        </r>
        <r>
          <rPr>
            <sz val="9"/>
            <rFont val="宋体"/>
            <charset val="134"/>
          </rPr>
          <t xml:space="preserve">
如权属不一致，需补充文字说明</t>
        </r>
      </text>
    </comment>
    <comment ref="AY7" authorId="0">
      <text>
        <r>
          <rPr>
            <b/>
            <sz val="9"/>
            <rFont val="宋体"/>
            <charset val="134"/>
          </rPr>
          <t>aa:</t>
        </r>
        <r>
          <rPr>
            <sz val="9"/>
            <rFont val="宋体"/>
            <charset val="134"/>
          </rPr>
          <t xml:space="preserve">
如有其他依据，需文字说明
</t>
        </r>
      </text>
    </comment>
    <comment ref="BB7" authorId="0">
      <text>
        <r>
          <rPr>
            <b/>
            <sz val="9"/>
            <rFont val="宋体"/>
            <charset val="134"/>
          </rPr>
          <t>aa:</t>
        </r>
        <r>
          <rPr>
            <sz val="9"/>
            <rFont val="宋体"/>
            <charset val="134"/>
          </rPr>
          <t xml:space="preserve">
用于经济寿命年限
</t>
        </r>
      </text>
    </comment>
    <comment ref="BC7" authorId="0">
      <text>
        <r>
          <rPr>
            <b/>
            <sz val="9"/>
            <rFont val="宋体"/>
            <charset val="134"/>
          </rPr>
          <t>aa:</t>
        </r>
        <r>
          <rPr>
            <sz val="9"/>
            <rFont val="宋体"/>
            <charset val="134"/>
          </rPr>
          <t xml:space="preserve">
对企业填报的结构进行规范，以便确定耐用年限及重置单价</t>
        </r>
      </text>
    </comment>
    <comment ref="Y8" authorId="1">
      <text>
        <r>
          <rPr>
            <b/>
            <sz val="9"/>
            <rFont val="宋体"/>
            <charset val="134"/>
          </rPr>
          <t>chenjie:</t>
        </r>
        <r>
          <rPr>
            <sz val="9"/>
            <rFont val="宋体"/>
            <charset val="134"/>
          </rPr>
          <t xml:space="preserve">
备注中须说明的事项：(1)对因改扩建已改变了原有建筑面积的；(2)改扩建增加的相应价值未入帐的，注明未入帐部分的建筑面积。(3)盘盈资产及非正常状态下的资产，如：“已拆除、待报废”等(5)负数余额</t>
        </r>
      </text>
    </comment>
  </commentList>
</comments>
</file>

<file path=xl/comments36.xml><?xml version="1.0" encoding="utf-8"?>
<comments xmlns="http://schemas.openxmlformats.org/spreadsheetml/2006/main">
  <authors>
    <author>aa</author>
    <author>chenjie</author>
  </authors>
  <commentList>
    <comment ref="BV5" authorId="0">
      <text>
        <r>
          <rPr>
            <b/>
            <sz val="9"/>
            <rFont val="宋体"/>
            <charset val="134"/>
          </rPr>
          <t>aa:</t>
        </r>
        <r>
          <rPr>
            <sz val="9"/>
            <rFont val="宋体"/>
            <charset val="134"/>
          </rPr>
          <t xml:space="preserve">
以下情况重点分析；
1、重要、典型资产
2、状态特殊
3、增减值异常
4、近期购置</t>
        </r>
      </text>
    </comment>
    <comment ref="AO7" authorId="0">
      <text>
        <r>
          <rPr>
            <b/>
            <sz val="9"/>
            <rFont val="宋体"/>
            <charset val="134"/>
          </rPr>
          <t>aa:</t>
        </r>
        <r>
          <rPr>
            <sz val="9"/>
            <rFont val="宋体"/>
            <charset val="134"/>
          </rPr>
          <t xml:space="preserve">
标注评估程序受限的处理方式</t>
        </r>
      </text>
    </comment>
    <comment ref="AP7" authorId="0">
      <text>
        <r>
          <rPr>
            <b/>
            <sz val="9"/>
            <rFont val="宋体"/>
            <charset val="134"/>
          </rPr>
          <t>aa:</t>
        </r>
        <r>
          <rPr>
            <sz val="9"/>
            <rFont val="宋体"/>
            <charset val="134"/>
          </rPr>
          <t xml:space="preserve">
如有其他方式，请用文字说明</t>
        </r>
      </text>
    </comment>
    <comment ref="AR7" authorId="0">
      <text>
        <r>
          <rPr>
            <b/>
            <sz val="9"/>
            <rFont val="宋体"/>
            <charset val="134"/>
          </rPr>
          <t>aa:</t>
        </r>
        <r>
          <rPr>
            <sz val="9"/>
            <rFont val="宋体"/>
            <charset val="134"/>
          </rPr>
          <t xml:space="preserve">
账实不符，需文字补充说明</t>
        </r>
      </text>
    </comment>
    <comment ref="AT7" authorId="0">
      <text>
        <r>
          <rPr>
            <b/>
            <sz val="9"/>
            <rFont val="宋体"/>
            <charset val="134"/>
          </rPr>
          <t>aa:</t>
        </r>
        <r>
          <rPr>
            <sz val="9"/>
            <rFont val="宋体"/>
            <charset val="134"/>
          </rPr>
          <t xml:space="preserve">
如权属不一致，需补充文字说明</t>
        </r>
      </text>
    </comment>
    <comment ref="AY7" authorId="0">
      <text>
        <r>
          <rPr>
            <b/>
            <sz val="9"/>
            <rFont val="宋体"/>
            <charset val="134"/>
          </rPr>
          <t>aa:</t>
        </r>
        <r>
          <rPr>
            <sz val="9"/>
            <rFont val="宋体"/>
            <charset val="134"/>
          </rPr>
          <t xml:space="preserve">
如有其他依据，需文字说明
</t>
        </r>
      </text>
    </comment>
    <comment ref="BB7" authorId="0">
      <text>
        <r>
          <rPr>
            <b/>
            <sz val="9"/>
            <rFont val="宋体"/>
            <charset val="134"/>
          </rPr>
          <t>aa:</t>
        </r>
        <r>
          <rPr>
            <sz val="9"/>
            <rFont val="宋体"/>
            <charset val="134"/>
          </rPr>
          <t xml:space="preserve">
用于经济寿命年限
</t>
        </r>
      </text>
    </comment>
    <comment ref="BC7" authorId="0">
      <text>
        <r>
          <rPr>
            <b/>
            <sz val="9"/>
            <rFont val="宋体"/>
            <charset val="134"/>
          </rPr>
          <t>aa:</t>
        </r>
        <r>
          <rPr>
            <sz val="9"/>
            <rFont val="宋体"/>
            <charset val="134"/>
          </rPr>
          <t xml:space="preserve">
对企业填报的结构进行规范，以便确定耐用年限及重置单价</t>
        </r>
      </text>
    </comment>
    <comment ref="C8" authorId="1">
      <text>
        <r>
          <rPr>
            <b/>
            <sz val="9"/>
            <rFont val="宋体"/>
            <charset val="134"/>
          </rPr>
          <t>chenjie:</t>
        </r>
        <r>
          <rPr>
            <sz val="9"/>
            <rFont val="宋体"/>
            <charset val="134"/>
          </rPr>
          <t xml:space="preserve">
填写管道和沟槽的全称</t>
        </r>
      </text>
    </comment>
    <comment ref="G8" authorId="1">
      <text>
        <r>
          <rPr>
            <b/>
            <sz val="9"/>
            <rFont val="宋体"/>
            <charset val="134"/>
          </rPr>
          <t>chenjie:</t>
        </r>
        <r>
          <rPr>
            <sz val="9"/>
            <rFont val="宋体"/>
            <charset val="134"/>
          </rPr>
          <t xml:space="preserve">
长度、槽深、沟宽*沟厚管径*壁厚、材质、绝缘方式等应按图纸准确填写</t>
        </r>
      </text>
    </comment>
    <comment ref="H8" authorId="1">
      <text>
        <r>
          <rPr>
            <b/>
            <sz val="9"/>
            <rFont val="宋体"/>
            <charset val="134"/>
          </rPr>
          <t>chenjie:</t>
        </r>
        <r>
          <rPr>
            <sz val="9"/>
            <rFont val="宋体"/>
            <charset val="134"/>
          </rPr>
          <t xml:space="preserve">
如”砖、砼、钢管、砼管”等</t>
        </r>
      </text>
    </comment>
    <comment ref="J8" authorId="1">
      <text>
        <r>
          <rPr>
            <b/>
            <sz val="9"/>
            <rFont val="宋体"/>
            <charset val="134"/>
          </rPr>
          <t>chenjie:</t>
        </r>
        <r>
          <rPr>
            <sz val="9"/>
            <rFont val="宋体"/>
            <charset val="134"/>
          </rPr>
          <t xml:space="preserve">
指竣工日期</t>
        </r>
      </text>
    </comment>
    <comment ref="Y8" authorId="1">
      <text>
        <r>
          <rPr>
            <b/>
            <sz val="9"/>
            <rFont val="宋体"/>
            <charset val="134"/>
          </rPr>
          <t>chenjie:</t>
        </r>
        <r>
          <rPr>
            <sz val="9"/>
            <rFont val="宋体"/>
            <charset val="134"/>
          </rPr>
          <t xml:space="preserve">
备注中须说明的事项：(1)对因改扩建已改变了原有记录的；(2)改扩建增加的相应价值未入帐的，注明未入帐部分的尺寸规格等。(3)盘盈资产及非正常状态下的资产，如：“已拆除、待报废”等(5)负数余额</t>
        </r>
      </text>
    </comment>
  </commentList>
</comments>
</file>

<file path=xl/comments37.xml><?xml version="1.0" encoding="utf-8"?>
<comments xmlns="http://schemas.openxmlformats.org/spreadsheetml/2006/main">
  <authors>
    <author>过儿</author>
    <author xml:space="preserve"> </author>
    <author>aa</author>
    <author>cyg</author>
    <author>chenjie</author>
  </authors>
  <commentList>
    <comment ref="F6" authorId="0">
      <text>
        <r>
          <rPr>
            <b/>
            <sz val="9"/>
            <rFont val="宋体"/>
            <charset val="134"/>
          </rPr>
          <t>过儿:</t>
        </r>
        <r>
          <rPr>
            <sz val="9"/>
            <rFont val="宋体"/>
            <charset val="134"/>
          </rPr>
          <t xml:space="preserve">
仅报废资产填写材质</t>
        </r>
      </text>
    </comment>
    <comment ref="G6" authorId="0">
      <text>
        <r>
          <rPr>
            <b/>
            <sz val="9"/>
            <rFont val="宋体"/>
            <charset val="134"/>
          </rPr>
          <t>过儿:</t>
        </r>
        <r>
          <rPr>
            <sz val="9"/>
            <rFont val="宋体"/>
            <charset val="134"/>
          </rPr>
          <t xml:space="preserve">
仅报废资产填写重量</t>
        </r>
      </text>
    </comment>
    <comment ref="N6" authorId="1">
      <text>
        <r>
          <rPr>
            <b/>
            <sz val="9"/>
            <rFont val="Tahoma"/>
            <charset val="134"/>
          </rPr>
          <t xml:space="preserve"> :</t>
        </r>
        <r>
          <rPr>
            <sz val="9"/>
            <rFont val="Tahoma"/>
            <charset val="134"/>
          </rPr>
          <t xml:space="preserve">
</t>
        </r>
      </text>
    </comment>
    <comment ref="O6" authorId="1">
      <text>
        <r>
          <rPr>
            <b/>
            <sz val="9"/>
            <rFont val="Tahoma"/>
            <charset val="134"/>
          </rPr>
          <t xml:space="preserve"> :</t>
        </r>
        <r>
          <rPr>
            <sz val="9"/>
            <rFont val="Tahoma"/>
            <charset val="134"/>
          </rPr>
          <t xml:space="preserve">
</t>
        </r>
        <r>
          <rPr>
            <sz val="9"/>
            <rFont val="宋体"/>
            <charset val="134"/>
          </rPr>
          <t>是否含增值税，是否包含运费、安装调试费等</t>
        </r>
      </text>
    </comment>
    <comment ref="AR7" authorId="2">
      <text>
        <r>
          <rPr>
            <b/>
            <sz val="9"/>
            <rFont val="宋体"/>
            <charset val="134"/>
          </rPr>
          <t>aa:</t>
        </r>
        <r>
          <rPr>
            <sz val="9"/>
            <rFont val="宋体"/>
            <charset val="134"/>
          </rPr>
          <t xml:space="preserve">
标注评估程序受限的处理方式</t>
        </r>
      </text>
    </comment>
    <comment ref="AS7" authorId="2">
      <text>
        <r>
          <rPr>
            <b/>
            <sz val="9"/>
            <rFont val="宋体"/>
            <charset val="134"/>
          </rPr>
          <t>aa:</t>
        </r>
        <r>
          <rPr>
            <sz val="9"/>
            <rFont val="宋体"/>
            <charset val="134"/>
          </rPr>
          <t xml:space="preserve">
如有其他方式，请用文字说明</t>
        </r>
      </text>
    </comment>
    <comment ref="AU7" authorId="2">
      <text>
        <r>
          <rPr>
            <b/>
            <sz val="9"/>
            <rFont val="宋体"/>
            <charset val="134"/>
          </rPr>
          <t>aa:</t>
        </r>
        <r>
          <rPr>
            <sz val="9"/>
            <rFont val="宋体"/>
            <charset val="134"/>
          </rPr>
          <t xml:space="preserve">
账实不符，需文字补充说明</t>
        </r>
      </text>
    </comment>
    <comment ref="AW7" authorId="2">
      <text>
        <r>
          <rPr>
            <b/>
            <sz val="9"/>
            <rFont val="宋体"/>
            <charset val="134"/>
          </rPr>
          <t>aa:</t>
        </r>
        <r>
          <rPr>
            <sz val="9"/>
            <rFont val="宋体"/>
            <charset val="134"/>
          </rPr>
          <t xml:space="preserve">
如权属不一致，需补充文字说明</t>
        </r>
      </text>
    </comment>
    <comment ref="BB7" authorId="2">
      <text>
        <r>
          <rPr>
            <b/>
            <sz val="9"/>
            <rFont val="宋体"/>
            <charset val="134"/>
          </rPr>
          <t>aa:</t>
        </r>
        <r>
          <rPr>
            <sz val="9"/>
            <rFont val="宋体"/>
            <charset val="134"/>
          </rPr>
          <t xml:space="preserve">
如有其他依据，需文字说明
</t>
        </r>
      </text>
    </comment>
    <comment ref="BE7" authorId="2">
      <text>
        <r>
          <rPr>
            <b/>
            <sz val="9"/>
            <rFont val="宋体"/>
            <charset val="134"/>
          </rPr>
          <t>aa:</t>
        </r>
        <r>
          <rPr>
            <sz val="9"/>
            <rFont val="宋体"/>
            <charset val="134"/>
          </rPr>
          <t xml:space="preserve">
用于经济寿命年限
</t>
        </r>
      </text>
    </comment>
    <comment ref="BF7" authorId="2">
      <text>
        <r>
          <rPr>
            <b/>
            <sz val="9"/>
            <rFont val="宋体"/>
            <charset val="134"/>
          </rPr>
          <t>aa:</t>
        </r>
        <r>
          <rPr>
            <sz val="9"/>
            <rFont val="宋体"/>
            <charset val="134"/>
          </rPr>
          <t xml:space="preserve">
对企业填报的结构进行规范，以便确定耐用年限及重置单价</t>
        </r>
      </text>
    </comment>
    <comment ref="D8" authorId="3">
      <text>
        <r>
          <rPr>
            <b/>
            <sz val="9"/>
            <rFont val="Tahoma"/>
            <charset val="134"/>
          </rPr>
          <t>cyg:</t>
        </r>
        <r>
          <rPr>
            <sz val="9"/>
            <rFont val="Tahoma"/>
            <charset val="134"/>
          </rPr>
          <t xml:space="preserve">
</t>
        </r>
        <r>
          <rPr>
            <sz val="9"/>
            <rFont val="宋体"/>
            <charset val="134"/>
          </rPr>
          <t>对于金属含量较高设备，除规格外，需补充填报</t>
        </r>
        <r>
          <rPr>
            <sz val="9"/>
            <rFont val="Tahoma"/>
            <charset val="134"/>
          </rPr>
          <t>T</t>
        </r>
        <r>
          <rPr>
            <sz val="9"/>
            <rFont val="宋体"/>
            <charset val="134"/>
          </rPr>
          <t>重信息</t>
        </r>
      </text>
    </comment>
    <comment ref="AC8" authorId="4">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8.xml><?xml version="1.0" encoding="utf-8"?>
<comments xmlns="http://schemas.openxmlformats.org/spreadsheetml/2006/main">
  <authors>
    <author>aa</author>
    <author>chenjie</author>
    <author>cyg</author>
  </authors>
  <commentList>
    <comment ref="AQ7" authorId="0">
      <text>
        <r>
          <rPr>
            <b/>
            <sz val="9"/>
            <rFont val="宋体"/>
            <charset val="134"/>
          </rPr>
          <t>aa:</t>
        </r>
        <r>
          <rPr>
            <sz val="9"/>
            <rFont val="宋体"/>
            <charset val="134"/>
          </rPr>
          <t xml:space="preserve">
标注评估程序受限的处理方式</t>
        </r>
      </text>
    </comment>
    <comment ref="AR7" authorId="0">
      <text>
        <r>
          <rPr>
            <b/>
            <sz val="9"/>
            <rFont val="宋体"/>
            <charset val="134"/>
          </rPr>
          <t>aa:</t>
        </r>
        <r>
          <rPr>
            <sz val="9"/>
            <rFont val="宋体"/>
            <charset val="134"/>
          </rPr>
          <t xml:space="preserve">
如有其他方式，请用文字说明</t>
        </r>
      </text>
    </comment>
    <comment ref="AT7" authorId="0">
      <text>
        <r>
          <rPr>
            <b/>
            <sz val="9"/>
            <rFont val="宋体"/>
            <charset val="134"/>
          </rPr>
          <t>aa:</t>
        </r>
        <r>
          <rPr>
            <sz val="9"/>
            <rFont val="宋体"/>
            <charset val="134"/>
          </rPr>
          <t xml:space="preserve">
账实不符，需文字补充说明</t>
        </r>
      </text>
    </comment>
    <comment ref="AV7" authorId="0">
      <text>
        <r>
          <rPr>
            <b/>
            <sz val="9"/>
            <rFont val="宋体"/>
            <charset val="134"/>
          </rPr>
          <t>aa:</t>
        </r>
        <r>
          <rPr>
            <sz val="9"/>
            <rFont val="宋体"/>
            <charset val="134"/>
          </rPr>
          <t xml:space="preserve">
如权属不一致，需补充文字说明</t>
        </r>
      </text>
    </comment>
    <comment ref="BA7" authorId="0">
      <text>
        <r>
          <rPr>
            <b/>
            <sz val="9"/>
            <rFont val="宋体"/>
            <charset val="134"/>
          </rPr>
          <t>aa:</t>
        </r>
        <r>
          <rPr>
            <sz val="9"/>
            <rFont val="宋体"/>
            <charset val="134"/>
          </rPr>
          <t xml:space="preserve">
如有其他依据，需文字说明
</t>
        </r>
      </text>
    </comment>
    <comment ref="BD7" authorId="0">
      <text>
        <r>
          <rPr>
            <b/>
            <sz val="9"/>
            <rFont val="宋体"/>
            <charset val="134"/>
          </rPr>
          <t>aa:</t>
        </r>
        <r>
          <rPr>
            <sz val="9"/>
            <rFont val="宋体"/>
            <charset val="134"/>
          </rPr>
          <t xml:space="preserve">
车辆分类，用于确定车辆年限
</t>
        </r>
      </text>
    </comment>
    <comment ref="BE7" authorId="0">
      <text>
        <r>
          <rPr>
            <b/>
            <sz val="9"/>
            <rFont val="宋体"/>
            <charset val="134"/>
          </rPr>
          <t>aa:</t>
        </r>
        <r>
          <rPr>
            <sz val="9"/>
            <rFont val="宋体"/>
            <charset val="134"/>
          </rPr>
          <t xml:space="preserve">
对企业填报的结构进行规范，以便确定耐用年限及重置单价</t>
        </r>
      </text>
    </comment>
    <comment ref="C8" authorId="1">
      <text>
        <r>
          <rPr>
            <b/>
            <sz val="9"/>
            <rFont val="宋体"/>
            <charset val="134"/>
          </rPr>
          <t>chenjie:</t>
        </r>
        <r>
          <rPr>
            <sz val="9"/>
            <rFont val="宋体"/>
            <charset val="134"/>
          </rPr>
          <t xml:space="preserve">
指当地交管部门颁发的车辆牌照号</t>
        </r>
      </text>
    </comment>
    <comment ref="D8" authorId="2">
      <text>
        <r>
          <rPr>
            <b/>
            <sz val="9"/>
            <rFont val="Tahoma"/>
            <charset val="134"/>
          </rPr>
          <t>cyg:</t>
        </r>
        <r>
          <rPr>
            <b/>
            <sz val="9"/>
            <rFont val="宋体"/>
            <charset val="134"/>
          </rPr>
          <t>按车辆行驶证载权利人名称填</t>
        </r>
      </text>
    </comment>
    <comment ref="E8" authorId="1">
      <text>
        <r>
          <rPr>
            <b/>
            <sz val="9"/>
            <rFont val="宋体"/>
            <charset val="134"/>
          </rPr>
          <t>chenjie:</t>
        </r>
        <r>
          <rPr>
            <sz val="9"/>
            <rFont val="宋体"/>
            <charset val="134"/>
          </rPr>
          <t xml:space="preserve">
按车辆行驶证表述的名称和型号填写</t>
        </r>
      </text>
    </comment>
    <comment ref="F8" authorId="1">
      <text>
        <r>
          <rPr>
            <b/>
            <sz val="9"/>
            <rFont val="宋体"/>
            <charset val="134"/>
          </rPr>
          <t>chenjie:</t>
        </r>
        <r>
          <rPr>
            <sz val="9"/>
            <rFont val="宋体"/>
            <charset val="134"/>
          </rPr>
          <t xml:space="preserve">
按车辆行驶证表述的名称和型号填写</t>
        </r>
      </text>
    </comment>
    <comment ref="G8" authorId="1">
      <text>
        <r>
          <rPr>
            <b/>
            <sz val="9"/>
            <rFont val="宋体"/>
            <charset val="134"/>
          </rPr>
          <t>chenjie:</t>
        </r>
        <r>
          <rPr>
            <sz val="9"/>
            <rFont val="宋体"/>
            <charset val="134"/>
          </rPr>
          <t xml:space="preserve">
按车辆铭牌填写，不得以地名或经销商名称替代</t>
        </r>
      </text>
    </comment>
    <comment ref="H8" authorId="1">
      <text>
        <r>
          <rPr>
            <b/>
            <sz val="9"/>
            <rFont val="宋体"/>
            <charset val="134"/>
          </rPr>
          <t>chenjie:</t>
        </r>
        <r>
          <rPr>
            <sz val="9"/>
            <rFont val="宋体"/>
            <charset val="134"/>
          </rPr>
          <t xml:space="preserve">
辆</t>
        </r>
      </text>
    </comment>
    <comment ref="J8" authorId="1">
      <text>
        <r>
          <rPr>
            <b/>
            <sz val="9"/>
            <rFont val="宋体"/>
            <charset val="134"/>
          </rPr>
          <t>chenjie:</t>
        </r>
        <r>
          <rPr>
            <sz val="9"/>
            <rFont val="宋体"/>
            <charset val="134"/>
          </rPr>
          <t xml:space="preserve">
指购买日期，如为二手车须填写原始购置日。日期填写形式(半角状态下)如：2002.6又如2001.11</t>
        </r>
      </text>
    </comment>
    <comment ref="K8" authorId="1">
      <text>
        <r>
          <rPr>
            <b/>
            <sz val="9"/>
            <rFont val="宋体"/>
            <charset val="134"/>
          </rPr>
          <t>chenjie:</t>
        </r>
        <r>
          <rPr>
            <sz val="9"/>
            <rFont val="宋体"/>
            <charset val="134"/>
          </rPr>
          <t xml:space="preserve">
投入使用的日期</t>
        </r>
      </text>
    </comment>
    <comment ref="M8" authorId="1">
      <text>
        <r>
          <rPr>
            <b/>
            <sz val="9"/>
            <rFont val="宋体"/>
            <charset val="134"/>
          </rPr>
          <t>chenjie:</t>
        </r>
        <r>
          <rPr>
            <sz val="9"/>
            <rFont val="宋体"/>
            <charset val="134"/>
          </rPr>
          <t xml:space="preserve">
按里程表显示数填列，若里程表已损坏或不准确，按实际估测数填报</t>
        </r>
      </text>
    </comment>
    <comment ref="AB8" authorId="1">
      <text>
        <r>
          <rPr>
            <b/>
            <sz val="9"/>
            <rFont val="宋体"/>
            <charset val="134"/>
          </rPr>
          <t>chenjie:</t>
        </r>
        <r>
          <rPr>
            <sz val="9"/>
            <rFont val="宋体"/>
            <charset val="134"/>
          </rPr>
          <t xml:space="preserve">
(1)对待报废、盘亏、帐外等运输车辆应在备注栏标明；(2)因折旧提超等原因造成负数余额的项目，应简述原因（3）其他</t>
        </r>
      </text>
    </comment>
  </commentList>
</comments>
</file>

<file path=xl/comments39.xml><?xml version="1.0" encoding="utf-8"?>
<comments xmlns="http://schemas.openxmlformats.org/spreadsheetml/2006/main">
  <authors>
    <author>aa</author>
    <author>sucheng</author>
    <author>chenjie</author>
  </authors>
  <commentList>
    <comment ref="AM7" authorId="0">
      <text>
        <r>
          <rPr>
            <b/>
            <sz val="9"/>
            <rFont val="宋体"/>
            <charset val="134"/>
          </rPr>
          <t>aa:</t>
        </r>
        <r>
          <rPr>
            <sz val="9"/>
            <rFont val="宋体"/>
            <charset val="134"/>
          </rPr>
          <t xml:space="preserve">
标注评估程序受限的处理方式</t>
        </r>
      </text>
    </comment>
    <comment ref="AN7" authorId="0">
      <text>
        <r>
          <rPr>
            <b/>
            <sz val="9"/>
            <rFont val="宋体"/>
            <charset val="134"/>
          </rPr>
          <t>aa:</t>
        </r>
        <r>
          <rPr>
            <sz val="9"/>
            <rFont val="宋体"/>
            <charset val="134"/>
          </rPr>
          <t xml:space="preserve">
如有其他方式，请用文字说明</t>
        </r>
      </text>
    </comment>
    <comment ref="AP7" authorId="0">
      <text>
        <r>
          <rPr>
            <b/>
            <sz val="9"/>
            <rFont val="宋体"/>
            <charset val="134"/>
          </rPr>
          <t>aa:</t>
        </r>
        <r>
          <rPr>
            <sz val="9"/>
            <rFont val="宋体"/>
            <charset val="134"/>
          </rPr>
          <t xml:space="preserve">
账实不符，需文字补充说明</t>
        </r>
      </text>
    </comment>
    <comment ref="AR7" authorId="0">
      <text>
        <r>
          <rPr>
            <b/>
            <sz val="9"/>
            <rFont val="宋体"/>
            <charset val="134"/>
          </rPr>
          <t>aa:</t>
        </r>
        <r>
          <rPr>
            <sz val="9"/>
            <rFont val="宋体"/>
            <charset val="134"/>
          </rPr>
          <t xml:space="preserve">
如权属不一致，需补充文字说明</t>
        </r>
      </text>
    </comment>
    <comment ref="AW7" authorId="0">
      <text>
        <r>
          <rPr>
            <b/>
            <sz val="9"/>
            <rFont val="宋体"/>
            <charset val="134"/>
          </rPr>
          <t>aa:</t>
        </r>
        <r>
          <rPr>
            <sz val="9"/>
            <rFont val="宋体"/>
            <charset val="134"/>
          </rPr>
          <t xml:space="preserve">
如有其他依据，需文字说明
</t>
        </r>
      </text>
    </comment>
    <comment ref="AZ7" authorId="0">
      <text>
        <r>
          <rPr>
            <b/>
            <sz val="9"/>
            <rFont val="宋体"/>
            <charset val="134"/>
          </rPr>
          <t>aa:</t>
        </r>
        <r>
          <rPr>
            <sz val="9"/>
            <rFont val="宋体"/>
            <charset val="134"/>
          </rPr>
          <t xml:space="preserve">
用于经济寿命年限
</t>
        </r>
      </text>
    </comment>
    <comment ref="BA7" authorId="0">
      <text>
        <r>
          <rPr>
            <b/>
            <sz val="9"/>
            <rFont val="宋体"/>
            <charset val="134"/>
          </rPr>
          <t>aa:</t>
        </r>
        <r>
          <rPr>
            <sz val="9"/>
            <rFont val="宋体"/>
            <charset val="134"/>
          </rPr>
          <t xml:space="preserve">
对企业填报的结构进行规范，以便确定耐用年限及重置单价</t>
        </r>
      </text>
    </comment>
    <comment ref="B8" authorId="1">
      <text>
        <r>
          <rPr>
            <b/>
            <sz val="9"/>
            <rFont val="宋体"/>
            <charset val="134"/>
          </rPr>
          <t>sucheng:</t>
        </r>
        <r>
          <rPr>
            <sz val="9"/>
            <rFont val="宋体"/>
            <charset val="134"/>
          </rPr>
          <t xml:space="preserve">
企业资产管理所使用的编号</t>
        </r>
      </text>
    </comment>
    <comment ref="C8" authorId="2">
      <text>
        <r>
          <rPr>
            <b/>
            <sz val="9"/>
            <rFont val="宋体"/>
            <charset val="134"/>
          </rPr>
          <t>chenjie:</t>
        </r>
        <r>
          <rPr>
            <sz val="9"/>
            <rFont val="宋体"/>
            <charset val="134"/>
          </rPr>
          <t xml:space="preserve">
设备按单台（套）填列</t>
        </r>
      </text>
    </comment>
    <comment ref="D8" authorId="2">
      <text>
        <r>
          <rPr>
            <b/>
            <sz val="9"/>
            <rFont val="宋体"/>
            <charset val="134"/>
          </rPr>
          <t>chenjie:</t>
        </r>
        <r>
          <rPr>
            <sz val="9"/>
            <rFont val="宋体"/>
            <charset val="134"/>
          </rPr>
          <t xml:space="preserve">
按设备铭牌填写</t>
        </r>
      </text>
    </comment>
    <comment ref="E8" authorId="2">
      <text>
        <r>
          <rPr>
            <b/>
            <sz val="9"/>
            <rFont val="宋体"/>
            <charset val="134"/>
          </rPr>
          <t>chenjie:</t>
        </r>
        <r>
          <rPr>
            <sz val="9"/>
            <rFont val="宋体"/>
            <charset val="134"/>
          </rPr>
          <t xml:space="preserve">
按设备铭牌填写，不得以地名或经销商名称替代</t>
        </r>
      </text>
    </comment>
    <comment ref="F8" authorId="2">
      <text>
        <r>
          <rPr>
            <b/>
            <sz val="9"/>
            <rFont val="宋体"/>
            <charset val="134"/>
          </rPr>
          <t>chenjie:</t>
        </r>
        <r>
          <rPr>
            <sz val="9"/>
            <rFont val="宋体"/>
            <charset val="134"/>
          </rPr>
          <t xml:space="preserve">
台、件、套、个等</t>
        </r>
      </text>
    </comment>
    <comment ref="Y8" authorId="2">
      <text>
        <r>
          <rPr>
            <b/>
            <sz val="9"/>
            <rFont val="宋体"/>
            <charset val="134"/>
          </rPr>
          <t>chenjie:</t>
        </r>
        <r>
          <rPr>
            <sz val="9"/>
            <rFont val="宋体"/>
            <charset val="134"/>
          </rPr>
          <t xml:space="preserve">
(1)对停用、不需用、待报废、淘汰、盘亏、盘盈等电子设备应在备注栏标明(2)因折旧提超等原因造成负数余额的项目，应简述原因(3)其他</t>
        </r>
      </text>
    </comment>
    <comment ref="AG8" authorId="2">
      <text>
        <r>
          <rPr>
            <b/>
            <sz val="9"/>
            <rFont val="宋体"/>
            <charset val="134"/>
          </rPr>
          <t>chenjie:</t>
        </r>
        <r>
          <rPr>
            <sz val="9"/>
            <rFont val="宋体"/>
            <charset val="134"/>
          </rPr>
          <t xml:space="preserve">
设备按单台（套）填列</t>
        </r>
      </text>
    </comment>
    <comment ref="B9" authorId="1">
      <text>
        <r>
          <rPr>
            <b/>
            <sz val="9"/>
            <rFont val="宋体"/>
            <charset val="134"/>
          </rPr>
          <t>sucheng:</t>
        </r>
        <r>
          <rPr>
            <sz val="9"/>
            <rFont val="宋体"/>
            <charset val="134"/>
          </rPr>
          <t xml:space="preserve">
企业资产管理所使用的编号</t>
        </r>
      </text>
    </comment>
    <comment ref="B10" authorId="1">
      <text>
        <r>
          <rPr>
            <b/>
            <sz val="9"/>
            <rFont val="宋体"/>
            <charset val="134"/>
          </rPr>
          <t>sucheng:</t>
        </r>
        <r>
          <rPr>
            <sz val="9"/>
            <rFont val="宋体"/>
            <charset val="134"/>
          </rPr>
          <t xml:space="preserve">
企业资产管理所使用的编号</t>
        </r>
      </text>
    </comment>
    <comment ref="B11" authorId="1">
      <text>
        <r>
          <rPr>
            <b/>
            <sz val="9"/>
            <rFont val="宋体"/>
            <charset val="134"/>
          </rPr>
          <t>sucheng:</t>
        </r>
        <r>
          <rPr>
            <sz val="9"/>
            <rFont val="宋体"/>
            <charset val="134"/>
          </rPr>
          <t xml:space="preserve">
企业资产管理所使用的编号</t>
        </r>
      </text>
    </comment>
    <comment ref="B12" authorId="1">
      <text>
        <r>
          <rPr>
            <b/>
            <sz val="9"/>
            <rFont val="宋体"/>
            <charset val="134"/>
          </rPr>
          <t>sucheng:</t>
        </r>
        <r>
          <rPr>
            <sz val="9"/>
            <rFont val="宋体"/>
            <charset val="134"/>
          </rPr>
          <t xml:space="preserve">
企业资产管理所使用的编号</t>
        </r>
      </text>
    </comment>
    <comment ref="B13" authorId="1">
      <text>
        <r>
          <rPr>
            <b/>
            <sz val="9"/>
            <rFont val="宋体"/>
            <charset val="134"/>
          </rPr>
          <t>sucheng:</t>
        </r>
        <r>
          <rPr>
            <sz val="9"/>
            <rFont val="宋体"/>
            <charset val="134"/>
          </rPr>
          <t xml:space="preserve">
企业资产管理所使用的编号</t>
        </r>
      </text>
    </comment>
    <comment ref="B14" authorId="1">
      <text>
        <r>
          <rPr>
            <b/>
            <sz val="9"/>
            <rFont val="宋体"/>
            <charset val="134"/>
          </rPr>
          <t>sucheng:</t>
        </r>
        <r>
          <rPr>
            <sz val="9"/>
            <rFont val="宋体"/>
            <charset val="134"/>
          </rPr>
          <t xml:space="preserve">
企业资产管理所使用的编号</t>
        </r>
      </text>
    </comment>
    <comment ref="B15" authorId="1">
      <text>
        <r>
          <rPr>
            <b/>
            <sz val="9"/>
            <rFont val="宋体"/>
            <charset val="134"/>
          </rPr>
          <t>sucheng:</t>
        </r>
        <r>
          <rPr>
            <sz val="9"/>
            <rFont val="宋体"/>
            <charset val="134"/>
          </rPr>
          <t xml:space="preserve">
企业资产管理所使用的编号</t>
        </r>
      </text>
    </comment>
    <comment ref="B16" authorId="1">
      <text>
        <r>
          <rPr>
            <b/>
            <sz val="9"/>
            <rFont val="宋体"/>
            <charset val="134"/>
          </rPr>
          <t>sucheng:</t>
        </r>
        <r>
          <rPr>
            <sz val="9"/>
            <rFont val="宋体"/>
            <charset val="134"/>
          </rPr>
          <t xml:space="preserve">
企业资产管理所使用的编号</t>
        </r>
      </text>
    </comment>
    <comment ref="B17" authorId="1">
      <text>
        <r>
          <rPr>
            <b/>
            <sz val="9"/>
            <rFont val="宋体"/>
            <charset val="134"/>
          </rPr>
          <t>sucheng:</t>
        </r>
        <r>
          <rPr>
            <sz val="9"/>
            <rFont val="宋体"/>
            <charset val="134"/>
          </rPr>
          <t xml:space="preserve">
企业资产管理所使用的编号</t>
        </r>
      </text>
    </comment>
    <comment ref="B18" authorId="1">
      <text>
        <r>
          <rPr>
            <b/>
            <sz val="9"/>
            <rFont val="宋体"/>
            <charset val="134"/>
          </rPr>
          <t>sucheng:</t>
        </r>
        <r>
          <rPr>
            <sz val="9"/>
            <rFont val="宋体"/>
            <charset val="134"/>
          </rPr>
          <t xml:space="preserve">
企业资产管理所使用的编号</t>
        </r>
      </text>
    </comment>
    <comment ref="B19" authorId="1">
      <text>
        <r>
          <rPr>
            <b/>
            <sz val="9"/>
            <rFont val="宋体"/>
            <charset val="134"/>
          </rPr>
          <t>sucheng:</t>
        </r>
        <r>
          <rPr>
            <sz val="9"/>
            <rFont val="宋体"/>
            <charset val="134"/>
          </rPr>
          <t xml:space="preserve">
企业资产管理所使用的编号</t>
        </r>
      </text>
    </comment>
    <comment ref="B20" authorId="1">
      <text>
        <r>
          <rPr>
            <b/>
            <sz val="9"/>
            <rFont val="宋体"/>
            <charset val="134"/>
          </rPr>
          <t>sucheng:</t>
        </r>
        <r>
          <rPr>
            <sz val="9"/>
            <rFont val="宋体"/>
            <charset val="134"/>
          </rPr>
          <t xml:space="preserve">
企业资产管理所使用的编号</t>
        </r>
      </text>
    </comment>
    <comment ref="B21" authorId="1">
      <text>
        <r>
          <rPr>
            <b/>
            <sz val="9"/>
            <rFont val="宋体"/>
            <charset val="134"/>
          </rPr>
          <t>sucheng:</t>
        </r>
        <r>
          <rPr>
            <sz val="9"/>
            <rFont val="宋体"/>
            <charset val="134"/>
          </rPr>
          <t xml:space="preserve">
企业资产管理所使用的编号</t>
        </r>
      </text>
    </comment>
    <comment ref="B22" authorId="1">
      <text>
        <r>
          <rPr>
            <b/>
            <sz val="9"/>
            <rFont val="宋体"/>
            <charset val="134"/>
          </rPr>
          <t>sucheng:</t>
        </r>
        <r>
          <rPr>
            <sz val="9"/>
            <rFont val="宋体"/>
            <charset val="134"/>
          </rPr>
          <t xml:space="preserve">
企业资产管理所使用的编号</t>
        </r>
      </text>
    </comment>
    <comment ref="B23" authorId="1">
      <text>
        <r>
          <rPr>
            <b/>
            <sz val="9"/>
            <rFont val="宋体"/>
            <charset val="134"/>
          </rPr>
          <t>sucheng:</t>
        </r>
        <r>
          <rPr>
            <sz val="9"/>
            <rFont val="宋体"/>
            <charset val="134"/>
          </rPr>
          <t xml:space="preserve">
企业资产管理所使用的编号</t>
        </r>
      </text>
    </comment>
    <comment ref="B24" authorId="1">
      <text>
        <r>
          <rPr>
            <b/>
            <sz val="9"/>
            <rFont val="宋体"/>
            <charset val="134"/>
          </rPr>
          <t>sucheng:</t>
        </r>
        <r>
          <rPr>
            <sz val="9"/>
            <rFont val="宋体"/>
            <charset val="134"/>
          </rPr>
          <t xml:space="preserve">
企业资产管理所使用的编号</t>
        </r>
      </text>
    </comment>
  </commentList>
</comments>
</file>

<file path=xl/comments40.xml><?xml version="1.0" encoding="utf-8"?>
<comments xmlns="http://schemas.openxmlformats.org/spreadsheetml/2006/main">
  <authors>
    <author>aa</author>
    <author>chenjie</author>
  </authors>
  <commentList>
    <comment ref="AG7" authorId="0">
      <text>
        <r>
          <rPr>
            <b/>
            <sz val="9"/>
            <rFont val="宋体"/>
            <charset val="134"/>
          </rPr>
          <t>aa:</t>
        </r>
        <r>
          <rPr>
            <sz val="9"/>
            <rFont val="宋体"/>
            <charset val="134"/>
          </rPr>
          <t xml:space="preserve">
标注评估程序受限的处理方式</t>
        </r>
      </text>
    </comment>
    <comment ref="AH7" authorId="0">
      <text>
        <r>
          <rPr>
            <b/>
            <sz val="9"/>
            <rFont val="宋体"/>
            <charset val="134"/>
          </rPr>
          <t>aa:</t>
        </r>
        <r>
          <rPr>
            <sz val="9"/>
            <rFont val="宋体"/>
            <charset val="134"/>
          </rPr>
          <t xml:space="preserve">
如有其他方式，请用文字说明</t>
        </r>
      </text>
    </comment>
    <comment ref="AJ7" authorId="0">
      <text>
        <r>
          <rPr>
            <b/>
            <sz val="9"/>
            <rFont val="宋体"/>
            <charset val="134"/>
          </rPr>
          <t>aa:</t>
        </r>
        <r>
          <rPr>
            <sz val="9"/>
            <rFont val="宋体"/>
            <charset val="134"/>
          </rPr>
          <t xml:space="preserve">
账实不符，需文字补充说明</t>
        </r>
      </text>
    </comment>
    <comment ref="AL7" authorId="0">
      <text>
        <r>
          <rPr>
            <b/>
            <sz val="9"/>
            <rFont val="宋体"/>
            <charset val="134"/>
          </rPr>
          <t>aa:</t>
        </r>
        <r>
          <rPr>
            <sz val="9"/>
            <rFont val="宋体"/>
            <charset val="134"/>
          </rPr>
          <t xml:space="preserve">
如权属不一致，需补充文字说明</t>
        </r>
      </text>
    </comment>
    <comment ref="B8" authorId="1">
      <text>
        <r>
          <rPr>
            <b/>
            <sz val="9"/>
            <rFont val="宋体"/>
            <charset val="134"/>
          </rPr>
          <t>chenjie:</t>
        </r>
        <r>
          <rPr>
            <sz val="9"/>
            <rFont val="宋体"/>
            <charset val="134"/>
          </rPr>
          <t xml:space="preserve">
土地使用权证书的编号</t>
        </r>
      </text>
    </comment>
    <comment ref="D8" authorId="1">
      <text>
        <r>
          <rPr>
            <b/>
            <sz val="9"/>
            <rFont val="宋体"/>
            <charset val="134"/>
          </rPr>
          <t>chenjie:</t>
        </r>
        <r>
          <rPr>
            <sz val="9"/>
            <rFont val="宋体"/>
            <charset val="134"/>
          </rPr>
          <t xml:space="preserve">
所填内容应与土地证记录相符</t>
        </r>
      </text>
    </comment>
    <comment ref="F8" authorId="1">
      <text>
        <r>
          <rPr>
            <b/>
            <sz val="9"/>
            <rFont val="宋体"/>
            <charset val="134"/>
          </rPr>
          <t>chenjie:</t>
        </r>
        <r>
          <rPr>
            <sz val="9"/>
            <rFont val="宋体"/>
            <charset val="134"/>
          </rPr>
          <t xml:space="preserve">
所填内容应与土地证记录相符</t>
        </r>
      </text>
    </comment>
    <comment ref="G8" authorId="1">
      <text>
        <r>
          <rPr>
            <b/>
            <sz val="9"/>
            <rFont val="宋体"/>
            <charset val="134"/>
          </rPr>
          <t>chenjie:</t>
        </r>
        <r>
          <rPr>
            <sz val="9"/>
            <rFont val="宋体"/>
            <charset val="134"/>
          </rPr>
          <t xml:space="preserve">
所填内容应与土地证记录相符</t>
        </r>
      </text>
    </comment>
    <comment ref="I8" authorId="1">
      <text>
        <r>
          <rPr>
            <b/>
            <sz val="9"/>
            <rFont val="宋体"/>
            <charset val="134"/>
          </rPr>
          <t>chenjie:</t>
        </r>
        <r>
          <rPr>
            <sz val="9"/>
            <rFont val="宋体"/>
            <charset val="134"/>
          </rPr>
          <t xml:space="preserve">
所填内容应与土地证记录相符</t>
        </r>
      </text>
    </comment>
  </commentList>
</comments>
</file>

<file path=xl/comments41.xml><?xml version="1.0" encoding="utf-8"?>
<comments xmlns="http://schemas.openxmlformats.org/spreadsheetml/2006/main">
  <authors>
    <author>chenjie</author>
    <author>aa</author>
  </authors>
  <commentList>
    <comment ref="G6" authorId="0">
      <text>
        <r>
          <rPr>
            <b/>
            <sz val="9"/>
            <rFont val="宋体"/>
            <charset val="134"/>
          </rPr>
          <t>chenjie:</t>
        </r>
        <r>
          <rPr>
            <sz val="9"/>
            <rFont val="宋体"/>
            <charset val="134"/>
          </rPr>
          <t xml:space="preserve">
形象进度可以按工程施工进度的四个阶段考虑。（做完前期工程为一个阶段；动工已有一定时间为第二阶段；完成主体工程为第三阶段；由此到竣工为第四阶段。）</t>
        </r>
      </text>
    </comment>
    <comment ref="H6" authorId="0">
      <text>
        <r>
          <rPr>
            <b/>
            <sz val="9"/>
            <rFont val="宋体"/>
            <charset val="134"/>
          </rPr>
          <t>chenjie:</t>
        </r>
        <r>
          <rPr>
            <sz val="9"/>
            <rFont val="宋体"/>
            <charset val="134"/>
          </rPr>
          <t xml:space="preserve">
指财务实际付款与合同总价款之比</t>
        </r>
      </text>
    </comment>
    <comment ref="AL7" authorId="1">
      <text>
        <r>
          <rPr>
            <b/>
            <sz val="9"/>
            <rFont val="宋体"/>
            <charset val="134"/>
          </rPr>
          <t>aa:</t>
        </r>
        <r>
          <rPr>
            <sz val="9"/>
            <rFont val="宋体"/>
            <charset val="134"/>
          </rPr>
          <t xml:space="preserve">
标注评估程序受限的处理方式</t>
        </r>
      </text>
    </comment>
    <comment ref="AM7" authorId="1">
      <text>
        <r>
          <rPr>
            <b/>
            <sz val="9"/>
            <rFont val="宋体"/>
            <charset val="134"/>
          </rPr>
          <t>aa:</t>
        </r>
        <r>
          <rPr>
            <sz val="9"/>
            <rFont val="宋体"/>
            <charset val="134"/>
          </rPr>
          <t xml:space="preserve">
如有其他方式，请用文字说明</t>
        </r>
      </text>
    </comment>
    <comment ref="AO7" authorId="1">
      <text>
        <r>
          <rPr>
            <b/>
            <sz val="9"/>
            <rFont val="宋体"/>
            <charset val="134"/>
          </rPr>
          <t>aa:</t>
        </r>
        <r>
          <rPr>
            <sz val="9"/>
            <rFont val="宋体"/>
            <charset val="134"/>
          </rPr>
          <t xml:space="preserve">
账实不符，需文字补充说明</t>
        </r>
      </text>
    </comment>
    <comment ref="AQ7" authorId="1">
      <text>
        <r>
          <rPr>
            <b/>
            <sz val="9"/>
            <rFont val="宋体"/>
            <charset val="134"/>
          </rPr>
          <t>aa:</t>
        </r>
        <r>
          <rPr>
            <sz val="9"/>
            <rFont val="宋体"/>
            <charset val="134"/>
          </rPr>
          <t xml:space="preserve">
如权属不一致，需补充文字说明</t>
        </r>
      </text>
    </comment>
    <comment ref="AX7" authorId="1">
      <text>
        <r>
          <rPr>
            <b/>
            <sz val="9"/>
            <rFont val="宋体"/>
            <charset val="134"/>
          </rPr>
          <t>aa:</t>
        </r>
        <r>
          <rPr>
            <sz val="9"/>
            <rFont val="宋体"/>
            <charset val="134"/>
          </rPr>
          <t xml:space="preserve">
目前完工进度的合理工期</t>
        </r>
      </text>
    </comment>
  </commentList>
</comments>
</file>

<file path=xl/comments42.xml><?xml version="1.0" encoding="utf-8"?>
<comments xmlns="http://schemas.openxmlformats.org/spreadsheetml/2006/main">
  <authors>
    <author>aa</author>
    <author>chenjie</author>
    <author>cyg</author>
  </authors>
  <commentList>
    <comment ref="AT7" authorId="0">
      <text>
        <r>
          <rPr>
            <b/>
            <sz val="9"/>
            <rFont val="宋体"/>
            <charset val="134"/>
          </rPr>
          <t>aa:</t>
        </r>
        <r>
          <rPr>
            <sz val="9"/>
            <rFont val="宋体"/>
            <charset val="134"/>
          </rPr>
          <t xml:space="preserve">
标注评估程序受限的处理方式</t>
        </r>
      </text>
    </comment>
    <comment ref="AU7" authorId="0">
      <text>
        <r>
          <rPr>
            <b/>
            <sz val="9"/>
            <rFont val="宋体"/>
            <charset val="134"/>
          </rPr>
          <t>aa:</t>
        </r>
        <r>
          <rPr>
            <sz val="9"/>
            <rFont val="宋体"/>
            <charset val="134"/>
          </rPr>
          <t xml:space="preserve">
如有其他方式，请用文字说明</t>
        </r>
      </text>
    </comment>
    <comment ref="AW7" authorId="0">
      <text>
        <r>
          <rPr>
            <b/>
            <sz val="9"/>
            <rFont val="宋体"/>
            <charset val="134"/>
          </rPr>
          <t>aa:</t>
        </r>
        <r>
          <rPr>
            <sz val="9"/>
            <rFont val="宋体"/>
            <charset val="134"/>
          </rPr>
          <t xml:space="preserve">
账实不符，需文字补充说明</t>
        </r>
      </text>
    </comment>
    <comment ref="AY7" authorId="0">
      <text>
        <r>
          <rPr>
            <b/>
            <sz val="9"/>
            <rFont val="宋体"/>
            <charset val="134"/>
          </rPr>
          <t>aa:</t>
        </r>
        <r>
          <rPr>
            <sz val="9"/>
            <rFont val="宋体"/>
            <charset val="134"/>
          </rPr>
          <t xml:space="preserve">
如权属不一致，需补充文字说明</t>
        </r>
      </text>
    </comment>
    <comment ref="BG7" authorId="0">
      <text>
        <r>
          <rPr>
            <b/>
            <sz val="9"/>
            <rFont val="宋体"/>
            <charset val="134"/>
          </rPr>
          <t>aa:</t>
        </r>
        <r>
          <rPr>
            <sz val="9"/>
            <rFont val="宋体"/>
            <charset val="134"/>
          </rPr>
          <t xml:space="preserve">
目前完工进度的合理工期</t>
        </r>
      </text>
    </comment>
    <comment ref="B8" authorId="1">
      <text>
        <r>
          <rPr>
            <b/>
            <sz val="9"/>
            <rFont val="宋体"/>
            <charset val="134"/>
          </rPr>
          <t>chenjie:</t>
        </r>
        <r>
          <rPr>
            <sz val="9"/>
            <rFont val="宋体"/>
            <charset val="134"/>
          </rPr>
          <t xml:space="preserve">
请按照工程项目整理填列本表，不应按照财务入账时间顺序填列。</t>
        </r>
      </text>
    </comment>
    <comment ref="C8" authorId="2">
      <text>
        <r>
          <rPr>
            <sz val="9"/>
            <rFont val="宋体"/>
            <charset val="134"/>
          </rPr>
          <t>仅对于实际已达到预转固状态，而且实际投用时间在半年以上的列出主要设备名称、规格、数量三列信息。</t>
        </r>
      </text>
    </comment>
    <comment ref="D8" authorId="2">
      <text>
        <r>
          <rPr>
            <sz val="9"/>
            <rFont val="宋体"/>
            <charset val="134"/>
          </rPr>
          <t>仅对于实际已达到预转固状态，而且实际投用时间在半年以上的列出主要设备名称、规格、数量三列信息。</t>
        </r>
      </text>
    </comment>
    <comment ref="E8" authorId="2">
      <text>
        <r>
          <rPr>
            <sz val="9"/>
            <rFont val="宋体"/>
            <charset val="134"/>
          </rPr>
          <t>仅对于实际已达到预转固状态，而且实际投用时间在半年以上的列出主要设备名称、规格、数量三列信息。</t>
        </r>
      </text>
    </comment>
    <comment ref="AF8" authorId="1">
      <text>
        <r>
          <rPr>
            <b/>
            <sz val="9"/>
            <rFont val="宋体"/>
            <charset val="134"/>
          </rPr>
          <t>chenjie:</t>
        </r>
        <r>
          <rPr>
            <sz val="9"/>
            <rFont val="宋体"/>
            <charset val="134"/>
          </rPr>
          <t xml:space="preserve">
处于非正常状态的在建工程项目应在备注栏标注在建工程的施工状况，如：“停建1年、季节性停建”等</t>
        </r>
      </text>
    </comment>
  </commentList>
</comments>
</file>

<file path=xl/comments43.xml><?xml version="1.0" encoding="utf-8"?>
<comments xmlns="http://schemas.openxmlformats.org/spreadsheetml/2006/main">
  <authors>
    <author>aa</author>
  </authors>
  <commentList>
    <comment ref="AH7" authorId="0">
      <text>
        <r>
          <rPr>
            <b/>
            <sz val="9"/>
            <rFont val="宋体"/>
            <charset val="134"/>
          </rPr>
          <t>aa:</t>
        </r>
        <r>
          <rPr>
            <sz val="9"/>
            <rFont val="宋体"/>
            <charset val="134"/>
          </rPr>
          <t xml:space="preserve">
标注评估程序受限的处理方式</t>
        </r>
      </text>
    </comment>
    <comment ref="AI7" authorId="0">
      <text>
        <r>
          <rPr>
            <b/>
            <sz val="9"/>
            <rFont val="宋体"/>
            <charset val="134"/>
          </rPr>
          <t>aa:</t>
        </r>
        <r>
          <rPr>
            <sz val="9"/>
            <rFont val="宋体"/>
            <charset val="134"/>
          </rPr>
          <t xml:space="preserve">
如有其他方式，请用文字说明</t>
        </r>
      </text>
    </comment>
    <comment ref="AK7" authorId="0">
      <text>
        <r>
          <rPr>
            <b/>
            <sz val="9"/>
            <rFont val="宋体"/>
            <charset val="134"/>
          </rPr>
          <t>aa:</t>
        </r>
        <r>
          <rPr>
            <sz val="9"/>
            <rFont val="宋体"/>
            <charset val="134"/>
          </rPr>
          <t xml:space="preserve">
账实不符，需文字补充说明</t>
        </r>
      </text>
    </comment>
    <comment ref="AM7" authorId="0">
      <text>
        <r>
          <rPr>
            <b/>
            <sz val="9"/>
            <rFont val="宋体"/>
            <charset val="134"/>
          </rPr>
          <t>aa:</t>
        </r>
        <r>
          <rPr>
            <sz val="9"/>
            <rFont val="宋体"/>
            <charset val="134"/>
          </rPr>
          <t xml:space="preserve">
如权属不一致，需补充文字说明</t>
        </r>
      </text>
    </comment>
  </commentList>
</comments>
</file>

<file path=xl/comments44.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标注评估程序受限的处理方式</t>
        </r>
      </text>
    </commen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填列转入固定资产实物名称及规格型号，如“报废油罐汽车HQG5吨1辆”、“出售CA6140.2M普通车床1台”等</t>
        </r>
      </text>
    </comment>
    <comment ref="F7" authorId="1">
      <text>
        <r>
          <rPr>
            <b/>
            <sz val="9"/>
            <rFont val="宋体"/>
            <charset val="134"/>
          </rPr>
          <t>chenjie:</t>
        </r>
        <r>
          <rPr>
            <sz val="9"/>
            <rFont val="宋体"/>
            <charset val="134"/>
          </rPr>
          <t xml:space="preserve">
发生日期为转入时间</t>
        </r>
      </text>
    </comment>
    <comment ref="M7" authorId="1">
      <text>
        <r>
          <rPr>
            <b/>
            <sz val="9"/>
            <rFont val="宋体"/>
            <charset val="134"/>
          </rPr>
          <t>chenjie:</t>
        </r>
        <r>
          <rPr>
            <sz val="9"/>
            <rFont val="宋体"/>
            <charset val="134"/>
          </rPr>
          <t xml:space="preserve">
简要注明基准日资产清理状况（如“已清理完毕”、“清理净损失”、“清理收入”等</t>
        </r>
      </text>
    </comment>
  </commentList>
</comments>
</file>

<file path=xl/comments45.xml><?xml version="1.0" encoding="utf-8"?>
<comments xmlns="http://schemas.openxmlformats.org/spreadsheetml/2006/main">
  <authors>
    <author>aa</author>
    <author>chenjie</author>
  </authors>
  <commentList>
    <comment ref="AG7" authorId="0">
      <text>
        <r>
          <rPr>
            <b/>
            <sz val="9"/>
            <rFont val="宋体"/>
            <charset val="134"/>
          </rPr>
          <t>aa:</t>
        </r>
        <r>
          <rPr>
            <sz val="9"/>
            <rFont val="宋体"/>
            <charset val="134"/>
          </rPr>
          <t xml:space="preserve">
标注评估程序受限的处理方式</t>
        </r>
      </text>
    </comment>
    <comment ref="AH7" authorId="0">
      <text>
        <r>
          <rPr>
            <b/>
            <sz val="9"/>
            <rFont val="宋体"/>
            <charset val="134"/>
          </rPr>
          <t>aa:</t>
        </r>
        <r>
          <rPr>
            <sz val="9"/>
            <rFont val="宋体"/>
            <charset val="134"/>
          </rPr>
          <t xml:space="preserve">
如有其他方式，请用文字说明</t>
        </r>
      </text>
    </comment>
    <comment ref="AJ7" authorId="0">
      <text>
        <r>
          <rPr>
            <b/>
            <sz val="9"/>
            <rFont val="宋体"/>
            <charset val="134"/>
          </rPr>
          <t>aa:</t>
        </r>
        <r>
          <rPr>
            <sz val="9"/>
            <rFont val="宋体"/>
            <charset val="134"/>
          </rPr>
          <t xml:space="preserve">
账实不符，需文字补充说明</t>
        </r>
      </text>
    </comment>
    <comment ref="AL7" authorId="0">
      <text>
        <r>
          <rPr>
            <b/>
            <sz val="9"/>
            <rFont val="宋体"/>
            <charset val="134"/>
          </rPr>
          <t>aa:</t>
        </r>
        <r>
          <rPr>
            <sz val="9"/>
            <rFont val="宋体"/>
            <charset val="134"/>
          </rPr>
          <t xml:space="preserve">
如权属不一致，需补充文字说明</t>
        </r>
      </text>
    </comment>
    <comment ref="T8" authorId="1">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46.xml><?xml version="1.0" encoding="utf-8"?>
<comments xmlns="http://schemas.openxmlformats.org/spreadsheetml/2006/main">
  <authors>
    <author>aa</author>
    <author>chenjie</author>
  </authors>
  <commentList>
    <comment ref="AI7" authorId="0">
      <text>
        <r>
          <rPr>
            <b/>
            <sz val="9"/>
            <rFont val="宋体"/>
            <charset val="134"/>
          </rPr>
          <t>aa:</t>
        </r>
        <r>
          <rPr>
            <sz val="9"/>
            <rFont val="宋体"/>
            <charset val="134"/>
          </rPr>
          <t xml:space="preserve">
标注评估程序受限的处理方式</t>
        </r>
      </text>
    </comment>
    <comment ref="AJ7" authorId="0">
      <text>
        <r>
          <rPr>
            <b/>
            <sz val="9"/>
            <rFont val="宋体"/>
            <charset val="134"/>
          </rPr>
          <t>aa:</t>
        </r>
        <r>
          <rPr>
            <sz val="9"/>
            <rFont val="宋体"/>
            <charset val="134"/>
          </rPr>
          <t xml:space="preserve">
如有其他方式，请用文字说明</t>
        </r>
      </text>
    </comment>
    <comment ref="AL7" authorId="0">
      <text>
        <r>
          <rPr>
            <b/>
            <sz val="9"/>
            <rFont val="宋体"/>
            <charset val="134"/>
          </rPr>
          <t>aa:</t>
        </r>
        <r>
          <rPr>
            <sz val="9"/>
            <rFont val="宋体"/>
            <charset val="134"/>
          </rPr>
          <t xml:space="preserve">
账实不符，需文字补充说明</t>
        </r>
      </text>
    </comment>
    <comment ref="AN7" authorId="0">
      <text>
        <r>
          <rPr>
            <b/>
            <sz val="9"/>
            <rFont val="宋体"/>
            <charset val="134"/>
          </rPr>
          <t>aa:</t>
        </r>
        <r>
          <rPr>
            <sz val="9"/>
            <rFont val="宋体"/>
            <charset val="134"/>
          </rPr>
          <t xml:space="preserve">
如权属不一致，需补充文字说明</t>
        </r>
      </text>
    </comment>
    <comment ref="V8" authorId="1">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47.xml><?xml version="1.0" encoding="utf-8"?>
<comments xmlns="http://schemas.openxmlformats.org/spreadsheetml/2006/main">
  <authors>
    <author>aa</author>
    <author>chenjie</author>
  </authors>
  <commentList>
    <comment ref="AH6" authorId="0">
      <text>
        <r>
          <rPr>
            <b/>
            <sz val="9"/>
            <rFont val="宋体"/>
            <charset val="134"/>
          </rPr>
          <t>aa:</t>
        </r>
        <r>
          <rPr>
            <sz val="9"/>
            <rFont val="宋体"/>
            <charset val="134"/>
          </rPr>
          <t xml:space="preserve">
标注评估程序受限的处理方式</t>
        </r>
      </text>
    </comment>
    <comment ref="AI6" authorId="0">
      <text>
        <r>
          <rPr>
            <b/>
            <sz val="9"/>
            <rFont val="宋体"/>
            <charset val="134"/>
          </rPr>
          <t>aa:</t>
        </r>
        <r>
          <rPr>
            <sz val="9"/>
            <rFont val="宋体"/>
            <charset val="134"/>
          </rPr>
          <t xml:space="preserve">
如有其他方式，请用文字说明</t>
        </r>
      </text>
    </comment>
    <comment ref="AK6" authorId="0">
      <text>
        <r>
          <rPr>
            <b/>
            <sz val="9"/>
            <rFont val="宋体"/>
            <charset val="134"/>
          </rPr>
          <t>aa:</t>
        </r>
        <r>
          <rPr>
            <sz val="9"/>
            <rFont val="宋体"/>
            <charset val="134"/>
          </rPr>
          <t xml:space="preserve">
账实不符，需文字补充说明</t>
        </r>
      </text>
    </comment>
    <comment ref="AM6" authorId="0">
      <text>
        <r>
          <rPr>
            <b/>
            <sz val="9"/>
            <rFont val="宋体"/>
            <charset val="134"/>
          </rPr>
          <t>aa:</t>
        </r>
        <r>
          <rPr>
            <sz val="9"/>
            <rFont val="宋体"/>
            <charset val="134"/>
          </rPr>
          <t xml:space="preserve">
如权属不一致，需补充文字说明</t>
        </r>
      </text>
    </comment>
    <comment ref="B7" authorId="1">
      <text>
        <r>
          <rPr>
            <b/>
            <sz val="9"/>
            <rFont val="宋体"/>
            <charset val="134"/>
          </rPr>
          <t>chenjie:</t>
        </r>
        <r>
          <rPr>
            <sz val="9"/>
            <rFont val="宋体"/>
            <charset val="134"/>
          </rPr>
          <t xml:space="preserve">
土地使用权证书的编号</t>
        </r>
      </text>
    </comment>
    <comment ref="D7" authorId="1">
      <text>
        <r>
          <rPr>
            <b/>
            <sz val="9"/>
            <rFont val="宋体"/>
            <charset val="134"/>
          </rPr>
          <t>chenjie:</t>
        </r>
        <r>
          <rPr>
            <sz val="9"/>
            <rFont val="宋体"/>
            <charset val="134"/>
          </rPr>
          <t xml:space="preserve">
所填内容应与土地证记录相符</t>
        </r>
      </text>
    </comment>
    <comment ref="F7" authorId="1">
      <text>
        <r>
          <rPr>
            <b/>
            <sz val="9"/>
            <rFont val="宋体"/>
            <charset val="134"/>
          </rPr>
          <t>chenjie:</t>
        </r>
        <r>
          <rPr>
            <sz val="9"/>
            <rFont val="宋体"/>
            <charset val="134"/>
          </rPr>
          <t xml:space="preserve">
所填内容应与土地证记录相符</t>
        </r>
      </text>
    </comment>
    <comment ref="G7" authorId="1">
      <text>
        <r>
          <rPr>
            <b/>
            <sz val="9"/>
            <rFont val="宋体"/>
            <charset val="134"/>
          </rPr>
          <t>chenjie:</t>
        </r>
        <r>
          <rPr>
            <sz val="9"/>
            <rFont val="宋体"/>
            <charset val="134"/>
          </rPr>
          <t xml:space="preserve">
所填内容应与土地证记录相符</t>
        </r>
      </text>
    </comment>
    <comment ref="J7" authorId="1">
      <text>
        <r>
          <rPr>
            <b/>
            <sz val="9"/>
            <rFont val="宋体"/>
            <charset val="134"/>
          </rPr>
          <t>chenjie:</t>
        </r>
        <r>
          <rPr>
            <sz val="9"/>
            <rFont val="宋体"/>
            <charset val="134"/>
          </rPr>
          <t xml:space="preserve">
所填内容应与土地证记录相符</t>
        </r>
      </text>
    </comment>
  </commentList>
</comments>
</file>

<file path=xl/comments48.xml><?xml version="1.0" encoding="utf-8"?>
<comments xmlns="http://schemas.openxmlformats.org/spreadsheetml/2006/main">
  <authors>
    <author>aa</author>
    <author>chenjie</author>
  </authors>
  <commentList>
    <comment ref="AC6" authorId="0">
      <text>
        <r>
          <rPr>
            <b/>
            <sz val="9"/>
            <rFont val="宋体"/>
            <charset val="134"/>
          </rPr>
          <t>aa:</t>
        </r>
        <r>
          <rPr>
            <sz val="9"/>
            <rFont val="宋体"/>
            <charset val="134"/>
          </rPr>
          <t xml:space="preserve">
标注评估程序受限的处理方式</t>
        </r>
      </text>
    </comment>
    <comment ref="AD6" authorId="0">
      <text>
        <r>
          <rPr>
            <b/>
            <sz val="9"/>
            <rFont val="宋体"/>
            <charset val="134"/>
          </rPr>
          <t>aa:</t>
        </r>
        <r>
          <rPr>
            <sz val="9"/>
            <rFont val="宋体"/>
            <charset val="134"/>
          </rPr>
          <t xml:space="preserve">
如有其他方式，请用文字说明</t>
        </r>
      </text>
    </comment>
    <comment ref="AF6" authorId="0">
      <text>
        <r>
          <rPr>
            <b/>
            <sz val="9"/>
            <rFont val="宋体"/>
            <charset val="134"/>
          </rPr>
          <t>aa:</t>
        </r>
        <r>
          <rPr>
            <sz val="9"/>
            <rFont val="宋体"/>
            <charset val="134"/>
          </rPr>
          <t xml:space="preserve">
账实不符，需文字补充说明</t>
        </r>
      </text>
    </comment>
    <comment ref="AH6" authorId="0">
      <text>
        <r>
          <rPr>
            <b/>
            <sz val="9"/>
            <rFont val="宋体"/>
            <charset val="134"/>
          </rPr>
          <t>aa:</t>
        </r>
        <r>
          <rPr>
            <sz val="9"/>
            <rFont val="宋体"/>
            <charset val="134"/>
          </rPr>
          <t xml:space="preserve">
如权属不一致，需补充文字说明</t>
        </r>
      </text>
    </comment>
    <comment ref="C7" authorId="1">
      <text>
        <r>
          <rPr>
            <b/>
            <sz val="9"/>
            <rFont val="宋体"/>
            <charset val="134"/>
          </rPr>
          <t>chenjie:</t>
        </r>
        <r>
          <rPr>
            <sz val="9"/>
            <rFont val="宋体"/>
            <charset val="134"/>
          </rPr>
          <t xml:space="preserve">
土地使用权证书的编号</t>
        </r>
      </text>
    </comment>
    <comment ref="E7" authorId="1">
      <text>
        <r>
          <rPr>
            <b/>
            <sz val="9"/>
            <rFont val="宋体"/>
            <charset val="134"/>
          </rPr>
          <t>chenjie:</t>
        </r>
        <r>
          <rPr>
            <sz val="9"/>
            <rFont val="宋体"/>
            <charset val="134"/>
          </rPr>
          <t xml:space="preserve">
所填内容应与土地证记录相符</t>
        </r>
      </text>
    </comment>
    <comment ref="F7" authorId="1">
      <text>
        <r>
          <rPr>
            <b/>
            <sz val="9"/>
            <rFont val="宋体"/>
            <charset val="134"/>
          </rPr>
          <t>chenjie:</t>
        </r>
        <r>
          <rPr>
            <sz val="9"/>
            <rFont val="宋体"/>
            <charset val="134"/>
          </rPr>
          <t xml:space="preserve">
所填内容应与土地证记录相符</t>
        </r>
      </text>
    </comment>
  </commentList>
</comments>
</file>

<file path=xl/comments49.xml><?xml version="1.0" encoding="utf-8"?>
<comments xmlns="http://schemas.openxmlformats.org/spreadsheetml/2006/main">
  <authors>
    <author>aa</author>
    <author>chenjie</author>
  </authors>
  <commentList>
    <comment ref="Z6" authorId="0">
      <text>
        <r>
          <rPr>
            <b/>
            <sz val="9"/>
            <rFont val="宋体"/>
            <charset val="134"/>
          </rPr>
          <t>aa:</t>
        </r>
        <r>
          <rPr>
            <sz val="9"/>
            <rFont val="宋体"/>
            <charset val="134"/>
          </rPr>
          <t xml:space="preserve">
标注评估程序受限的处理方式</t>
        </r>
      </text>
    </comment>
    <comment ref="AA6" authorId="0">
      <text>
        <r>
          <rPr>
            <b/>
            <sz val="9"/>
            <rFont val="宋体"/>
            <charset val="134"/>
          </rPr>
          <t>aa:</t>
        </r>
        <r>
          <rPr>
            <sz val="9"/>
            <rFont val="宋体"/>
            <charset val="134"/>
          </rPr>
          <t xml:space="preserve">
如有其他方式，请用文字说明</t>
        </r>
      </text>
    </comment>
    <comment ref="AC6" authorId="0">
      <text>
        <r>
          <rPr>
            <b/>
            <sz val="9"/>
            <rFont val="宋体"/>
            <charset val="134"/>
          </rPr>
          <t>aa:</t>
        </r>
        <r>
          <rPr>
            <sz val="9"/>
            <rFont val="宋体"/>
            <charset val="134"/>
          </rPr>
          <t xml:space="preserve">
账实不符，需文字补充说明</t>
        </r>
      </text>
    </comment>
    <comment ref="AE6" authorId="0">
      <text>
        <r>
          <rPr>
            <b/>
            <sz val="9"/>
            <rFont val="宋体"/>
            <charset val="134"/>
          </rPr>
          <t>aa:</t>
        </r>
        <r>
          <rPr>
            <sz val="9"/>
            <rFont val="宋体"/>
            <charset val="134"/>
          </rPr>
          <t xml:space="preserve">
如权属不一致，需补充文字说明</t>
        </r>
      </text>
    </comment>
    <comment ref="B7" authorId="1">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M7" authorId="1">
      <text>
        <r>
          <rPr>
            <b/>
            <sz val="9"/>
            <rFont val="宋体"/>
            <charset val="134"/>
          </rPr>
          <t>chenjie:</t>
        </r>
        <r>
          <rPr>
            <sz val="9"/>
            <rFont val="宋体"/>
            <charset val="134"/>
          </rPr>
          <t xml:space="preserve">
企业实际拥有但基准日未入帐的不应填入本表</t>
        </r>
      </text>
    </comment>
  </commentList>
</comments>
</file>

<file path=xl/comments50.xml><?xml version="1.0" encoding="utf-8"?>
<comments xmlns="http://schemas.openxmlformats.org/spreadsheetml/2006/main">
  <authors>
    <author>aa</author>
    <author>chenjie</author>
  </authors>
  <commentList>
    <comment ref="Z6" authorId="0">
      <text>
        <r>
          <rPr>
            <b/>
            <sz val="9"/>
            <rFont val="宋体"/>
            <charset val="134"/>
          </rPr>
          <t>aa:</t>
        </r>
        <r>
          <rPr>
            <sz val="9"/>
            <rFont val="宋体"/>
            <charset val="134"/>
          </rPr>
          <t xml:space="preserve">
标注评估程序受限的处理方式</t>
        </r>
      </text>
    </comment>
    <comment ref="AA6" authorId="0">
      <text>
        <r>
          <rPr>
            <b/>
            <sz val="9"/>
            <rFont val="宋体"/>
            <charset val="134"/>
          </rPr>
          <t>aa:</t>
        </r>
        <r>
          <rPr>
            <sz val="9"/>
            <rFont val="宋体"/>
            <charset val="134"/>
          </rPr>
          <t xml:space="preserve">
如有其他方式，请用文字说明</t>
        </r>
      </text>
    </comment>
    <comment ref="AC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O7" authorId="1">
      <text>
        <r>
          <rPr>
            <b/>
            <sz val="9"/>
            <rFont val="宋体"/>
            <charset val="134"/>
          </rPr>
          <t>chenjie:</t>
        </r>
        <r>
          <rPr>
            <sz val="9"/>
            <rFont val="宋体"/>
            <charset val="134"/>
          </rPr>
          <t xml:space="preserve">
企业实际拥有但基准日未入帐的不应填入本表</t>
        </r>
      </text>
    </comment>
  </commentList>
</comments>
</file>

<file path=xl/comments51.xml><?xml version="1.0" encoding="utf-8"?>
<comments xmlns="http://schemas.openxmlformats.org/spreadsheetml/2006/main">
  <authors>
    <author>aa</author>
    <author>chenjie</author>
  </authors>
  <commentList>
    <comment ref="U6" authorId="0">
      <text>
        <r>
          <rPr>
            <b/>
            <sz val="9"/>
            <rFont val="宋体"/>
            <charset val="134"/>
          </rPr>
          <t>aa:</t>
        </r>
        <r>
          <rPr>
            <sz val="9"/>
            <rFont val="宋体"/>
            <charset val="134"/>
          </rPr>
          <t xml:space="preserve">
标注评估程序受限的处理方式</t>
        </r>
      </text>
    </commen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J7" authorId="1">
      <text>
        <r>
          <rPr>
            <b/>
            <sz val="9"/>
            <rFont val="宋体"/>
            <charset val="134"/>
          </rPr>
          <t>chenjie:</t>
        </r>
        <r>
          <rPr>
            <sz val="9"/>
            <rFont val="宋体"/>
            <charset val="134"/>
          </rPr>
          <t xml:space="preserve">
企业实际拥有但基准日未入帐的不应填入本表</t>
        </r>
      </text>
    </comment>
  </commentList>
</comments>
</file>

<file path=xl/comments52.xml><?xml version="1.0" encoding="utf-8"?>
<comments xmlns="http://schemas.openxmlformats.org/spreadsheetml/2006/main">
  <authors>
    <author>aa</author>
    <author>chenjie</author>
  </authors>
  <commentList>
    <comment ref="Y6" authorId="0">
      <text>
        <r>
          <rPr>
            <b/>
            <sz val="9"/>
            <rFont val="宋体"/>
            <charset val="134"/>
          </rPr>
          <t>aa:</t>
        </r>
        <r>
          <rPr>
            <sz val="9"/>
            <rFont val="宋体"/>
            <charset val="134"/>
          </rPr>
          <t xml:space="preserve">
标注评估程序受限的处理方式</t>
        </r>
      </text>
    </comment>
    <comment ref="Z6" authorId="0">
      <text>
        <r>
          <rPr>
            <b/>
            <sz val="9"/>
            <rFont val="宋体"/>
            <charset val="134"/>
          </rPr>
          <t>aa:</t>
        </r>
        <r>
          <rPr>
            <sz val="9"/>
            <rFont val="宋体"/>
            <charset val="134"/>
          </rPr>
          <t xml:space="preserve">
如有其他方式，请用文字说明</t>
        </r>
      </text>
    </comment>
    <comment ref="AB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指摊销期在1年以上的各种费用。如“</t>
        </r>
        <r>
          <rPr>
            <sz val="9"/>
            <rFont val="Times New Roman"/>
            <charset val="134"/>
          </rPr>
          <t>××</t>
        </r>
        <r>
          <rPr>
            <sz val="9"/>
            <rFont val="宋体"/>
            <charset val="134"/>
          </rPr>
          <t>租入资产改良款”、“</t>
        </r>
        <r>
          <rPr>
            <sz val="9"/>
            <rFont val="Times New Roman"/>
            <charset val="134"/>
          </rPr>
          <t>××</t>
        </r>
        <r>
          <rPr>
            <sz val="9"/>
            <rFont val="宋体"/>
            <charset val="134"/>
          </rPr>
          <t>资产大修费用“等。若填表单位开办费在本科目核算，则除按要求填写本表外，应参照开办费清查评估明细表的要求在备注栏注明费用包括的计提内容和相应金额，或附专项说明亦可。</t>
        </r>
      </text>
    </comment>
    <comment ref="D7" authorId="1">
      <text>
        <r>
          <rPr>
            <b/>
            <sz val="9"/>
            <rFont val="宋体"/>
            <charset val="134"/>
          </rPr>
          <t>chenjie:</t>
        </r>
        <r>
          <rPr>
            <sz val="9"/>
            <rFont val="宋体"/>
            <charset val="134"/>
          </rPr>
          <t xml:space="preserve">
指开始摊销前的金额。</t>
        </r>
      </text>
    </comment>
  </commentList>
</comments>
</file>

<file path=xl/comments53.xml><?xml version="1.0" encoding="utf-8"?>
<comments xmlns="http://schemas.openxmlformats.org/spreadsheetml/2006/main">
  <authors>
    <author>aa</author>
  </authors>
  <commentList>
    <comment ref="S6" authorId="0">
      <text>
        <r>
          <rPr>
            <b/>
            <sz val="9"/>
            <rFont val="宋体"/>
            <charset val="134"/>
          </rPr>
          <t>aa:</t>
        </r>
        <r>
          <rPr>
            <sz val="9"/>
            <rFont val="宋体"/>
            <charset val="134"/>
          </rPr>
          <t xml:space="preserve">
标注评估程序受限的处理方式</t>
        </r>
      </text>
    </comment>
    <comment ref="T6" authorId="0">
      <text>
        <r>
          <rPr>
            <b/>
            <sz val="9"/>
            <rFont val="宋体"/>
            <charset val="134"/>
          </rPr>
          <t>aa:</t>
        </r>
        <r>
          <rPr>
            <sz val="9"/>
            <rFont val="宋体"/>
            <charset val="134"/>
          </rPr>
          <t xml:space="preserve">
如有其他方式，请用文字说明</t>
        </r>
      </text>
    </comment>
    <comment ref="V6" authorId="0">
      <text>
        <r>
          <rPr>
            <b/>
            <sz val="9"/>
            <rFont val="宋体"/>
            <charset val="134"/>
          </rPr>
          <t>aa:</t>
        </r>
        <r>
          <rPr>
            <sz val="9"/>
            <rFont val="宋体"/>
            <charset val="134"/>
          </rPr>
          <t xml:space="preserve">
账实不符，需文字补充说明</t>
        </r>
      </text>
    </comment>
  </commentList>
</comments>
</file>

<file path=xl/comments54.xml><?xml version="1.0" encoding="utf-8"?>
<comments xmlns="http://schemas.openxmlformats.org/spreadsheetml/2006/main">
  <authors>
    <author>aa</author>
    <author>chenjie</author>
  </authors>
  <commentList>
    <comment ref="T6" authorId="0">
      <text>
        <r>
          <rPr>
            <b/>
            <sz val="9"/>
            <rFont val="宋体"/>
            <charset val="134"/>
          </rPr>
          <t>aa:</t>
        </r>
        <r>
          <rPr>
            <sz val="9"/>
            <rFont val="宋体"/>
            <charset val="134"/>
          </rPr>
          <t xml:space="preserve">
标注评估程序受限的处理方式</t>
        </r>
      </text>
    </comment>
    <comment ref="U6" authorId="0">
      <text>
        <r>
          <rPr>
            <b/>
            <sz val="9"/>
            <rFont val="宋体"/>
            <charset val="134"/>
          </rPr>
          <t>aa:</t>
        </r>
        <r>
          <rPr>
            <sz val="9"/>
            <rFont val="宋体"/>
            <charset val="134"/>
          </rPr>
          <t xml:space="preserve">
如有其他方式，请用文字说明</t>
        </r>
      </text>
    </comment>
    <comment ref="W6" authorId="0">
      <text>
        <r>
          <rPr>
            <b/>
            <sz val="9"/>
            <rFont val="宋体"/>
            <charset val="134"/>
          </rPr>
          <t>aa:</t>
        </r>
        <r>
          <rPr>
            <sz val="9"/>
            <rFont val="宋体"/>
            <charset val="134"/>
          </rPr>
          <t xml:space="preserve">
账实不符，需文字补充说明</t>
        </r>
      </text>
    </comment>
    <comment ref="I7" authorId="1">
      <text>
        <r>
          <rPr>
            <b/>
            <sz val="9"/>
            <rFont val="宋体"/>
            <charset val="134"/>
          </rPr>
          <t>chenjie:</t>
        </r>
        <r>
          <rPr>
            <sz val="9"/>
            <rFont val="宋体"/>
            <charset val="134"/>
          </rPr>
          <t xml:space="preserve">
金额较大的项目，在备注栏注明其内容或附说明该项资产的内容和价值构成的专项说明。</t>
        </r>
      </text>
    </comment>
  </commentList>
</comments>
</file>

<file path=xl/comments55.xml><?xml version="1.0" encoding="utf-8"?>
<comments xmlns="http://schemas.openxmlformats.org/spreadsheetml/2006/main">
  <authors>
    <author>aa</author>
    <author>chenjie</author>
  </authors>
  <commentList>
    <comment ref="Z6" authorId="0">
      <text>
        <r>
          <rPr>
            <b/>
            <sz val="9"/>
            <rFont val="宋体"/>
            <charset val="134"/>
          </rPr>
          <t>aa:</t>
        </r>
        <r>
          <rPr>
            <sz val="9"/>
            <rFont val="宋体"/>
            <charset val="134"/>
          </rPr>
          <t xml:space="preserve">
标注评估程序受限的处理方式</t>
        </r>
      </text>
    </comment>
    <comment ref="AA6" authorId="0">
      <text>
        <r>
          <rPr>
            <b/>
            <sz val="9"/>
            <rFont val="宋体"/>
            <charset val="134"/>
          </rPr>
          <t>aa:</t>
        </r>
        <r>
          <rPr>
            <sz val="9"/>
            <rFont val="宋体"/>
            <charset val="134"/>
          </rPr>
          <t xml:space="preserve">
如有其他方式，请用文字说明</t>
        </r>
      </text>
    </comment>
    <comment ref="AC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填全称</t>
        </r>
      </text>
    </comment>
    <comment ref="D7" authorId="1">
      <text>
        <r>
          <rPr>
            <b/>
            <sz val="9"/>
            <rFont val="宋体"/>
            <charset val="134"/>
          </rPr>
          <t>chenjie:</t>
        </r>
        <r>
          <rPr>
            <sz val="9"/>
            <rFont val="宋体"/>
            <charset val="134"/>
          </rPr>
          <t xml:space="preserve">
指借款合同规定的借款启始日，填列到日</t>
        </r>
      </text>
    </comment>
    <comment ref="E7" authorId="1">
      <text>
        <r>
          <rPr>
            <b/>
            <sz val="9"/>
            <rFont val="宋体"/>
            <charset val="134"/>
          </rPr>
          <t>chenjie:</t>
        </r>
        <r>
          <rPr>
            <sz val="9"/>
            <rFont val="宋体"/>
            <charset val="134"/>
          </rPr>
          <t xml:space="preserve">
与借款合同规定到期日应一致</t>
        </r>
      </text>
    </comment>
    <comment ref="F7" authorId="1">
      <text>
        <r>
          <rPr>
            <b/>
            <sz val="9"/>
            <rFont val="宋体"/>
            <charset val="134"/>
          </rPr>
          <t>chenjie:</t>
        </r>
        <r>
          <rPr>
            <sz val="9"/>
            <rFont val="宋体"/>
            <charset val="134"/>
          </rPr>
          <t xml:space="preserve">
与借款合同规定利率应一致</t>
        </r>
      </text>
    </comment>
    <comment ref="O7" authorId="1">
      <text>
        <r>
          <rPr>
            <b/>
            <sz val="9"/>
            <rFont val="宋体"/>
            <charset val="134"/>
          </rPr>
          <t>chenjie:</t>
        </r>
        <r>
          <rPr>
            <sz val="9"/>
            <rFont val="宋体"/>
            <charset val="134"/>
          </rPr>
          <t xml:space="preserve">
标明（或附专项说明）借款的用途、担保条件（信用担保、资产抵押或质押等）、借款利息计提及支付情况（请准确说明利息计提、支付到哪一天）。</t>
        </r>
      </text>
    </comment>
  </commentList>
</comments>
</file>

<file path=xl/comments56.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填列最后一笔贷方发生额的日期；
日期填写形式(半角状态下)如：2002.6又如2001.11</t>
        </r>
      </text>
    </comment>
    <comment ref="D7" authorId="1">
      <text>
        <r>
          <rPr>
            <b/>
            <sz val="9"/>
            <rFont val="宋体"/>
            <charset val="134"/>
          </rPr>
          <t>chenjie:</t>
        </r>
        <r>
          <rPr>
            <sz val="9"/>
            <rFont val="宋体"/>
            <charset val="134"/>
          </rPr>
          <t xml:space="preserve">
如：“购油款”等</t>
        </r>
      </text>
    </comment>
    <comment ref="M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57.xml><?xml version="1.0" encoding="utf-8"?>
<comments xmlns="http://schemas.openxmlformats.org/spreadsheetml/2006/main">
  <authors>
    <author>aa</author>
    <author>chenjie</author>
  </authors>
  <commentLis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填列票据的签发日期；
日期填写形式(半角状态下)如：2002.6又如2001.11</t>
        </r>
      </text>
    </comment>
    <comment ref="L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58.xml><?xml version="1.0" encoding="utf-8"?>
<comments xmlns="http://schemas.openxmlformats.org/spreadsheetml/2006/main">
  <authors>
    <author>aa</author>
    <author>chenjie</author>
  </authors>
  <commentLis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填列最后一笔贷方发生额的日期；
日期填写形式(半角状态下)如：2002.6又如2001.11</t>
        </r>
      </text>
    </comment>
    <comment ref="D7" authorId="1">
      <text>
        <r>
          <rPr>
            <b/>
            <sz val="9"/>
            <rFont val="宋体"/>
            <charset val="134"/>
          </rPr>
          <t>chenjie:</t>
        </r>
        <r>
          <rPr>
            <sz val="9"/>
            <rFont val="宋体"/>
            <charset val="134"/>
          </rPr>
          <t xml:space="preserve">
如：“购油款”等</t>
        </r>
      </text>
    </comment>
    <comment ref="M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59.xml><?xml version="1.0" encoding="utf-8"?>
<comments xmlns="http://schemas.openxmlformats.org/spreadsheetml/2006/main">
  <authors>
    <author>aa</author>
    <author>chenjie</author>
  </authors>
  <commentLis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填列最后一笔贷方发生额的日期；
日期填写形式(半角状态下)如：2002.6又如2001.11</t>
        </r>
      </text>
    </comment>
    <comment ref="D7" authorId="1">
      <text>
        <r>
          <rPr>
            <b/>
            <sz val="9"/>
            <rFont val="宋体"/>
            <charset val="134"/>
          </rPr>
          <t>chenjie:</t>
        </r>
        <r>
          <rPr>
            <sz val="9"/>
            <rFont val="宋体"/>
            <charset val="134"/>
          </rPr>
          <t xml:space="preserve">
如：“售油款”等</t>
        </r>
      </text>
    </comment>
    <comment ref="M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60.xml><?xml version="1.0" encoding="utf-8"?>
<comments xmlns="http://schemas.openxmlformats.org/spreadsheetml/2006/main">
  <authors>
    <author>aa</author>
    <author>chenjie</author>
  </authors>
  <commentList>
    <comment ref="S6" authorId="0">
      <text>
        <r>
          <rPr>
            <b/>
            <sz val="9"/>
            <rFont val="宋体"/>
            <charset val="134"/>
          </rPr>
          <t>aa:</t>
        </r>
        <r>
          <rPr>
            <sz val="9"/>
            <rFont val="宋体"/>
            <charset val="134"/>
          </rPr>
          <t xml:space="preserve">
如有其他方式，请用文字说明</t>
        </r>
      </text>
    </comment>
    <comment ref="U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填写所计提的应付工资的具体组成内容，如“工资、住房补贴”等，根据填表单位财务部门的计提应付工资的方式和内容填写</t>
        </r>
      </text>
    </comment>
    <comment ref="C7" authorId="1">
      <text>
        <r>
          <rPr>
            <b/>
            <sz val="9"/>
            <rFont val="宋体"/>
            <charset val="134"/>
          </rPr>
          <t>chenjie:</t>
        </r>
        <r>
          <rPr>
            <sz val="9"/>
            <rFont val="宋体"/>
            <charset val="134"/>
          </rPr>
          <t xml:space="preserve">
填写贷方最后一笔发生额的日期</t>
        </r>
      </text>
    </comment>
    <comment ref="J7" authorId="1">
      <text>
        <r>
          <rPr>
            <b/>
            <sz val="9"/>
            <rFont val="宋体"/>
            <charset val="134"/>
          </rPr>
          <t>chenjie:</t>
        </r>
        <r>
          <rPr>
            <sz val="9"/>
            <rFont val="宋体"/>
            <charset val="134"/>
          </rPr>
          <t xml:space="preserve">
备注中应注明计提依据（如：工效挂钩批准额度</t>
        </r>
        <r>
          <rPr>
            <sz val="9"/>
            <rFont val="Times New Roman"/>
            <charset val="134"/>
          </rPr>
          <t>×××</t>
        </r>
        <r>
          <rPr>
            <sz val="9"/>
            <rFont val="宋体"/>
            <charset val="134"/>
          </rPr>
          <t>万元／年）及基准日应付工资帐面余额的滚存期间。</t>
        </r>
      </text>
    </comment>
  </commentList>
</comments>
</file>

<file path=xl/comments61.xml><?xml version="1.0" encoding="utf-8"?>
<comments xmlns="http://schemas.openxmlformats.org/spreadsheetml/2006/main">
  <authors>
    <author>aa</author>
    <author>chenjie</author>
  </authors>
  <commentList>
    <comment ref="T6" authorId="0">
      <text>
        <r>
          <rPr>
            <b/>
            <sz val="9"/>
            <rFont val="宋体"/>
            <charset val="134"/>
          </rPr>
          <t>aa:</t>
        </r>
        <r>
          <rPr>
            <sz val="9"/>
            <rFont val="宋体"/>
            <charset val="134"/>
          </rPr>
          <t xml:space="preserve">
如有其他方式，请用文字说明</t>
        </r>
      </text>
    </comment>
    <comment ref="V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填表单位的专管税务机关，应填写全称</t>
        </r>
      </text>
    </comment>
    <comment ref="C7" authorId="1">
      <text>
        <r>
          <rPr>
            <b/>
            <sz val="9"/>
            <rFont val="宋体"/>
            <charset val="134"/>
          </rPr>
          <t>chenjie:</t>
        </r>
        <r>
          <rPr>
            <sz val="9"/>
            <rFont val="宋体"/>
            <charset val="134"/>
          </rPr>
          <t xml:space="preserve">
填写贷方最后一笔发生额的日期</t>
        </r>
      </text>
    </comment>
    <comment ref="D7" authorId="1">
      <text>
        <r>
          <rPr>
            <b/>
            <sz val="9"/>
            <rFont val="宋体"/>
            <charset val="134"/>
          </rPr>
          <t>chenjie:</t>
        </r>
        <r>
          <rPr>
            <sz val="9"/>
            <rFont val="宋体"/>
            <charset val="134"/>
          </rPr>
          <t xml:space="preserve">
指增值税、消费税、城建税、教育费附加等</t>
        </r>
      </text>
    </comment>
    <comment ref="K7" authorId="1">
      <text>
        <r>
          <rPr>
            <b/>
            <sz val="9"/>
            <rFont val="宋体"/>
            <charset val="134"/>
          </rPr>
          <t>chenjie:</t>
        </r>
        <r>
          <rPr>
            <sz val="9"/>
            <rFont val="宋体"/>
            <charset val="134"/>
          </rPr>
          <t xml:space="preserve">
备注中应注明税款所属期间。</t>
        </r>
      </text>
    </comment>
  </commentList>
</comments>
</file>

<file path=xl/comments62.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填全称</t>
        </r>
      </text>
    </comment>
    <comment ref="C7" authorId="1">
      <text>
        <r>
          <rPr>
            <b/>
            <sz val="9"/>
            <rFont val="宋体"/>
            <charset val="134"/>
          </rPr>
          <t>chenjie:</t>
        </r>
        <r>
          <rPr>
            <sz val="9"/>
            <rFont val="宋体"/>
            <charset val="134"/>
          </rPr>
          <t xml:space="preserve">
发生日期指利息结算日，填列到日。</t>
        </r>
      </text>
    </comment>
    <comment ref="E7" authorId="1">
      <text>
        <r>
          <rPr>
            <b/>
            <sz val="9"/>
            <rFont val="宋体"/>
            <charset val="134"/>
          </rPr>
          <t>chenjie:</t>
        </r>
        <r>
          <rPr>
            <sz val="9"/>
            <rFont val="宋体"/>
            <charset val="134"/>
          </rPr>
          <t xml:space="preserve">
填列到“日”，如“2001.6.1—2001.12.30”。</t>
        </r>
      </text>
    </comment>
  </commentList>
</comments>
</file>

<file path=xl/comments63.xml><?xml version="1.0" encoding="utf-8"?>
<comments xmlns="http://schemas.openxmlformats.org/spreadsheetml/2006/main">
  <authors>
    <author>aa</author>
    <author>chenjie</author>
  </authors>
  <commentList>
    <comment ref="U6" authorId="0">
      <text>
        <r>
          <rPr>
            <b/>
            <sz val="9"/>
            <rFont val="宋体"/>
            <charset val="134"/>
          </rPr>
          <t>aa:</t>
        </r>
        <r>
          <rPr>
            <sz val="9"/>
            <rFont val="宋体"/>
            <charset val="134"/>
          </rPr>
          <t xml:space="preserve">
如有其他方式，请用文字说明</t>
        </r>
      </text>
    </comment>
    <comment ref="W6" authorId="0">
      <text>
        <r>
          <rPr>
            <b/>
            <sz val="9"/>
            <rFont val="宋体"/>
            <charset val="134"/>
          </rPr>
          <t>aa:</t>
        </r>
        <r>
          <rPr>
            <sz val="9"/>
            <rFont val="宋体"/>
            <charset val="134"/>
          </rPr>
          <t xml:space="preserve">
账实不符，需文字补充说明</t>
        </r>
      </text>
    </comment>
    <comment ref="K7" authorId="1">
      <text>
        <r>
          <rPr>
            <b/>
            <sz val="9"/>
            <rFont val="宋体"/>
            <charset val="134"/>
          </rPr>
          <t>chenjie:</t>
        </r>
        <r>
          <rPr>
            <sz val="9"/>
            <rFont val="宋体"/>
            <charset val="134"/>
          </rPr>
          <t xml:space="preserve">
对于长期未付的利润（股利），请在备注栏标明原因</t>
        </r>
      </text>
    </comment>
  </commentList>
</comments>
</file>

<file path=xl/comments64.xml><?xml version="1.0" encoding="utf-8"?>
<comments xmlns="http://schemas.openxmlformats.org/spreadsheetml/2006/main">
  <authors>
    <author>aa</author>
    <author>chenjie</author>
  </authors>
  <commentLis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填列最后一笔贷方发生额的日期；
日期填写形式(半角状态下)如：2002.6又如2001.11</t>
        </r>
      </text>
    </comment>
    <comment ref="D7" authorId="1">
      <text>
        <r>
          <rPr>
            <b/>
            <sz val="9"/>
            <rFont val="宋体"/>
            <charset val="134"/>
          </rPr>
          <t>chenjie:</t>
        </r>
        <r>
          <rPr>
            <sz val="9"/>
            <rFont val="宋体"/>
            <charset val="134"/>
          </rPr>
          <t xml:space="preserve">
如：“往来款、职工教育经费、工会经费”等</t>
        </r>
      </text>
    </comment>
    <comment ref="M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65.xml><?xml version="1.0" encoding="utf-8"?>
<comments xmlns="http://schemas.openxmlformats.org/spreadsheetml/2006/main">
  <authors>
    <author>aa</author>
    <author>chenjie</author>
  </authors>
  <commentLis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参见长期借款表</t>
        </r>
      </text>
    </comment>
  </commentList>
</comments>
</file>

<file path=xl/comments66.xml><?xml version="1.0" encoding="utf-8"?>
<comments xmlns="http://schemas.openxmlformats.org/spreadsheetml/2006/main">
  <authors>
    <author>aa</author>
  </authors>
  <commentList>
    <comment ref="U6" authorId="0">
      <text>
        <r>
          <rPr>
            <b/>
            <sz val="9"/>
            <rFont val="宋体"/>
            <charset val="134"/>
          </rPr>
          <t>aa:</t>
        </r>
        <r>
          <rPr>
            <sz val="9"/>
            <rFont val="宋体"/>
            <charset val="134"/>
          </rPr>
          <t xml:space="preserve">
如有其他方式，请用文字说明</t>
        </r>
      </text>
    </comment>
    <comment ref="W6" authorId="0">
      <text>
        <r>
          <rPr>
            <b/>
            <sz val="9"/>
            <rFont val="宋体"/>
            <charset val="134"/>
          </rPr>
          <t>aa:</t>
        </r>
        <r>
          <rPr>
            <sz val="9"/>
            <rFont val="宋体"/>
            <charset val="134"/>
          </rPr>
          <t xml:space="preserve">
账实不符，需文字补充说明</t>
        </r>
      </text>
    </comment>
  </commentList>
</comments>
</file>

<file path=xl/comments67.xml><?xml version="1.0" encoding="utf-8"?>
<comments xmlns="http://schemas.openxmlformats.org/spreadsheetml/2006/main">
  <authors>
    <author>aa</author>
    <author>chenjie</author>
  </authors>
  <commentList>
    <comment ref="Z6" authorId="0">
      <text>
        <r>
          <rPr>
            <b/>
            <sz val="9"/>
            <rFont val="宋体"/>
            <charset val="134"/>
          </rPr>
          <t>aa:</t>
        </r>
        <r>
          <rPr>
            <sz val="9"/>
            <rFont val="宋体"/>
            <charset val="134"/>
          </rPr>
          <t xml:space="preserve">
如有其他方式，请用文字说明</t>
        </r>
      </text>
    </comment>
    <comment ref="AB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填全称</t>
        </r>
      </text>
    </comment>
    <comment ref="D7" authorId="1">
      <text>
        <r>
          <rPr>
            <b/>
            <sz val="9"/>
            <rFont val="宋体"/>
            <charset val="134"/>
          </rPr>
          <t>chenjie:</t>
        </r>
        <r>
          <rPr>
            <sz val="9"/>
            <rFont val="宋体"/>
            <charset val="134"/>
          </rPr>
          <t xml:space="preserve">
指借款合同规定的借款启始日，填列到日</t>
        </r>
      </text>
    </comment>
    <comment ref="E7" authorId="1">
      <text>
        <r>
          <rPr>
            <b/>
            <sz val="9"/>
            <rFont val="宋体"/>
            <charset val="134"/>
          </rPr>
          <t>chenjie:</t>
        </r>
        <r>
          <rPr>
            <sz val="9"/>
            <rFont val="宋体"/>
            <charset val="134"/>
          </rPr>
          <t xml:space="preserve">
与借款合同规定到期日应一致</t>
        </r>
      </text>
    </comment>
    <comment ref="F7" authorId="1">
      <text>
        <r>
          <rPr>
            <b/>
            <sz val="9"/>
            <rFont val="宋体"/>
            <charset val="134"/>
          </rPr>
          <t>chenjie:</t>
        </r>
        <r>
          <rPr>
            <sz val="9"/>
            <rFont val="宋体"/>
            <charset val="134"/>
          </rPr>
          <t xml:space="preserve">
与借款合同规定利率应一致</t>
        </r>
      </text>
    </comment>
  </commentList>
</comments>
</file>

<file path=xl/comments68.xml><?xml version="1.0" encoding="utf-8"?>
<comments xmlns="http://schemas.openxmlformats.org/spreadsheetml/2006/main">
  <authors>
    <author>aa</author>
  </authors>
  <commentLis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List>
</comments>
</file>

<file path=xl/comments69.xml><?xml version="1.0" encoding="utf-8"?>
<comments xmlns="http://schemas.openxmlformats.org/spreadsheetml/2006/main">
  <authors>
    <author>aa</author>
    <author>chenjie</author>
  </authors>
  <commentList>
    <comment ref="U6" authorId="0">
      <text>
        <r>
          <rPr>
            <b/>
            <sz val="9"/>
            <rFont val="宋体"/>
            <charset val="134"/>
          </rPr>
          <t>aa:</t>
        </r>
        <r>
          <rPr>
            <sz val="9"/>
            <rFont val="宋体"/>
            <charset val="134"/>
          </rPr>
          <t xml:space="preserve">
标注评估程序受限的处理方式</t>
        </r>
      </text>
    </commen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 ref="CA6" authorId="0">
      <text>
        <r>
          <rPr>
            <b/>
            <sz val="9"/>
            <rFont val="宋体"/>
            <charset val="134"/>
          </rPr>
          <t>aa:</t>
        </r>
        <r>
          <rPr>
            <sz val="9"/>
            <rFont val="宋体"/>
            <charset val="134"/>
          </rPr>
          <t xml:space="preserve">
标注评估程序受限的处理方式</t>
        </r>
      </text>
    </comment>
    <comment ref="CB6" authorId="0">
      <text>
        <r>
          <rPr>
            <b/>
            <sz val="9"/>
            <rFont val="宋体"/>
            <charset val="134"/>
          </rPr>
          <t>aa:</t>
        </r>
        <r>
          <rPr>
            <sz val="9"/>
            <rFont val="宋体"/>
            <charset val="134"/>
          </rPr>
          <t xml:space="preserve">
如有其他方式，请用文字说明</t>
        </r>
      </text>
    </comment>
    <comment ref="CD6" authorId="0">
      <text>
        <r>
          <rPr>
            <b/>
            <sz val="9"/>
            <rFont val="宋体"/>
            <charset val="134"/>
          </rPr>
          <t>aa:</t>
        </r>
        <r>
          <rPr>
            <sz val="9"/>
            <rFont val="宋体"/>
            <charset val="134"/>
          </rPr>
          <t xml:space="preserve">
账实不符，需文字补充说明</t>
        </r>
      </text>
    </comment>
    <comment ref="CF6" authorId="0">
      <text>
        <r>
          <rPr>
            <b/>
            <sz val="9"/>
            <rFont val="宋体"/>
            <charset val="134"/>
          </rPr>
          <t>aa:</t>
        </r>
        <r>
          <rPr>
            <sz val="9"/>
            <rFont val="宋体"/>
            <charset val="134"/>
          </rPr>
          <t xml:space="preserve">
如权属不一致，需补充文字说明</t>
        </r>
      </text>
    </comment>
    <comment ref="CK6" authorId="0">
      <text>
        <r>
          <rPr>
            <b/>
            <sz val="9"/>
            <rFont val="宋体"/>
            <charset val="134"/>
          </rPr>
          <t>aa:</t>
        </r>
        <r>
          <rPr>
            <sz val="9"/>
            <rFont val="宋体"/>
            <charset val="134"/>
          </rPr>
          <t xml:space="preserve">
如有其他依据，需文字说明
</t>
        </r>
      </text>
    </comment>
    <comment ref="B7" authorId="1">
      <text>
        <r>
          <rPr>
            <b/>
            <sz val="9"/>
            <rFont val="宋体"/>
            <charset val="134"/>
          </rPr>
          <t>chenjie:</t>
        </r>
        <r>
          <rPr>
            <sz val="9"/>
            <rFont val="宋体"/>
            <charset val="134"/>
          </rPr>
          <t xml:space="preserve">
填列债权单位全称</t>
        </r>
      </text>
    </comment>
    <comment ref="C7" authorId="1">
      <text>
        <r>
          <rPr>
            <b/>
            <sz val="9"/>
            <rFont val="宋体"/>
            <charset val="134"/>
          </rPr>
          <t>chenjie:</t>
        </r>
        <r>
          <rPr>
            <sz val="9"/>
            <rFont val="宋体"/>
            <charset val="134"/>
          </rPr>
          <t xml:space="preserve">
按合同协议确定的开始计算应付款的日期，填列到日。</t>
        </r>
      </text>
    </comment>
    <comment ref="D7" authorId="1">
      <text>
        <r>
          <rPr>
            <b/>
            <sz val="9"/>
            <rFont val="宋体"/>
            <charset val="134"/>
          </rPr>
          <t>chenjie:</t>
        </r>
        <r>
          <rPr>
            <sz val="9"/>
            <rFont val="宋体"/>
            <charset val="134"/>
          </rPr>
          <t xml:space="preserve">
指应付款内容，如“引进</t>
        </r>
        <r>
          <rPr>
            <sz val="9"/>
            <rFont val="Times New Roman"/>
            <charset val="134"/>
          </rPr>
          <t>××</t>
        </r>
        <r>
          <rPr>
            <sz val="9"/>
            <rFont val="宋体"/>
            <charset val="134"/>
          </rPr>
          <t>设备款或融资租赁</t>
        </r>
        <r>
          <rPr>
            <sz val="9"/>
            <rFont val="Times New Roman"/>
            <charset val="134"/>
          </rPr>
          <t>××</t>
        </r>
        <r>
          <rPr>
            <sz val="9"/>
            <rFont val="宋体"/>
            <charset val="134"/>
          </rPr>
          <t>设备款”等；</t>
        </r>
      </text>
    </comment>
    <comment ref="K7" authorId="1">
      <text>
        <r>
          <rPr>
            <b/>
            <sz val="9"/>
            <rFont val="宋体"/>
            <charset val="134"/>
          </rPr>
          <t>chenjie:</t>
        </r>
        <r>
          <rPr>
            <sz val="9"/>
            <rFont val="宋体"/>
            <charset val="134"/>
          </rPr>
          <t xml:space="preserve">
请注明帐面初始额的构成。</t>
        </r>
      </text>
    </comment>
  </commentList>
</comments>
</file>

<file path=xl/comments70.xml><?xml version="1.0" encoding="utf-8"?>
<comments xmlns="http://schemas.openxmlformats.org/spreadsheetml/2006/main">
  <authors>
    <author>aa</author>
  </authors>
  <commentLis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List>
</comments>
</file>

<file path=xl/comments71.xml><?xml version="1.0" encoding="utf-8"?>
<comments xmlns="http://schemas.openxmlformats.org/spreadsheetml/2006/main">
  <authors>
    <author>aa</author>
  </authors>
  <commentList>
    <comment ref="T6" authorId="0">
      <text>
        <r>
          <rPr>
            <b/>
            <sz val="9"/>
            <rFont val="宋体"/>
            <charset val="134"/>
          </rPr>
          <t>aa:</t>
        </r>
        <r>
          <rPr>
            <sz val="9"/>
            <rFont val="宋体"/>
            <charset val="134"/>
          </rPr>
          <t xml:space="preserve">
如有其他方式，请用文字说明</t>
        </r>
      </text>
    </comment>
    <comment ref="V6" authorId="0">
      <text>
        <r>
          <rPr>
            <b/>
            <sz val="9"/>
            <rFont val="宋体"/>
            <charset val="134"/>
          </rPr>
          <t>aa:</t>
        </r>
        <r>
          <rPr>
            <sz val="9"/>
            <rFont val="宋体"/>
            <charset val="134"/>
          </rPr>
          <t xml:space="preserve">
账实不符，需文字补充说明</t>
        </r>
      </text>
    </comment>
  </commentList>
</comments>
</file>

<file path=xl/comments72.xml><?xml version="1.0" encoding="utf-8"?>
<comments xmlns="http://schemas.openxmlformats.org/spreadsheetml/2006/main">
  <authors>
    <author>aa</author>
  </authors>
  <commentList>
    <comment ref="S6" authorId="0">
      <text>
        <r>
          <rPr>
            <b/>
            <sz val="9"/>
            <rFont val="宋体"/>
            <charset val="134"/>
          </rPr>
          <t>aa:</t>
        </r>
        <r>
          <rPr>
            <sz val="9"/>
            <rFont val="宋体"/>
            <charset val="134"/>
          </rPr>
          <t xml:space="preserve">
如有其他方式，请用文字说明</t>
        </r>
      </text>
    </comment>
    <comment ref="U6" authorId="0">
      <text>
        <r>
          <rPr>
            <b/>
            <sz val="9"/>
            <rFont val="宋体"/>
            <charset val="134"/>
          </rPr>
          <t>aa:</t>
        </r>
        <r>
          <rPr>
            <sz val="9"/>
            <rFont val="宋体"/>
            <charset val="134"/>
          </rPr>
          <t xml:space="preserve">
账实不符，需文字补充说明</t>
        </r>
      </text>
    </comment>
  </commentList>
</comments>
</file>

<file path=xl/comments73.xml><?xml version="1.0" encoding="utf-8"?>
<comments xmlns="http://schemas.openxmlformats.org/spreadsheetml/2006/main">
  <authors>
    <author>aa</author>
  </authors>
  <commentList>
    <comment ref="U6" authorId="0">
      <text>
        <r>
          <rPr>
            <b/>
            <sz val="9"/>
            <rFont val="宋体"/>
            <charset val="134"/>
          </rPr>
          <t>aa:</t>
        </r>
        <r>
          <rPr>
            <sz val="9"/>
            <rFont val="宋体"/>
            <charset val="134"/>
          </rPr>
          <t xml:space="preserve">
标注评估程序受限的处理方式</t>
        </r>
      </text>
    </commen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List>
</comments>
</file>

<file path=xl/sharedStrings.xml><?xml version="1.0" encoding="utf-8"?>
<sst xmlns="http://schemas.openxmlformats.org/spreadsheetml/2006/main" count="6089" uniqueCount="1565">
  <si>
    <t>资产基础法操作导航图（点击并完成各模块的任务）V1.0</t>
  </si>
  <si>
    <t>01</t>
  </si>
  <si>
    <t>02</t>
  </si>
  <si>
    <t>03</t>
  </si>
  <si>
    <t>04</t>
  </si>
  <si>
    <t>05</t>
  </si>
  <si>
    <t>阅读填表说明</t>
  </si>
  <si>
    <t>数据输入</t>
  </si>
  <si>
    <t>核对资料</t>
  </si>
  <si>
    <t>方法确定</t>
  </si>
  <si>
    <t>结果分析</t>
  </si>
  <si>
    <t>数据输入★</t>
  </si>
  <si>
    <t>报表核对</t>
  </si>
  <si>
    <t>履行调查核实程序</t>
  </si>
  <si>
    <t>取价方式</t>
  </si>
  <si>
    <t>评估调整</t>
  </si>
  <si>
    <t>报表核对★</t>
  </si>
  <si>
    <t>账实调查结果</t>
  </si>
  <si>
    <t>参数输入</t>
  </si>
  <si>
    <t>打印输出</t>
  </si>
  <si>
    <t>产权调查结果</t>
  </si>
  <si>
    <t>评估测算</t>
  </si>
  <si>
    <t>备注：每个科目按照以上程序完成</t>
  </si>
  <si>
    <t>资产评估申报表索引目录</t>
  </si>
  <si>
    <t>基本信息输入表</t>
  </si>
  <si>
    <t>填表说明（填表前请先阅读）</t>
  </si>
  <si>
    <t>企业基本情况表</t>
  </si>
  <si>
    <t>资产负债表</t>
  </si>
  <si>
    <t>汇总表</t>
  </si>
  <si>
    <t>分类汇总表</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</si>
  <si>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</si>
  <si>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</si>
  <si>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</si>
  <si>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</si>
  <si>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</si>
  <si>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</si>
  <si>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</si>
  <si>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</si>
  <si>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</si>
  <si>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</si>
  <si>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</si>
  <si>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</si>
  <si>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</si>
  <si>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</si>
  <si>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</si>
  <si>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职工薪酬</t>
  </si>
  <si>
    <t>应收票据</t>
  </si>
  <si>
    <t>应交税费</t>
  </si>
  <si>
    <t>应收账款</t>
  </si>
  <si>
    <t>应付利息</t>
  </si>
  <si>
    <t>预付款项</t>
  </si>
  <si>
    <t>应付股利（应付利润）</t>
  </si>
  <si>
    <t>应收利息</t>
  </si>
  <si>
    <t>其他应付款</t>
  </si>
  <si>
    <t>应收股利</t>
  </si>
  <si>
    <t>一年内到期的非流动负债</t>
  </si>
  <si>
    <t>其他应收款</t>
  </si>
  <si>
    <t>其他流动负债</t>
  </si>
  <si>
    <t>存货</t>
  </si>
  <si>
    <t>材料采购（在途物资）</t>
  </si>
  <si>
    <t>原材料</t>
  </si>
  <si>
    <t>在库周转材料</t>
  </si>
  <si>
    <t>非流动负债</t>
  </si>
  <si>
    <t>长期借款</t>
  </si>
  <si>
    <t>委托加工物资</t>
  </si>
  <si>
    <t>应付债券</t>
  </si>
  <si>
    <t>产成品（库存商品）</t>
  </si>
  <si>
    <t>长期应付款</t>
  </si>
  <si>
    <t>在产品（自制半成品）</t>
  </si>
  <si>
    <t>专项应付款</t>
  </si>
  <si>
    <t>发出商品</t>
  </si>
  <si>
    <t>预计负债</t>
  </si>
  <si>
    <t>在用周转材料</t>
  </si>
  <si>
    <t>递延所得税负债</t>
  </si>
  <si>
    <t>一年到期非流动资产</t>
  </si>
  <si>
    <t>其他非流动负债</t>
  </si>
  <si>
    <t>其他流动资产</t>
  </si>
  <si>
    <r>
      <rPr>
        <sz val="10"/>
        <rFont val="宋体"/>
        <charset val="134"/>
      </rPr>
      <t>长期投资</t>
    </r>
  </si>
  <si>
    <t>可供出售金融资产</t>
  </si>
  <si>
    <t>其他投资</t>
  </si>
  <si>
    <t>持有至到期投资</t>
  </si>
  <si>
    <t>长期应收款</t>
  </si>
  <si>
    <t>长期股权投资</t>
  </si>
  <si>
    <r>
      <rPr>
        <sz val="10"/>
        <rFont val="宋体"/>
        <charset val="134"/>
      </rPr>
      <t>投资性房地产</t>
    </r>
  </si>
  <si>
    <t>投资性房地产（成本计量）</t>
  </si>
  <si>
    <t>投资性房地产（公允计量）</t>
  </si>
  <si>
    <t>投资性地产（成本计量）</t>
  </si>
  <si>
    <t>投资性地产(公允计量）</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</si>
  <si>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</si>
  <si>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</si>
  <si>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</si>
  <si>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</si>
  <si>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</si>
  <si>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</si>
  <si>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</si>
  <si>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</si>
  <si>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</si>
  <si>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</si>
  <si>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</si>
  <si>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</si>
  <si>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</si>
  <si>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</si>
  <si>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</si>
  <si>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</si>
  <si>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</si>
  <si>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无形-矿业权</t>
  </si>
  <si>
    <t>其他无形资产</t>
  </si>
  <si>
    <t>开发支出</t>
  </si>
  <si>
    <t>商誉</t>
  </si>
  <si>
    <r>
      <rPr>
        <sz val="10"/>
        <rFont val="宋体"/>
        <charset val="134"/>
      </rPr>
      <t>其他资产</t>
    </r>
  </si>
  <si>
    <t>长期待摊费用</t>
  </si>
  <si>
    <t>递延所得税资产</t>
  </si>
  <si>
    <t>其他非流动资产</t>
  </si>
  <si>
    <t>返回索引页</t>
  </si>
  <si>
    <t>金额单位：人民币元</t>
  </si>
  <si>
    <r>
      <rPr>
        <sz val="9"/>
        <rFont val="Arial"/>
        <charset val="134"/>
      </rPr>
      <t>资产</t>
    </r>
  </si>
  <si>
    <r>
      <rPr>
        <sz val="9"/>
        <rFont val="Arial"/>
        <charset val="134"/>
      </rPr>
      <t>注释</t>
    </r>
  </si>
  <si>
    <t>审计前</t>
  </si>
  <si>
    <t>审计调整数</t>
  </si>
  <si>
    <t>审计后</t>
  </si>
  <si>
    <r>
      <rPr>
        <sz val="9"/>
        <rFont val="宋体"/>
        <charset val="134"/>
      </rPr>
      <t>负债和所有者权益</t>
    </r>
    <r>
      <rPr>
        <sz val="9"/>
        <rFont val="Times New Roman"/>
        <charset val="134"/>
      </rPr>
      <t xml:space="preserve"> </t>
    </r>
  </si>
  <si>
    <r>
      <rPr>
        <b/>
        <sz val="9"/>
        <rFont val="Arial"/>
        <charset val="134"/>
      </rPr>
      <t>流动资产：</t>
    </r>
  </si>
  <si>
    <r>
      <rPr>
        <b/>
        <sz val="9"/>
        <rFont val="Arial"/>
        <charset val="134"/>
      </rPr>
      <t>流动负债：</t>
    </r>
  </si>
  <si>
    <r>
      <rPr>
        <sz val="9"/>
        <rFont val="Arial"/>
        <charset val="134"/>
      </rPr>
      <t>短期借款</t>
    </r>
  </si>
  <si>
    <r>
      <rPr>
        <sz val="9"/>
        <rFont val="Arial"/>
        <charset val="134"/>
      </rPr>
      <t>交易性金融负债</t>
    </r>
  </si>
  <si>
    <r>
      <rPr>
        <sz val="9"/>
        <rFont val="Arial"/>
        <charset val="134"/>
      </rPr>
      <t>应付票据</t>
    </r>
  </si>
  <si>
    <r>
      <rPr>
        <sz val="9"/>
        <rFont val="Arial"/>
        <charset val="134"/>
      </rPr>
      <t>应付账款</t>
    </r>
  </si>
  <si>
    <r>
      <rPr>
        <sz val="9"/>
        <rFont val="Arial"/>
        <charset val="134"/>
      </rPr>
      <t>预收款项</t>
    </r>
  </si>
  <si>
    <r>
      <rPr>
        <sz val="9"/>
        <rFont val="Arial"/>
        <charset val="134"/>
      </rPr>
      <t>应付职工薪酬</t>
    </r>
  </si>
  <si>
    <r>
      <rPr>
        <sz val="9"/>
        <rFont val="Arial"/>
        <charset val="134"/>
      </rPr>
      <t>应交税费</t>
    </r>
  </si>
  <si>
    <r>
      <rPr>
        <sz val="9"/>
        <rFont val="Arial"/>
        <charset val="134"/>
      </rPr>
      <t>应付利息</t>
    </r>
  </si>
  <si>
    <r>
      <rPr>
        <sz val="9"/>
        <rFont val="Arial"/>
        <charset val="134"/>
      </rPr>
      <t>应付股利</t>
    </r>
  </si>
  <si>
    <t>一年内到期的非流动资产</t>
  </si>
  <si>
    <r>
      <rPr>
        <sz val="9"/>
        <rFont val="Arial"/>
        <charset val="134"/>
      </rPr>
      <t>其他应付款</t>
    </r>
  </si>
  <si>
    <r>
      <rPr>
        <sz val="9"/>
        <rFont val="Arial"/>
        <charset val="134"/>
      </rPr>
      <t>一年内到期的非流动负债</t>
    </r>
  </si>
  <si>
    <t>流动资产合计</t>
  </si>
  <si>
    <r>
      <rPr>
        <sz val="9"/>
        <rFont val="Arial"/>
        <charset val="134"/>
      </rPr>
      <t>其他流动负债</t>
    </r>
  </si>
  <si>
    <t>非流动资产：</t>
  </si>
  <si>
    <r>
      <rPr>
        <b/>
        <sz val="9"/>
        <rFont val="Arial"/>
        <charset val="134"/>
      </rPr>
      <t>流动负债合计</t>
    </r>
  </si>
  <si>
    <r>
      <rPr>
        <b/>
        <sz val="9"/>
        <rFont val="Arial"/>
        <charset val="134"/>
      </rPr>
      <t>非流动负债：</t>
    </r>
  </si>
  <si>
    <r>
      <rPr>
        <sz val="9"/>
        <rFont val="Arial"/>
        <charset val="134"/>
      </rPr>
      <t>长期借款</t>
    </r>
  </si>
  <si>
    <r>
      <rPr>
        <sz val="9"/>
        <rFont val="Arial"/>
        <charset val="134"/>
      </rPr>
      <t>应付债券</t>
    </r>
  </si>
  <si>
    <r>
      <rPr>
        <sz val="9"/>
        <rFont val="Arial"/>
        <charset val="134"/>
      </rPr>
      <t>长期应付款</t>
    </r>
  </si>
  <si>
    <t>投资性房地产</t>
  </si>
  <si>
    <r>
      <rPr>
        <sz val="9"/>
        <rFont val="Arial"/>
        <charset val="134"/>
      </rPr>
      <t>专项应付款</t>
    </r>
  </si>
  <si>
    <r>
      <rPr>
        <sz val="9"/>
        <rFont val="Arial"/>
        <charset val="134"/>
      </rPr>
      <t>预计负债</t>
    </r>
  </si>
  <si>
    <r>
      <rPr>
        <sz val="9"/>
        <rFont val="Arial"/>
        <charset val="134"/>
      </rPr>
      <t>递延所得税负债</t>
    </r>
  </si>
  <si>
    <r>
      <rPr>
        <sz val="9"/>
        <rFont val="Arial"/>
        <charset val="134"/>
      </rPr>
      <t>其他非流动负债</t>
    </r>
  </si>
  <si>
    <r>
      <rPr>
        <b/>
        <sz val="9"/>
        <rFont val="Arial"/>
        <charset val="134"/>
      </rPr>
      <t>非流动负债合计</t>
    </r>
  </si>
  <si>
    <r>
      <rPr>
        <b/>
        <sz val="9"/>
        <rFont val="Arial"/>
        <charset val="134"/>
      </rPr>
      <t>负债合计</t>
    </r>
  </si>
  <si>
    <t>所有者权益：</t>
  </si>
  <si>
    <r>
      <rPr>
        <sz val="9"/>
        <rFont val="Arial"/>
        <charset val="134"/>
      </rPr>
      <t>实收资本（或股本）</t>
    </r>
  </si>
  <si>
    <r>
      <rPr>
        <sz val="9"/>
        <rFont val="Arial"/>
        <charset val="134"/>
      </rPr>
      <t>资本公积</t>
    </r>
  </si>
  <si>
    <r>
      <rPr>
        <sz val="9"/>
        <rFont val="Arial"/>
        <charset val="134"/>
      </rPr>
      <t>减：库存股</t>
    </r>
  </si>
  <si>
    <r>
      <rPr>
        <sz val="9"/>
        <rFont val="Arial"/>
        <charset val="134"/>
      </rPr>
      <t>专项储备</t>
    </r>
  </si>
  <si>
    <r>
      <rPr>
        <sz val="9"/>
        <rFont val="Arial"/>
        <charset val="134"/>
      </rPr>
      <t>盈余公积</t>
    </r>
  </si>
  <si>
    <r>
      <rPr>
        <sz val="9"/>
        <rFont val="Arial"/>
        <charset val="134"/>
      </rPr>
      <t>未分配利润</t>
    </r>
  </si>
  <si>
    <t>非流动资产合计</t>
  </si>
  <si>
    <r>
      <rPr>
        <sz val="9"/>
        <rFont val="Arial"/>
        <charset val="134"/>
      </rPr>
      <t>外币报表折算差额</t>
    </r>
  </si>
  <si>
    <r>
      <rPr>
        <b/>
        <sz val="9"/>
        <rFont val="宋体"/>
        <charset val="134"/>
      </rPr>
      <t>所有者权益</t>
    </r>
    <r>
      <rPr>
        <b/>
        <sz val="9"/>
        <rFont val="宋体"/>
        <charset val="134"/>
      </rPr>
      <t>合计</t>
    </r>
  </si>
  <si>
    <t>资产总计</t>
  </si>
  <si>
    <r>
      <rPr>
        <b/>
        <sz val="9"/>
        <rFont val="宋体"/>
        <charset val="134"/>
      </rPr>
      <t>负债和所有者权益</t>
    </r>
    <r>
      <rPr>
        <b/>
        <sz val="9"/>
        <rFont val="宋体"/>
        <charset val="134"/>
      </rPr>
      <t>总计</t>
    </r>
  </si>
  <si>
    <t>返回索引目录</t>
  </si>
  <si>
    <t>一、项目基本信息</t>
  </si>
  <si>
    <r>
      <rPr>
        <sz val="9"/>
        <rFont val="Arial Narrow"/>
        <charset val="134"/>
      </rPr>
      <t>1.</t>
    </r>
    <r>
      <rPr>
        <sz val="9"/>
        <rFont val="宋体"/>
        <charset val="134"/>
      </rPr>
      <t>企业名称（输入）：</t>
    </r>
  </si>
  <si>
    <t>被评估单位</t>
  </si>
  <si>
    <t>贵州天然气能源投资股份有限公司</t>
  </si>
  <si>
    <r>
      <rPr>
        <sz val="9"/>
        <rFont val="Arial Narrow"/>
        <charset val="134"/>
      </rPr>
      <t>2.</t>
    </r>
    <r>
      <rPr>
        <sz val="9"/>
        <rFont val="宋体"/>
        <charset val="134"/>
      </rPr>
      <t>评估基准日（选择）：</t>
    </r>
  </si>
  <si>
    <r>
      <rPr>
        <sz val="9"/>
        <rFont val="Arial Narrow"/>
        <charset val="134"/>
      </rPr>
      <t>3.</t>
    </r>
    <r>
      <rPr>
        <sz val="9"/>
        <rFont val="宋体"/>
        <charset val="134"/>
      </rPr>
      <t>填表人及填表日期：</t>
    </r>
  </si>
  <si>
    <t>杨磊</t>
  </si>
  <si>
    <t>选择</t>
  </si>
  <si>
    <t>科目</t>
  </si>
  <si>
    <t>填表人员姓名</t>
  </si>
  <si>
    <t>填表日期</t>
  </si>
  <si>
    <t>评估人员</t>
  </si>
  <si>
    <t>√</t>
  </si>
  <si>
    <t>流动资产（汇总）</t>
  </si>
  <si>
    <t>陈诗雨</t>
  </si>
  <si>
    <t>货币资金（汇总）</t>
  </si>
  <si>
    <t>交易性金融资产（汇总）</t>
  </si>
  <si>
    <t>应收帐款</t>
  </si>
  <si>
    <t>预付账款</t>
  </si>
  <si>
    <t>存货（汇总）</t>
  </si>
  <si>
    <t>工程施工</t>
  </si>
  <si>
    <t>合同资产</t>
  </si>
  <si>
    <t>非流动资产（汇总）</t>
  </si>
  <si>
    <t>可供出售金融资产（汇总）</t>
  </si>
  <si>
    <t>固定资产汇总</t>
  </si>
  <si>
    <t>井巷工程</t>
  </si>
  <si>
    <t>在建工程（汇总）</t>
  </si>
  <si>
    <t>使用权资产</t>
  </si>
  <si>
    <t>无形资产（汇总）</t>
  </si>
  <si>
    <t>流动负债（汇总）</t>
  </si>
  <si>
    <t>合同负债</t>
  </si>
  <si>
    <t>应付职工薪酬</t>
  </si>
  <si>
    <t>应付股利</t>
  </si>
  <si>
    <t>非流动负债（汇总）</t>
  </si>
  <si>
    <t>租赁负债</t>
  </si>
  <si>
    <t>递延收益</t>
  </si>
  <si>
    <t xml:space="preserve">  </t>
  </si>
  <si>
    <t>产权持有单位</t>
  </si>
  <si>
    <t>价格变化</t>
  </si>
  <si>
    <t>盘盈</t>
  </si>
  <si>
    <t>盘亏</t>
  </si>
  <si>
    <t>报废</t>
  </si>
  <si>
    <t>损毁</t>
  </si>
  <si>
    <t>账面值不准确</t>
  </si>
  <si>
    <t>经济寿命年限和折旧年限不一致</t>
  </si>
  <si>
    <t xml:space="preserve"> </t>
  </si>
  <si>
    <t>账实相符</t>
  </si>
  <si>
    <t>账实不符</t>
  </si>
  <si>
    <t>权属完善</t>
  </si>
  <si>
    <t>无权属证明</t>
  </si>
  <si>
    <t>权属证明有瑕疵</t>
  </si>
  <si>
    <t>其他</t>
  </si>
  <si>
    <t>查询结果</t>
  </si>
  <si>
    <t>询价结果</t>
  </si>
  <si>
    <t>核实后账面值</t>
  </si>
  <si>
    <t>定额</t>
  </si>
  <si>
    <t>政府文件</t>
  </si>
  <si>
    <t>造价指标</t>
  </si>
  <si>
    <t>账面值系数调整</t>
  </si>
  <si>
    <t>单价调整</t>
  </si>
  <si>
    <t>不适用</t>
  </si>
  <si>
    <t>成本法</t>
  </si>
  <si>
    <t>收益法</t>
  </si>
  <si>
    <t>市场法</t>
  </si>
  <si>
    <t>市场询价</t>
  </si>
  <si>
    <t>合同价格</t>
  </si>
  <si>
    <t>账面系数调整</t>
  </si>
  <si>
    <t>正常</t>
  </si>
  <si>
    <t>失效</t>
  </si>
  <si>
    <t>变质</t>
  </si>
  <si>
    <t>残损</t>
  </si>
  <si>
    <t>无用</t>
  </si>
  <si>
    <t>待报废</t>
  </si>
  <si>
    <t>闲置</t>
  </si>
  <si>
    <t>评估明细表填表说明</t>
  </si>
  <si>
    <t>一、基本要求</t>
  </si>
  <si>
    <t xml:space="preserve">(一)填表范围： </t>
  </si>
  <si>
    <t xml:space="preserve">   对于纳入评估范围的各科目明细表余额要保证与评估基准日被评估单位的资产负债表（或模拟资产负债表）完全一致，如出现差异，请核对链接关系及所填报明细是否有误。</t>
  </si>
  <si>
    <t>(二)“评估基准日”、“被评估单位(或者产权持有单位)名称”、填表人、填表日期,统一在“基本信息输入表” 中填列，各明细表会自动生成。单位名称要与该单位的营业执照所列示的名称完全一致,如经检查各明细表与报表的余额数据完全一致，填表人员需与评估人员沟通无异议后再在打印好的A4纸每页明细表左上角单位名称处加盖单位公章上报。</t>
  </si>
  <si>
    <t>(三)对于企业财务核算中没有的会计科目不必填写相应的明细表，对应明细表可隐藏但不可删除。</t>
  </si>
  <si>
    <r>
      <rPr>
        <b/>
        <sz val="14"/>
        <rFont val="仿宋_GB2312"/>
        <charset val="134"/>
      </rPr>
      <t>(四) 对于各科目明细表中“评估价值</t>
    </r>
    <r>
      <rPr>
        <b/>
        <sz val="14"/>
        <rFont val="Times New Roman"/>
        <charset val="134"/>
      </rPr>
      <t>”</t>
    </r>
    <r>
      <rPr>
        <b/>
        <sz val="14"/>
        <rFont val="仿宋_GB2312"/>
        <charset val="134"/>
      </rPr>
      <t>一栏(不含本栏)左方的所有空白栏以及需要填写的备注栏项目请企业填写齐全。尤其对于实物类资产的评估作价密切相关信息需填报完整，不要出现空白项，该类信息往往包括规格、厂家、单位、数量、产权证号、产权人名称、车辆行驶里程、不良资产实际状态等，需要由资产管理相关部门协助财务人员进行填报。</t>
    </r>
  </si>
  <si>
    <r>
      <rPr>
        <sz val="14"/>
        <rFont val="仿宋_GB2312"/>
        <charset val="134"/>
      </rPr>
      <t>(五)明细表中填列金额单位为</t>
    </r>
    <r>
      <rPr>
        <sz val="14"/>
        <rFont val="Times New Roman"/>
        <charset val="134"/>
      </rPr>
      <t>“</t>
    </r>
    <r>
      <rPr>
        <sz val="14"/>
        <rFont val="仿宋_GB2312"/>
        <charset val="134"/>
      </rPr>
      <t>人民币元</t>
    </r>
    <r>
      <rPr>
        <sz val="14"/>
        <rFont val="Times New Roman"/>
        <charset val="134"/>
      </rPr>
      <t>”</t>
    </r>
    <r>
      <rPr>
        <sz val="14"/>
        <rFont val="仿宋_GB2312"/>
        <charset val="134"/>
      </rPr>
      <t xml:space="preserve">，精确到小数点后两位。 </t>
    </r>
  </si>
  <si>
    <r>
      <rPr>
        <sz val="14"/>
        <rFont val="仿宋_GB2312"/>
        <charset val="134"/>
      </rPr>
      <t>(六)明细表中日期根据要求填至月(如建成年月)或日(如出票日期)，填写</t>
    </r>
    <r>
      <rPr>
        <b/>
        <sz val="14"/>
        <rFont val="仿宋_GB2312"/>
        <charset val="134"/>
      </rPr>
      <t>日期格式</t>
    </r>
    <r>
      <rPr>
        <sz val="14"/>
        <rFont val="仿宋_GB2312"/>
        <charset val="134"/>
      </rPr>
      <t>为“</t>
    </r>
    <r>
      <rPr>
        <b/>
        <sz val="14"/>
        <rFont val="仿宋_GB2312"/>
        <charset val="134"/>
      </rPr>
      <t>2001-05</t>
    </r>
    <r>
      <rPr>
        <sz val="14"/>
        <rFont val="仿宋_GB2312"/>
        <charset val="134"/>
      </rPr>
      <t>”（不能写为2001.5）或 “</t>
    </r>
    <r>
      <rPr>
        <b/>
        <sz val="14"/>
        <rFont val="仿宋_GB2312"/>
        <charset val="134"/>
      </rPr>
      <t>2001-05-02</t>
    </r>
    <r>
      <rPr>
        <sz val="14"/>
        <rFont val="仿宋_GB2312"/>
        <charset val="134"/>
      </rPr>
      <t>”（不能填为2001.5.2）。</t>
    </r>
  </si>
  <si>
    <t>(七)未指明月利率之处应指年利率，计量单位为“%”。若原始资料中为月利率或日利率,则换算为年利率。</t>
  </si>
  <si>
    <t>(八)明细表与各级汇总表之间的数据已建立链接关系，带“汇总”字样的各明细表中除个别项的减值准备外，其他项中不应直接录入数据。</t>
  </si>
  <si>
    <r>
      <rPr>
        <sz val="14"/>
        <rFont val="仿宋_GB2312"/>
        <charset val="134"/>
      </rPr>
      <t>(九)每一张明细表内容超过表中行数时，可在电子表</t>
    </r>
    <r>
      <rPr>
        <b/>
        <sz val="14"/>
        <rFont val="仿宋_GB2312"/>
        <charset val="134"/>
      </rPr>
      <t>中间</t>
    </r>
    <r>
      <rPr>
        <sz val="14"/>
        <rFont val="仿宋_GB2312"/>
        <charset val="134"/>
      </rPr>
      <t>直接插入行。注意，不能在第一行和合计行插入行。</t>
    </r>
  </si>
  <si>
    <t>(十)除本说明已明确提到的可修改之处外，请各填表人员不要对表进行其他任何修改，如删除和增加列等，对填报中出现的问题应及时与评估人员进行沟通，协商解决。</t>
  </si>
  <si>
    <t>(十一)请各被评估单位以法人为单位同时提供打印稿及电子版各一份(二者应完全一致，打印之前请与评估人员沟通以免浪费纸张)。委托方及资产占有方提供给评估师的书面资料一律以A4版面提供。</t>
  </si>
  <si>
    <t>二、评估明细表填表说明</t>
  </si>
  <si>
    <r>
      <rPr>
        <b/>
        <sz val="14"/>
        <rFont val="黑体"/>
        <charset val="134"/>
      </rPr>
      <t>1.</t>
    </r>
    <r>
      <rPr>
        <b/>
        <sz val="7"/>
        <rFont val="Times New Roman"/>
        <charset val="134"/>
      </rPr>
      <t xml:space="preserve">           </t>
    </r>
    <r>
      <rPr>
        <b/>
        <sz val="14"/>
        <rFont val="黑体"/>
        <charset val="134"/>
      </rPr>
      <t>流动资产类填表说明(表3-1至表3-14)</t>
    </r>
  </si>
  <si>
    <r>
      <rPr>
        <b/>
        <sz val="12"/>
        <rFont val="Times New Roman"/>
        <charset val="134"/>
      </rPr>
      <t>(1)</t>
    </r>
    <r>
      <rPr>
        <b/>
        <sz val="12"/>
        <rFont val="仿宋_GB2312"/>
        <charset val="134"/>
      </rPr>
      <t>表</t>
    </r>
    <r>
      <rPr>
        <b/>
        <sz val="12"/>
        <rFont val="Times New Roman"/>
        <charset val="134"/>
      </rPr>
      <t xml:space="preserve">3-1-1 </t>
    </r>
    <r>
      <rPr>
        <b/>
        <sz val="12"/>
        <rFont val="仿宋_GB2312"/>
        <charset val="134"/>
      </rPr>
      <t>货币资金</t>
    </r>
    <r>
      <rPr>
        <b/>
        <sz val="12"/>
        <rFont val="Times New Roman"/>
        <charset val="134"/>
      </rPr>
      <t>--</t>
    </r>
    <r>
      <rPr>
        <b/>
        <sz val="12"/>
        <rFont val="仿宋_GB2312"/>
        <charset val="134"/>
      </rPr>
      <t>现金</t>
    </r>
  </si>
  <si>
    <t>“存放部门”要求填企业内部不同的现金存放部门，每一存放部门应分别填列，如“***财务处(科)”；</t>
  </si>
  <si>
    <t>现金表中的外币，应在“帐面价值”一栏填换算后的人民币价值。按币种、存放单位填列明细。</t>
  </si>
  <si>
    <r>
      <rPr>
        <b/>
        <sz val="12"/>
        <rFont val="Times New Roman"/>
        <charset val="134"/>
      </rPr>
      <t>(2)</t>
    </r>
    <r>
      <rPr>
        <b/>
        <sz val="12"/>
        <rFont val="仿宋_GB2312"/>
        <charset val="134"/>
      </rPr>
      <t>表</t>
    </r>
    <r>
      <rPr>
        <b/>
        <sz val="12"/>
        <rFont val="Times New Roman"/>
        <charset val="134"/>
      </rPr>
      <t xml:space="preserve">3-1-2 </t>
    </r>
    <r>
      <rPr>
        <b/>
        <sz val="12"/>
        <rFont val="仿宋_GB2312"/>
        <charset val="134"/>
      </rPr>
      <t>货币资金</t>
    </r>
    <r>
      <rPr>
        <b/>
        <sz val="12"/>
        <rFont val="Times New Roman"/>
        <charset val="134"/>
      </rPr>
      <t>--</t>
    </r>
    <r>
      <rPr>
        <b/>
        <sz val="12"/>
        <rFont val="仿宋_GB2312"/>
        <charset val="134"/>
      </rPr>
      <t>银行存款</t>
    </r>
  </si>
  <si>
    <t>要按每一开户银行明细填写银行名称全称、帐号、金额等，对于同一开户行的不同货币种类存款、不同帐户存款也应分别一一列示，并在“外币帐面金额”栏中注明该外币币种的原始币值。</t>
  </si>
  <si>
    <r>
      <rPr>
        <b/>
        <sz val="12"/>
        <rFont val="Times New Roman"/>
        <charset val="134"/>
      </rPr>
      <t>(3)</t>
    </r>
    <r>
      <rPr>
        <b/>
        <sz val="12"/>
        <rFont val="仿宋_GB2312"/>
        <charset val="134"/>
      </rPr>
      <t>表</t>
    </r>
    <r>
      <rPr>
        <b/>
        <sz val="12"/>
        <rFont val="Times New Roman"/>
        <charset val="134"/>
      </rPr>
      <t xml:space="preserve">3-1-3 </t>
    </r>
    <r>
      <rPr>
        <b/>
        <sz val="12"/>
        <rFont val="仿宋_GB2312"/>
        <charset val="134"/>
      </rPr>
      <t>货币资金</t>
    </r>
    <r>
      <rPr>
        <b/>
        <sz val="12"/>
        <rFont val="Times New Roman"/>
        <charset val="134"/>
      </rPr>
      <t>--</t>
    </r>
    <r>
      <rPr>
        <b/>
        <sz val="12"/>
        <rFont val="仿宋_GB2312"/>
        <charset val="134"/>
      </rPr>
      <t>其他货币资金</t>
    </r>
  </si>
  <si>
    <t>其他货币资金包含外埠存款、信用卡存款、信用证保证金存款等，要分类、分笔填写。对各种货币代值卡，要注明发行的金融单位。</t>
  </si>
  <si>
    <t>如为外埠存款或为信用卡存款，则名称及内容栏填写开户行的名称和帐号。</t>
  </si>
  <si>
    <r>
      <rPr>
        <b/>
        <sz val="12"/>
        <rFont val="Times New Roman"/>
        <charset val="134"/>
      </rPr>
      <t>(4)</t>
    </r>
    <r>
      <rPr>
        <b/>
        <sz val="12"/>
        <rFont val="仿宋_GB2312"/>
        <charset val="134"/>
      </rPr>
      <t>表</t>
    </r>
    <r>
      <rPr>
        <b/>
        <sz val="12"/>
        <rFont val="Times New Roman"/>
        <charset val="134"/>
      </rPr>
      <t xml:space="preserve">3-2-1 </t>
    </r>
    <r>
      <rPr>
        <b/>
        <sz val="12"/>
        <rFont val="仿宋_GB2312"/>
        <charset val="134"/>
      </rPr>
      <t>交易性金融资产</t>
    </r>
    <r>
      <rPr>
        <b/>
        <sz val="12"/>
        <rFont val="Times New Roman"/>
        <charset val="134"/>
      </rPr>
      <t>—</t>
    </r>
    <r>
      <rPr>
        <b/>
        <sz val="12"/>
        <rFont val="仿宋_GB2312"/>
        <charset val="134"/>
      </rPr>
      <t>股票投资</t>
    </r>
    <r>
      <rPr>
        <b/>
        <sz val="12"/>
        <rFont val="Times New Roman"/>
        <charset val="134"/>
      </rPr>
      <t>(</t>
    </r>
    <r>
      <rPr>
        <b/>
        <sz val="12"/>
        <rFont val="仿宋_GB2312"/>
        <charset val="134"/>
      </rPr>
      <t>指持有不超过一年</t>
    </r>
    <r>
      <rPr>
        <b/>
        <sz val="12"/>
        <rFont val="Times New Roman"/>
        <charset val="134"/>
      </rPr>
      <t>)</t>
    </r>
  </si>
  <si>
    <t>①“被投资单位名称”指股票发行单位全称；</t>
  </si>
  <si>
    <t>②“股票名称”指该股票标准简称，包括代码，如太极集团600129；</t>
  </si>
  <si>
    <t>③“股票性质”指填列国家股、法人股或流通股；</t>
  </si>
  <si>
    <t>④“投资日期”指企业购买股票的日期或以其他方式(如非货币性交易换入、以债权换入等)取得股权的协议转让日期，非股票发行日期；</t>
  </si>
  <si>
    <t>⑤持股比例指所持股数量占发行总股本数的比例，如果少量购买，则不填此栏。</t>
  </si>
  <si>
    <r>
      <rPr>
        <b/>
        <sz val="12"/>
        <rFont val="Times New Roman"/>
        <charset val="134"/>
      </rPr>
      <t>(5)</t>
    </r>
    <r>
      <rPr>
        <b/>
        <sz val="12"/>
        <rFont val="仿宋_GB2312"/>
        <charset val="134"/>
      </rPr>
      <t>表</t>
    </r>
    <r>
      <rPr>
        <b/>
        <sz val="12"/>
        <rFont val="Times New Roman"/>
        <charset val="134"/>
      </rPr>
      <t xml:space="preserve">3-2-2 </t>
    </r>
    <r>
      <rPr>
        <b/>
        <sz val="12"/>
        <rFont val="仿宋_GB2312"/>
        <charset val="134"/>
      </rPr>
      <t>交易性金融资产</t>
    </r>
    <r>
      <rPr>
        <b/>
        <sz val="12"/>
        <rFont val="Times New Roman"/>
        <charset val="134"/>
      </rPr>
      <t>—</t>
    </r>
    <r>
      <rPr>
        <b/>
        <sz val="12"/>
        <rFont val="仿宋_GB2312"/>
        <charset val="134"/>
      </rPr>
      <t>债券投资</t>
    </r>
  </si>
  <si>
    <t>债券种类可以按用途（分基建债券、电力债券、专项债券）填列，其他填表情况同表3-2-1。</t>
  </si>
  <si>
    <r>
      <rPr>
        <b/>
        <sz val="12"/>
        <rFont val="Times New Roman"/>
        <charset val="134"/>
      </rPr>
      <t>(6)</t>
    </r>
    <r>
      <rPr>
        <b/>
        <sz val="12"/>
        <rFont val="仿宋_GB2312"/>
        <charset val="134"/>
      </rPr>
      <t>表</t>
    </r>
    <r>
      <rPr>
        <b/>
        <sz val="12"/>
        <rFont val="Times New Roman"/>
        <charset val="134"/>
      </rPr>
      <t xml:space="preserve">3-3 </t>
    </r>
    <r>
      <rPr>
        <b/>
        <sz val="12"/>
        <rFont val="仿宋_GB2312"/>
        <charset val="134"/>
      </rPr>
      <t>应收票据</t>
    </r>
  </si>
  <si>
    <t>①“户名”指债务人的户名全称；</t>
  </si>
  <si>
    <t>②“出票日期”指签发该票据的日期---年月日。</t>
  </si>
  <si>
    <t>注意事项：对于逾期未收回的应收票据，请在“备注”栏中标明未收回的原因；“涉及法律诉讼”的款项、欠款单位为关联方或内部往来的款项、用于质押的应收票据等应分别在“备注”栏中予以说明。</t>
  </si>
  <si>
    <r>
      <rPr>
        <b/>
        <sz val="12"/>
        <rFont val="Times New Roman"/>
        <charset val="134"/>
      </rPr>
      <t>(7)</t>
    </r>
    <r>
      <rPr>
        <b/>
        <sz val="12"/>
        <rFont val="仿宋_GB2312"/>
        <charset val="134"/>
      </rPr>
      <t>表</t>
    </r>
    <r>
      <rPr>
        <b/>
        <sz val="12"/>
        <rFont val="Times New Roman"/>
        <charset val="134"/>
      </rPr>
      <t>3-4</t>
    </r>
    <r>
      <rPr>
        <b/>
        <sz val="12"/>
        <rFont val="仿宋_GB2312"/>
        <charset val="134"/>
      </rPr>
      <t>应收帐款</t>
    </r>
  </si>
  <si>
    <t>①“业务内容”：指发生应收帐款的相应业务名称，应收帐款不分金额大小一律按照债务人和业务内容逐笔填列，不能出现其他；</t>
  </si>
  <si>
    <t>②“发生日期”：对滚动发生额可按照基准日前最后一次应收帐款发生额的月份月末余额填列；</t>
  </si>
  <si>
    <r>
      <rPr>
        <sz val="14"/>
        <rFont val="仿宋_GB2312"/>
        <charset val="134"/>
      </rPr>
      <t>③“帐龄”：按月数填列，如一年零4个月，则填列“16</t>
    </r>
    <r>
      <rPr>
        <sz val="14"/>
        <rFont val="Times New Roman"/>
        <charset val="134"/>
      </rPr>
      <t>”</t>
    </r>
    <r>
      <rPr>
        <sz val="14"/>
        <rFont val="仿宋_GB2312"/>
        <charset val="134"/>
      </rPr>
      <t>即可，对应在1-2年账龄段内列示；</t>
    </r>
  </si>
  <si>
    <t>④欠款单位名称应填列全称，不应以地名或不明确的简称代替；</t>
  </si>
  <si>
    <t>⑤欠款单位为关联方或内部单位的，分开填列。</t>
  </si>
  <si>
    <r>
      <rPr>
        <b/>
        <sz val="12"/>
        <rFont val="Times New Roman"/>
        <charset val="134"/>
      </rPr>
      <t>(8)</t>
    </r>
    <r>
      <rPr>
        <b/>
        <sz val="12"/>
        <rFont val="仿宋_GB2312"/>
        <charset val="134"/>
      </rPr>
      <t>表</t>
    </r>
    <r>
      <rPr>
        <b/>
        <sz val="12"/>
        <rFont val="Times New Roman"/>
        <charset val="134"/>
      </rPr>
      <t xml:space="preserve">3-5 </t>
    </r>
    <r>
      <rPr>
        <b/>
        <sz val="12"/>
        <rFont val="仿宋_GB2312"/>
        <charset val="134"/>
      </rPr>
      <t>预付帐款</t>
    </r>
  </si>
  <si>
    <t>参照表3-4。</t>
  </si>
  <si>
    <t>对预付设备款所涉及的实物已到货安装、使用，在清查时应注意与实物管理部门核对，以免出现重复申报或资产非真实盘盈。</t>
  </si>
  <si>
    <r>
      <rPr>
        <b/>
        <sz val="12"/>
        <rFont val="Times New Roman"/>
        <charset val="134"/>
      </rPr>
      <t>(9)</t>
    </r>
    <r>
      <rPr>
        <b/>
        <sz val="12"/>
        <rFont val="仿宋_GB2312"/>
        <charset val="134"/>
      </rPr>
      <t>表</t>
    </r>
    <r>
      <rPr>
        <b/>
        <sz val="12"/>
        <rFont val="Times New Roman"/>
        <charset val="134"/>
      </rPr>
      <t xml:space="preserve">3-7 </t>
    </r>
    <r>
      <rPr>
        <b/>
        <sz val="12"/>
        <rFont val="仿宋_GB2312"/>
        <charset val="134"/>
      </rPr>
      <t>应收股利</t>
    </r>
  </si>
  <si>
    <t>“发生日期”栏所指的是利润或股利分配时间；</t>
  </si>
  <si>
    <t>“股利所属期间”指股利发生的期间，如2002年应收2001年的股利，则该栏目填写“2001年度”。</t>
  </si>
  <si>
    <r>
      <rPr>
        <b/>
        <sz val="12"/>
        <rFont val="Times New Roman"/>
        <charset val="134"/>
      </rPr>
      <t>(10)</t>
    </r>
    <r>
      <rPr>
        <b/>
        <sz val="12"/>
        <rFont val="仿宋_GB2312"/>
        <charset val="134"/>
      </rPr>
      <t>表</t>
    </r>
    <r>
      <rPr>
        <b/>
        <sz val="12"/>
        <rFont val="Times New Roman"/>
        <charset val="134"/>
      </rPr>
      <t xml:space="preserve">3-6 </t>
    </r>
    <r>
      <rPr>
        <b/>
        <sz val="12"/>
        <rFont val="仿宋_GB2312"/>
        <charset val="134"/>
      </rPr>
      <t>应收利息</t>
    </r>
  </si>
  <si>
    <t>参照表3-5。</t>
  </si>
  <si>
    <r>
      <rPr>
        <b/>
        <sz val="12"/>
        <rFont val="Times New Roman"/>
        <charset val="134"/>
      </rPr>
      <t>(11)</t>
    </r>
    <r>
      <rPr>
        <b/>
        <sz val="12"/>
        <rFont val="仿宋_GB2312"/>
        <charset val="134"/>
      </rPr>
      <t>表</t>
    </r>
    <r>
      <rPr>
        <b/>
        <sz val="12"/>
        <rFont val="Times New Roman"/>
        <charset val="134"/>
      </rPr>
      <t xml:space="preserve">3-8 </t>
    </r>
    <r>
      <rPr>
        <b/>
        <sz val="12"/>
        <rFont val="仿宋_GB2312"/>
        <charset val="134"/>
      </rPr>
      <t>其他应收款</t>
    </r>
  </si>
  <si>
    <r>
      <rPr>
        <b/>
        <sz val="12"/>
        <rFont val="Times New Roman"/>
        <charset val="134"/>
      </rPr>
      <t>(12)</t>
    </r>
    <r>
      <rPr>
        <b/>
        <sz val="12"/>
        <rFont val="仿宋_GB2312"/>
        <charset val="134"/>
      </rPr>
      <t>表</t>
    </r>
    <r>
      <rPr>
        <b/>
        <sz val="12"/>
        <rFont val="Times New Roman"/>
        <charset val="134"/>
      </rPr>
      <t>3-9-1</t>
    </r>
    <r>
      <rPr>
        <b/>
        <sz val="12"/>
        <rFont val="仿宋_GB2312"/>
        <charset val="134"/>
      </rPr>
      <t>至</t>
    </r>
    <r>
      <rPr>
        <b/>
        <sz val="12"/>
        <rFont val="Times New Roman"/>
        <charset val="134"/>
      </rPr>
      <t xml:space="preserve">3-9-8 </t>
    </r>
    <r>
      <rPr>
        <b/>
        <sz val="12"/>
        <rFont val="仿宋_GB2312"/>
        <charset val="134"/>
      </rPr>
      <t>存货类</t>
    </r>
  </si>
  <si>
    <t>①存货类原则上按名称或规格型号逐个填列，但如数量过多，则可按小类填列；</t>
  </si>
  <si>
    <t>②按类填列的存货“单价”指平均单价(为倒算值)，即“数量”乘以“单价”，应等于“金额”；</t>
  </si>
  <si>
    <t>③对于按计划成本入帐的存货，在该科目的倒数第二行填列材料成本差异；</t>
  </si>
  <si>
    <t>④对帐面已没有反映的在用低值易耗品，可根据实际情况填列对生产经营较重要的工具且价值量较大的物品，如仪器仪表等。</t>
  </si>
  <si>
    <t xml:space="preserve">⑤如原材料存在损毁、变质现象，应在“备注”栏中注明，并说明库存时间；产成品及分期收款发出商品应按畅销、正常、勉强销售、滞销几种情况在适销程度栏打钩；已发出但未作帐务处理的，在备注栏注明产品去向；对残次、冷背、呆滞的产成品(库存商品)也在备注栏注明；低值易耗品不采用一次摊销法摊销时，在备注栏中作出说明。
</t>
  </si>
  <si>
    <r>
      <rPr>
        <b/>
        <sz val="12"/>
        <rFont val="Times New Roman"/>
        <charset val="134"/>
      </rPr>
      <t>(13)</t>
    </r>
    <r>
      <rPr>
        <b/>
        <sz val="12"/>
        <rFont val="仿宋_GB2312"/>
        <charset val="134"/>
      </rPr>
      <t>表</t>
    </r>
    <r>
      <rPr>
        <b/>
        <sz val="12"/>
        <rFont val="Times New Roman"/>
        <charset val="134"/>
      </rPr>
      <t xml:space="preserve">3--10 </t>
    </r>
    <r>
      <rPr>
        <b/>
        <sz val="12"/>
        <rFont val="仿宋_GB2312"/>
        <charset val="134"/>
      </rPr>
      <t>一年内到期的非流动资产</t>
    </r>
  </si>
  <si>
    <t>按照不同的项目内容逐笔填写。</t>
  </si>
  <si>
    <r>
      <rPr>
        <b/>
        <sz val="12"/>
        <rFont val="Times New Roman"/>
        <charset val="134"/>
      </rPr>
      <t>(14)</t>
    </r>
    <r>
      <rPr>
        <b/>
        <sz val="12"/>
        <rFont val="仿宋_GB2312"/>
        <charset val="134"/>
      </rPr>
      <t>表</t>
    </r>
    <r>
      <rPr>
        <b/>
        <sz val="12"/>
        <rFont val="Times New Roman"/>
        <charset val="134"/>
      </rPr>
      <t xml:space="preserve">3--11 </t>
    </r>
    <r>
      <rPr>
        <b/>
        <sz val="12"/>
        <rFont val="仿宋_GB2312"/>
        <charset val="134"/>
      </rPr>
      <t>其他流动资产</t>
    </r>
  </si>
  <si>
    <r>
      <rPr>
        <b/>
        <sz val="14"/>
        <rFont val="Times New Roman"/>
        <charset val="134"/>
      </rPr>
      <t>2.</t>
    </r>
    <r>
      <rPr>
        <b/>
        <sz val="14"/>
        <rFont val="黑体"/>
        <charset val="134"/>
      </rPr>
      <t>非流动资产填表说明</t>
    </r>
    <r>
      <rPr>
        <b/>
        <sz val="14"/>
        <rFont val="Times New Roman"/>
        <charset val="134"/>
      </rPr>
      <t>(</t>
    </r>
    <r>
      <rPr>
        <b/>
        <sz val="14"/>
        <rFont val="黑体"/>
        <charset val="134"/>
      </rPr>
      <t>表</t>
    </r>
    <r>
      <rPr>
        <b/>
        <sz val="14"/>
        <rFont val="Times New Roman"/>
        <charset val="134"/>
      </rPr>
      <t>4--1</t>
    </r>
    <r>
      <rPr>
        <b/>
        <sz val="14"/>
        <rFont val="黑体"/>
        <charset val="134"/>
      </rPr>
      <t>至</t>
    </r>
    <r>
      <rPr>
        <b/>
        <sz val="14"/>
        <rFont val="Times New Roman"/>
        <charset val="134"/>
      </rPr>
      <t>4--17)</t>
    </r>
  </si>
  <si>
    <r>
      <rPr>
        <b/>
        <sz val="12"/>
        <rFont val="Times New Roman"/>
        <charset val="134"/>
      </rPr>
      <t>(1)</t>
    </r>
    <r>
      <rPr>
        <b/>
        <sz val="12"/>
        <rFont val="仿宋_GB2312"/>
        <charset val="134"/>
      </rPr>
      <t>表</t>
    </r>
    <r>
      <rPr>
        <b/>
        <sz val="12"/>
        <rFont val="Times New Roman"/>
        <charset val="134"/>
      </rPr>
      <t xml:space="preserve">4--1 </t>
    </r>
    <r>
      <rPr>
        <b/>
        <sz val="12"/>
        <rFont val="仿宋_GB2312"/>
        <charset val="134"/>
      </rPr>
      <t>可供出售金融资产</t>
    </r>
  </si>
  <si>
    <t>*******</t>
  </si>
  <si>
    <r>
      <rPr>
        <b/>
        <sz val="12"/>
        <rFont val="Times New Roman"/>
        <charset val="134"/>
      </rPr>
      <t>(2)</t>
    </r>
    <r>
      <rPr>
        <b/>
        <sz val="12"/>
        <rFont val="仿宋_GB2312"/>
        <charset val="134"/>
      </rPr>
      <t>表</t>
    </r>
    <r>
      <rPr>
        <b/>
        <sz val="12"/>
        <rFont val="Times New Roman"/>
        <charset val="134"/>
      </rPr>
      <t xml:space="preserve">4--2 </t>
    </r>
    <r>
      <rPr>
        <b/>
        <sz val="12"/>
        <rFont val="仿宋_GB2312"/>
        <charset val="134"/>
      </rPr>
      <t>持有至到期投资</t>
    </r>
  </si>
  <si>
    <t>可参照3－2－1股票或表3－2－2债券投资明细表内容进行填列；</t>
  </si>
  <si>
    <r>
      <rPr>
        <b/>
        <sz val="12"/>
        <rFont val="Times New Roman"/>
        <charset val="134"/>
      </rPr>
      <t>(3)</t>
    </r>
    <r>
      <rPr>
        <b/>
        <sz val="12"/>
        <rFont val="仿宋_GB2312"/>
        <charset val="134"/>
      </rPr>
      <t>表</t>
    </r>
    <r>
      <rPr>
        <b/>
        <sz val="12"/>
        <rFont val="Times New Roman"/>
        <charset val="134"/>
      </rPr>
      <t xml:space="preserve">4--3 </t>
    </r>
    <r>
      <rPr>
        <b/>
        <sz val="12"/>
        <rFont val="仿宋_GB2312"/>
        <charset val="134"/>
      </rPr>
      <t>长期应收款</t>
    </r>
  </si>
  <si>
    <t>******</t>
  </si>
  <si>
    <r>
      <rPr>
        <b/>
        <sz val="12"/>
        <rFont val="Times New Roman"/>
        <charset val="134"/>
      </rPr>
      <t>(4)</t>
    </r>
    <r>
      <rPr>
        <b/>
        <sz val="12"/>
        <rFont val="仿宋_GB2312"/>
        <charset val="134"/>
      </rPr>
      <t>表</t>
    </r>
    <r>
      <rPr>
        <b/>
        <sz val="12"/>
        <rFont val="Times New Roman"/>
        <charset val="134"/>
      </rPr>
      <t xml:space="preserve">4--4 </t>
    </r>
    <r>
      <rPr>
        <b/>
        <sz val="12"/>
        <rFont val="仿宋_GB2312"/>
        <charset val="134"/>
      </rPr>
      <t>长期股权投资</t>
    </r>
  </si>
  <si>
    <t>对于有特殊约定的长期投资，在备注栏简述约定的内容。</t>
  </si>
  <si>
    <r>
      <rPr>
        <b/>
        <sz val="12"/>
        <rFont val="Times New Roman"/>
        <charset val="134"/>
      </rPr>
      <t>(5)</t>
    </r>
    <r>
      <rPr>
        <b/>
        <sz val="12"/>
        <rFont val="仿宋_GB2312"/>
        <charset val="134"/>
      </rPr>
      <t>表</t>
    </r>
    <r>
      <rPr>
        <b/>
        <sz val="12"/>
        <rFont val="Times New Roman"/>
        <charset val="134"/>
      </rPr>
      <t xml:space="preserve">4--5 </t>
    </r>
    <r>
      <rPr>
        <b/>
        <sz val="12"/>
        <rFont val="仿宋_GB2312"/>
        <charset val="134"/>
      </rPr>
      <t>投资性房地产</t>
    </r>
  </si>
  <si>
    <t>结合资产类别填报土地或房屋资产相关项目，具体填要求同5－1－1房屋建筑物或表5－3土地评估明细表相关要求。</t>
  </si>
  <si>
    <r>
      <rPr>
        <b/>
        <sz val="12"/>
        <rFont val="Times New Roman"/>
        <charset val="134"/>
      </rPr>
      <t>(6)</t>
    </r>
    <r>
      <rPr>
        <b/>
        <sz val="12"/>
        <rFont val="仿宋_GB2312"/>
        <charset val="134"/>
      </rPr>
      <t>表</t>
    </r>
    <r>
      <rPr>
        <b/>
        <sz val="12"/>
        <rFont val="Times New Roman"/>
        <charset val="134"/>
      </rPr>
      <t xml:space="preserve">4--6 </t>
    </r>
    <r>
      <rPr>
        <b/>
        <sz val="12"/>
        <rFont val="仿宋_GB2312"/>
        <charset val="134"/>
      </rPr>
      <t>固定资产</t>
    </r>
  </si>
  <si>
    <r>
      <rPr>
        <b/>
        <sz val="12"/>
        <rFont val="Times New Roman"/>
        <charset val="134"/>
      </rPr>
      <t>1)</t>
    </r>
    <r>
      <rPr>
        <b/>
        <sz val="12"/>
        <rFont val="仿宋_GB2312"/>
        <charset val="134"/>
      </rPr>
      <t>表</t>
    </r>
    <r>
      <rPr>
        <b/>
        <sz val="12"/>
        <rFont val="Times New Roman"/>
        <charset val="134"/>
      </rPr>
      <t>4-6-1</t>
    </r>
    <r>
      <rPr>
        <b/>
        <sz val="12"/>
        <rFont val="仿宋_GB2312"/>
        <charset val="134"/>
      </rPr>
      <t>，固定资产</t>
    </r>
    <r>
      <rPr>
        <b/>
        <sz val="12"/>
        <rFont val="Times New Roman"/>
        <charset val="134"/>
      </rPr>
      <t>—</t>
    </r>
    <r>
      <rPr>
        <b/>
        <sz val="12"/>
        <rFont val="仿宋_GB2312"/>
        <charset val="134"/>
      </rPr>
      <t>房屋建筑物清查评估明细表</t>
    </r>
  </si>
  <si>
    <t>如因故几项建筑物无法分别标明帐面价值,可统一填写帐面价值,但实物需逐栋填列。</t>
  </si>
  <si>
    <t>“房产证号及对应土地证号”为房产证及土地证上标明的号码，应填写齐全；</t>
  </si>
  <si>
    <t>“建筑物名称”一栏是指该栋房屋现用名称；</t>
  </si>
  <si>
    <t>“用途”指该建筑物目前的用途，如用于生产、办公等；</t>
  </si>
  <si>
    <t>“建筑结构”一栏是指该栋建筑物的建筑结构形式，须填写与现在实际结构状况相一致的名称。</t>
  </si>
  <si>
    <t>现将各种类型结构含义分述如下：</t>
  </si>
  <si>
    <t>A.框架结构，指钢筋混凝土柱、梁、板整体浇注的结构，包括钢筋混凝土预制柱、梁、结点后浇的刚性结点框架结构；表中填写“框架“。</t>
  </si>
  <si>
    <t>B.框剪结构，指钢筋混凝土柱、梁、板、剪力墙现浇的整体结构；表中填写“框剪 “。</t>
  </si>
  <si>
    <t>C.排架结构，一般指预制钢筋混凝土柱、吊车梁、屋架或屋面斜梁的装配式结构，其中屋架可以是钢筋混凝土或钢屋架。表中填写“排架“。</t>
  </si>
  <si>
    <t>D.砖混结构，以砖砌体及钢筋混凝土梁、构造柱、楼板为混合承重体系的结构类型。以砖柱为竖向承重构件的砖排架结构并入“砖混结构”类型内。表中填写“砖混“。</t>
  </si>
  <si>
    <t>E.砖木结构，指砖墙、砖柱及木屋架为联合承重体的结构类型，屋面必须是木屋面板及挂瓦的作法。表中填写“砖木“。</t>
  </si>
  <si>
    <t>F.简易结构，指屋架为轻型钢架或简易木屋架上面直接安设玻璃钢瓦或瓦楞铁皮瓦的简易结构。表中填写“简易“。</t>
  </si>
  <si>
    <t>G.钢棚结构，指无围护墙，或半截围护墙，屋面为轻型钢架搁置的砖柱或轻钢支柱上的棚类结构。表中填写“钢棚“。</t>
  </si>
  <si>
    <t>对于上述结构中，“钢棚结构”属于临时建筑，一般不办理房产证，故该类型的项目一律填在“构筑物”评估表中。</t>
  </si>
  <si>
    <t>在填写结构类型时，一律以上述规定为准，原帐面填写的类型名称与本规定不一致时，应按本规定进行更改。</t>
  </si>
  <si>
    <t>“建筑面积”一栏是指纳入评估范围的建筑物的建筑面积，应同房产证或购房合同面积相一致，如无房产证，填写工程竣工决算书上的面积数，否则就需要重新丈量；对改建、扩建已改变了原有建筑面积，应以现在实有的建筑面积填报，但必须在备注中加以说明，应注意在增加面积的同时，应增加帐面原值及净值。如增加面积的价值未入帐，应在备注中注明未入帐部分的建筑面积。</t>
  </si>
  <si>
    <t>“建成年月”为竣工时间；</t>
  </si>
  <si>
    <t>“成本单价”一栏是指帐面原值与“建筑面积”的比值。
对于盘盈、盘亏、毁损、报废、闲置等非正常资产状况应在备注栏中说明！</t>
  </si>
  <si>
    <r>
      <rPr>
        <b/>
        <sz val="12"/>
        <rFont val="Times New Roman"/>
        <charset val="134"/>
      </rPr>
      <t>2)</t>
    </r>
    <r>
      <rPr>
        <b/>
        <sz val="12"/>
        <rFont val="仿宋_GB2312"/>
        <charset val="134"/>
      </rPr>
      <t>表</t>
    </r>
    <r>
      <rPr>
        <b/>
        <sz val="12"/>
        <rFont val="Times New Roman"/>
        <charset val="134"/>
      </rPr>
      <t>4-6-2</t>
    </r>
    <r>
      <rPr>
        <b/>
        <sz val="12"/>
        <rFont val="仿宋_GB2312"/>
        <charset val="134"/>
      </rPr>
      <t>，固定资产</t>
    </r>
    <r>
      <rPr>
        <b/>
        <sz val="12"/>
        <rFont val="Times New Roman"/>
        <charset val="134"/>
      </rPr>
      <t>—</t>
    </r>
    <r>
      <rPr>
        <b/>
        <sz val="12"/>
        <rFont val="仿宋_GB2312"/>
        <charset val="134"/>
      </rPr>
      <t>构筑物及其他辅助设施清查评估明细表</t>
    </r>
  </si>
  <si>
    <t>构筑物指与建筑物相匹配的场地、水池、围墙、道路等设施。</t>
  </si>
  <si>
    <t>各项目填写要求如下：</t>
  </si>
  <si>
    <r>
      <rPr>
        <sz val="14"/>
        <rFont val="仿宋_GB2312"/>
        <charset val="134"/>
      </rPr>
      <t>(1)水池：单位“个”，材质：砖、钢筋砼等，规格：外形</t>
    </r>
    <r>
      <rPr>
        <sz val="14"/>
        <rFont val="Times New Roman"/>
        <charset val="134"/>
      </rPr>
      <t>”</t>
    </r>
    <r>
      <rPr>
        <sz val="14"/>
        <rFont val="仿宋_GB2312"/>
        <charset val="134"/>
      </rPr>
      <t>长l</t>
    </r>
    <r>
      <rPr>
        <sz val="14"/>
        <rFont val="Symbol"/>
        <charset val="2"/>
      </rPr>
      <t>´</t>
    </r>
    <r>
      <rPr>
        <sz val="14"/>
        <rFont val="仿宋_GB2312"/>
        <charset val="134"/>
      </rPr>
      <t>宽b</t>
    </r>
    <r>
      <rPr>
        <sz val="14"/>
        <rFont val="Symbol"/>
        <charset val="2"/>
      </rPr>
      <t>´</t>
    </r>
    <r>
      <rPr>
        <sz val="14"/>
        <rFont val="仿宋_GB2312"/>
        <charset val="134"/>
      </rPr>
      <t>高h(m)</t>
    </r>
    <r>
      <rPr>
        <sz val="14"/>
        <rFont val="Times New Roman"/>
        <charset val="134"/>
      </rPr>
      <t>”</t>
    </r>
    <r>
      <rPr>
        <sz val="14"/>
        <rFont val="仿宋_GB2312"/>
        <charset val="134"/>
      </rPr>
      <t>，</t>
    </r>
    <r>
      <rPr>
        <sz val="14"/>
        <rFont val="Times New Roman"/>
        <charset val="134"/>
      </rPr>
      <t>”</t>
    </r>
    <r>
      <rPr>
        <sz val="14"/>
        <rFont val="仿宋_GB2312"/>
        <charset val="134"/>
      </rPr>
      <t>容积m3</t>
    </r>
    <r>
      <rPr>
        <sz val="14"/>
        <rFont val="Times New Roman"/>
        <charset val="134"/>
      </rPr>
      <t>”</t>
    </r>
    <r>
      <rPr>
        <sz val="14"/>
        <rFont val="仿宋_GB2312"/>
        <charset val="134"/>
      </rPr>
      <t>,有盖或无盖；例如15</t>
    </r>
    <r>
      <rPr>
        <sz val="14"/>
        <rFont val="Symbol"/>
        <charset val="2"/>
      </rPr>
      <t>´</t>
    </r>
    <r>
      <rPr>
        <sz val="14"/>
        <rFont val="仿宋_GB2312"/>
        <charset val="134"/>
      </rPr>
      <t>55</t>
    </r>
    <r>
      <rPr>
        <sz val="14"/>
        <rFont val="Symbol"/>
        <charset val="2"/>
      </rPr>
      <t>´</t>
    </r>
    <r>
      <rPr>
        <sz val="14"/>
        <rFont val="仿宋_GB2312"/>
        <charset val="134"/>
      </rPr>
      <t>30，22m3，有盖。</t>
    </r>
  </si>
  <si>
    <r>
      <rPr>
        <sz val="14"/>
        <rFont val="仿宋_GB2312"/>
        <charset val="134"/>
      </rPr>
      <t>(2)烟囱、水塔：单位：“座”，材质：“砖，钢筋砼”等，规格：“高h</t>
    </r>
    <r>
      <rPr>
        <sz val="14"/>
        <rFont val="Symbol"/>
        <charset val="2"/>
      </rPr>
      <t>´</t>
    </r>
    <r>
      <rPr>
        <sz val="14"/>
        <rFont val="仿宋_GB2312"/>
        <charset val="134"/>
      </rPr>
      <t>上口直径(m)。”例： 60</t>
    </r>
    <r>
      <rPr>
        <sz val="14"/>
        <rFont val="Symbol"/>
        <charset val="2"/>
      </rPr>
      <t>´</t>
    </r>
    <r>
      <rPr>
        <sz val="14"/>
        <rFont val="仿宋_GB2312"/>
        <charset val="134"/>
      </rPr>
      <t>2.5</t>
    </r>
  </si>
  <si>
    <r>
      <rPr>
        <sz val="14"/>
        <rFont val="仿宋_GB2312"/>
        <charset val="134"/>
      </rPr>
      <t>(3)框架：单位：“座”或“t”(用于钢框架)、材质：“钢筋砼”或“钢结构”等，规格：“长l</t>
    </r>
    <r>
      <rPr>
        <sz val="14"/>
        <rFont val="Symbol"/>
        <charset val="2"/>
      </rPr>
      <t>´</t>
    </r>
    <r>
      <rPr>
        <sz val="14"/>
        <rFont val="仿宋_GB2312"/>
        <charset val="134"/>
      </rPr>
      <t>宽b</t>
    </r>
    <r>
      <rPr>
        <sz val="14"/>
        <rFont val="Symbol"/>
        <charset val="2"/>
      </rPr>
      <t>´</t>
    </r>
    <r>
      <rPr>
        <sz val="14"/>
        <rFont val="仿宋_GB2312"/>
        <charset val="134"/>
      </rPr>
      <t>高h(m)”例：120</t>
    </r>
    <r>
      <rPr>
        <sz val="14"/>
        <rFont val="Symbol"/>
        <charset val="2"/>
      </rPr>
      <t>´</t>
    </r>
    <r>
      <rPr>
        <sz val="14"/>
        <rFont val="仿宋_GB2312"/>
        <charset val="134"/>
      </rPr>
      <t>18</t>
    </r>
    <r>
      <rPr>
        <sz val="14"/>
        <rFont val="Symbol"/>
        <charset val="2"/>
      </rPr>
      <t>´</t>
    </r>
    <r>
      <rPr>
        <sz val="14"/>
        <rFont val="仿宋_GB2312"/>
        <charset val="134"/>
      </rPr>
      <t>50</t>
    </r>
  </si>
  <si>
    <r>
      <rPr>
        <sz val="14"/>
        <rFont val="仿宋_GB2312"/>
        <charset val="134"/>
      </rPr>
      <t>(4)水井：单位：“口”、材质：“砖、钢筋砼”等，规格：深h</t>
    </r>
    <r>
      <rPr>
        <sz val="14"/>
        <rFont val="Symbol"/>
        <charset val="2"/>
      </rPr>
      <t>´</t>
    </r>
    <r>
      <rPr>
        <sz val="14"/>
        <rFont val="仿宋_GB2312"/>
        <charset val="134"/>
      </rPr>
      <t>上口直径D(m)；例：60</t>
    </r>
    <r>
      <rPr>
        <sz val="14"/>
        <rFont val="Symbol"/>
        <charset val="2"/>
      </rPr>
      <t>´</t>
    </r>
    <r>
      <rPr>
        <sz val="14"/>
        <rFont val="仿宋_GB2312"/>
        <charset val="134"/>
      </rPr>
      <t>2；</t>
    </r>
  </si>
  <si>
    <r>
      <rPr>
        <sz val="14"/>
        <rFont val="仿宋_GB2312"/>
        <charset val="134"/>
      </rPr>
      <t>(5)道路：单位“m</t>
    </r>
    <r>
      <rPr>
        <sz val="14"/>
        <rFont val="Times New Roman"/>
        <charset val="134"/>
      </rPr>
      <t>”</t>
    </r>
    <r>
      <rPr>
        <sz val="14"/>
        <rFont val="仿宋_GB2312"/>
        <charset val="134"/>
      </rPr>
      <t>,材质:“砼面、沥青面、砖面”等，规格：“宽b(m)，δ厚(mm)”，例：b =6m，δ=200mm；</t>
    </r>
  </si>
  <si>
    <t>(6)围墙：单位“m”，材质:“砖砌、砖铁栏杆”等，规格：“高h(m),例：h=2 m，对于砖墙还应填写墙厚，例：h=2m，δ=240(mm)；</t>
  </si>
  <si>
    <r>
      <rPr>
        <sz val="14"/>
        <rFont val="仿宋_GB2312"/>
        <charset val="134"/>
      </rPr>
      <t>(7)地沟：单位“m”，材质：“砖、砼”等，规格：“宽b</t>
    </r>
    <r>
      <rPr>
        <sz val="14"/>
        <rFont val="Symbol"/>
        <charset val="2"/>
      </rPr>
      <t>´</t>
    </r>
    <r>
      <rPr>
        <sz val="14"/>
        <rFont val="仿宋_GB2312"/>
        <charset val="134"/>
      </rPr>
      <t>深h(m)</t>
    </r>
    <r>
      <rPr>
        <sz val="14"/>
        <rFont val="Times New Roman"/>
        <charset val="134"/>
      </rPr>
      <t>”</t>
    </r>
    <r>
      <rPr>
        <sz val="14"/>
        <rFont val="仿宋_GB2312"/>
        <charset val="134"/>
      </rPr>
      <t>,例：5</t>
    </r>
    <r>
      <rPr>
        <sz val="14"/>
        <rFont val="Symbol"/>
        <charset val="2"/>
      </rPr>
      <t>´</t>
    </r>
    <r>
      <rPr>
        <sz val="14"/>
        <rFont val="仿宋_GB2312"/>
        <charset val="134"/>
      </rPr>
      <t>2；</t>
    </r>
  </si>
  <si>
    <t>(8)挡土墙：单位“m3”，材质:“毛石、砼”等。</t>
  </si>
  <si>
    <r>
      <rPr>
        <b/>
        <sz val="12"/>
        <rFont val="Times New Roman"/>
        <charset val="134"/>
      </rPr>
      <t>3)</t>
    </r>
    <r>
      <rPr>
        <sz val="12"/>
        <rFont val="黑体"/>
        <charset val="134"/>
      </rPr>
      <t>表</t>
    </r>
    <r>
      <rPr>
        <sz val="12"/>
        <rFont val="Times New Roman"/>
        <charset val="134"/>
      </rPr>
      <t>4-6-4</t>
    </r>
    <r>
      <rPr>
        <sz val="12"/>
        <rFont val="黑体"/>
        <charset val="134"/>
      </rPr>
      <t>，机器设备清查评估明细表</t>
    </r>
  </si>
  <si>
    <t>机器设备原则上按单台(套)填列，即每行只填一台(套)，如有5台（套）相同设备，应填写5行(因为即使购置与启用日期相同，其使用状况或技术状况可能不同)，但当存在同批购入、相同规格型号且使用环境及状况基本相同的多台（套）设备时，可合并填列,并将数量填入数量栏；</t>
  </si>
  <si>
    <t>如购置时为整套购入，可在该设备起始行相应列填写该设备的名称及帐面值（填写整套设备的价值），在其下面各行分别填列该套设备的明细项。</t>
  </si>
  <si>
    <t>对停用、不需用、待报废、淘汰、盘亏、盘盈、二手设备等应在备注栏标明。</t>
  </si>
  <si>
    <t>“设备名称”、“规格型号”、“生产厂家”要按设备铭牌填写。</t>
  </si>
  <si>
    <t>“启用年月”指机器设备的实际启用年月。</t>
  </si>
  <si>
    <t>“存放地点”填写最基层的单位。</t>
  </si>
  <si>
    <r>
      <rPr>
        <sz val="12"/>
        <rFont val="Times New Roman"/>
        <charset val="134"/>
      </rPr>
      <t>4)</t>
    </r>
    <r>
      <rPr>
        <sz val="12"/>
        <rFont val="黑体"/>
        <charset val="134"/>
      </rPr>
      <t>表</t>
    </r>
    <r>
      <rPr>
        <sz val="12"/>
        <rFont val="Times New Roman"/>
        <charset val="134"/>
      </rPr>
      <t>4</t>
    </r>
    <r>
      <rPr>
        <sz val="12"/>
        <rFont val="Times New Roman"/>
        <charset val="134"/>
      </rPr>
      <t>-</t>
    </r>
    <r>
      <rPr>
        <sz val="12"/>
        <rFont val="Times New Roman"/>
        <charset val="134"/>
      </rPr>
      <t>5</t>
    </r>
    <r>
      <rPr>
        <sz val="12"/>
        <rFont val="Times New Roman"/>
        <charset val="134"/>
      </rPr>
      <t>-</t>
    </r>
    <r>
      <rPr>
        <sz val="12"/>
        <rFont val="Times New Roman"/>
        <charset val="134"/>
      </rPr>
      <t>5</t>
    </r>
    <r>
      <rPr>
        <sz val="12"/>
        <rFont val="黑体"/>
        <charset val="134"/>
      </rPr>
      <t>，车辆清查评估明细表</t>
    </r>
  </si>
  <si>
    <t>车辆牌号指当地交管部门颁发的车辆牌照号；已行驶公里数可圆整至百位即可，如53441公里或申报为“53400”；仪表盘、发动机等发生更换的应在备注栏注明。</t>
  </si>
  <si>
    <r>
      <rPr>
        <sz val="12"/>
        <rFont val="Times New Roman"/>
        <charset val="134"/>
      </rPr>
      <t>5)</t>
    </r>
    <r>
      <rPr>
        <sz val="12"/>
        <rFont val="黑体"/>
        <charset val="134"/>
      </rPr>
      <t>表</t>
    </r>
    <r>
      <rPr>
        <sz val="12"/>
        <rFont val="Times New Roman"/>
        <charset val="134"/>
      </rPr>
      <t>5</t>
    </r>
    <r>
      <rPr>
        <sz val="12"/>
        <rFont val="Times New Roman"/>
        <charset val="134"/>
      </rPr>
      <t>-</t>
    </r>
    <r>
      <rPr>
        <sz val="12"/>
        <rFont val="Times New Roman"/>
        <charset val="134"/>
      </rPr>
      <t>6</t>
    </r>
    <r>
      <rPr>
        <sz val="12"/>
        <rFont val="Times New Roman"/>
        <charset val="134"/>
      </rPr>
      <t>-</t>
    </r>
    <r>
      <rPr>
        <sz val="12"/>
        <rFont val="Times New Roman"/>
        <charset val="134"/>
      </rPr>
      <t>6</t>
    </r>
    <r>
      <rPr>
        <sz val="12"/>
        <rFont val="黑体"/>
        <charset val="134"/>
      </rPr>
      <t>，电子设备清查评估明细表</t>
    </r>
  </si>
  <si>
    <t>电子设备是指自动化办公设备及家用电器，如计算机、打印机、复印机、传真机、空调、冰柜、碎纸机、手机、寻呼机、电视机、音响设备、摄像机、开水器等。</t>
  </si>
  <si>
    <t>规格型号应填写主要技术参数(配置)，如电脑应填写主频、内存、硬盘、显示器；</t>
  </si>
  <si>
    <t>其他可参照表5-2-1填写。</t>
  </si>
  <si>
    <r>
      <rPr>
        <b/>
        <sz val="12"/>
        <rFont val="Times New Roman"/>
        <charset val="134"/>
      </rPr>
      <t>6)</t>
    </r>
    <r>
      <rPr>
        <sz val="12"/>
        <rFont val="宋体"/>
        <charset val="134"/>
      </rPr>
      <t>表</t>
    </r>
    <r>
      <rPr>
        <sz val="12"/>
        <rFont val="Times New Roman"/>
        <charset val="134"/>
      </rPr>
      <t>4</t>
    </r>
    <r>
      <rPr>
        <sz val="12"/>
        <rFont val="Times New Roman"/>
        <charset val="134"/>
      </rPr>
      <t>-</t>
    </r>
    <r>
      <rPr>
        <sz val="12"/>
        <rFont val="Times New Roman"/>
        <charset val="134"/>
      </rPr>
      <t>8</t>
    </r>
    <r>
      <rPr>
        <sz val="12"/>
        <rFont val="黑体"/>
        <charset val="134"/>
      </rPr>
      <t>，工程物资清查评估明细表</t>
    </r>
  </si>
  <si>
    <r>
      <rPr>
        <sz val="14"/>
        <rFont val="仿宋_GB2312"/>
        <charset val="134"/>
      </rPr>
      <t>工程物资的填列参照存货</t>
    </r>
    <r>
      <rPr>
        <sz val="14"/>
        <rFont val="Times New Roman"/>
        <charset val="134"/>
      </rPr>
      <t>--</t>
    </r>
    <r>
      <rPr>
        <sz val="14"/>
        <rFont val="仿宋_GB2312"/>
        <charset val="134"/>
      </rPr>
      <t>原材料。</t>
    </r>
  </si>
  <si>
    <r>
      <rPr>
        <sz val="12"/>
        <rFont val="Times New Roman"/>
        <charset val="134"/>
      </rPr>
      <t>7)</t>
    </r>
    <r>
      <rPr>
        <sz val="12"/>
        <rFont val="宋体"/>
        <charset val="134"/>
      </rPr>
      <t>表</t>
    </r>
    <r>
      <rPr>
        <sz val="12"/>
        <rFont val="Times New Roman"/>
        <charset val="134"/>
      </rPr>
      <t>4</t>
    </r>
    <r>
      <rPr>
        <sz val="12"/>
        <rFont val="Times New Roman"/>
        <charset val="134"/>
      </rPr>
      <t>-</t>
    </r>
    <r>
      <rPr>
        <sz val="12"/>
        <rFont val="Times New Roman"/>
        <charset val="134"/>
      </rPr>
      <t>7</t>
    </r>
    <r>
      <rPr>
        <sz val="12"/>
        <rFont val="Times New Roman"/>
        <charset val="134"/>
      </rPr>
      <t>-1</t>
    </r>
    <r>
      <rPr>
        <sz val="12"/>
        <rFont val="黑体"/>
        <charset val="134"/>
      </rPr>
      <t>，在建工程</t>
    </r>
    <r>
      <rPr>
        <sz val="12"/>
        <rFont val="Times New Roman"/>
        <charset val="134"/>
      </rPr>
      <t>—</t>
    </r>
    <r>
      <rPr>
        <sz val="12"/>
        <rFont val="仿宋_GB2312"/>
        <charset val="134"/>
      </rPr>
      <t>土建工程清查评估明细表</t>
    </r>
  </si>
  <si>
    <t>“付款比例”是指该工程评估基准日时已付金额与概算总投资额之比；</t>
  </si>
  <si>
    <t>“形象进度”是指该工程评估基准日的实际完工程度；</t>
  </si>
  <si>
    <t>在备注栏标注在建工程的施工状况，比如：停工项目、竣工项目、施工项目；如已完工但尚未进行竣工决算，也请在备注中标明。</t>
  </si>
  <si>
    <r>
      <rPr>
        <sz val="12"/>
        <rFont val="Times New Roman"/>
        <charset val="134"/>
      </rPr>
      <t xml:space="preserve">8) </t>
    </r>
    <r>
      <rPr>
        <sz val="12"/>
        <rFont val="黑体"/>
        <charset val="134"/>
      </rPr>
      <t>表</t>
    </r>
    <r>
      <rPr>
        <sz val="12"/>
        <rFont val="Times New Roman"/>
        <charset val="134"/>
      </rPr>
      <t>4</t>
    </r>
    <r>
      <rPr>
        <sz val="12"/>
        <rFont val="Times New Roman"/>
        <charset val="134"/>
      </rPr>
      <t>-</t>
    </r>
    <r>
      <rPr>
        <sz val="12"/>
        <rFont val="Times New Roman"/>
        <charset val="134"/>
      </rPr>
      <t>7</t>
    </r>
    <r>
      <rPr>
        <sz val="12"/>
        <rFont val="Times New Roman"/>
        <charset val="134"/>
      </rPr>
      <t>-2</t>
    </r>
    <r>
      <rPr>
        <sz val="12"/>
        <rFont val="黑体"/>
        <charset val="134"/>
      </rPr>
      <t>，在建工程</t>
    </r>
    <r>
      <rPr>
        <sz val="12"/>
        <rFont val="Times New Roman"/>
        <charset val="134"/>
      </rPr>
      <t>—</t>
    </r>
    <r>
      <rPr>
        <sz val="12"/>
        <rFont val="仿宋_GB2312"/>
        <charset val="134"/>
      </rPr>
      <t>设备安装工程清查评估明细表</t>
    </r>
  </si>
  <si>
    <t>“项目名称”应与安装合同所列示的项目名称一致；“设备名称”是指设备安装工程中包含设备的名称；</t>
  </si>
  <si>
    <t>“资金成本”指资本化的利息。</t>
  </si>
  <si>
    <t xml:space="preserve"> 请按照工程项目整理填列本表，不应按照财务入账时间顺序填列。</t>
  </si>
  <si>
    <r>
      <rPr>
        <b/>
        <sz val="12"/>
        <rFont val="Times New Roman"/>
        <charset val="134"/>
      </rPr>
      <t>9)</t>
    </r>
    <r>
      <rPr>
        <b/>
        <sz val="12"/>
        <rFont val="宋体"/>
        <charset val="134"/>
      </rPr>
      <t>土地使用权填表说明</t>
    </r>
    <r>
      <rPr>
        <b/>
        <sz val="12"/>
        <rFont val="Times New Roman"/>
        <charset val="134"/>
      </rPr>
      <t>(</t>
    </r>
    <r>
      <rPr>
        <b/>
        <sz val="12"/>
        <rFont val="宋体"/>
        <charset val="134"/>
      </rPr>
      <t>表</t>
    </r>
    <r>
      <rPr>
        <b/>
        <sz val="12"/>
        <rFont val="Times New Roman"/>
        <charset val="134"/>
      </rPr>
      <t>4-5</t>
    </r>
    <r>
      <rPr>
        <b/>
        <sz val="12"/>
        <rFont val="宋体"/>
        <charset val="134"/>
      </rPr>
      <t>投资性房地产中部分内容，</t>
    </r>
    <r>
      <rPr>
        <b/>
        <sz val="12"/>
        <rFont val="Times New Roman"/>
        <charset val="134"/>
      </rPr>
      <t>4-6-7</t>
    </r>
    <r>
      <rPr>
        <b/>
        <sz val="12"/>
        <rFont val="宋体"/>
        <charset val="134"/>
      </rPr>
      <t>固定资产土地，表</t>
    </r>
    <r>
      <rPr>
        <b/>
        <sz val="12"/>
        <rFont val="Times New Roman"/>
        <charset val="134"/>
      </rPr>
      <t>4-12-1</t>
    </r>
    <r>
      <rPr>
        <b/>
        <sz val="12"/>
        <rFont val="宋体"/>
        <charset val="134"/>
      </rPr>
      <t>无形资产土地</t>
    </r>
    <r>
      <rPr>
        <b/>
        <sz val="12"/>
        <rFont val="Times New Roman"/>
        <charset val="134"/>
      </rPr>
      <t>)</t>
    </r>
  </si>
  <si>
    <t>各表中土地使用权帐面值应按评估基准日财务帐列示的金额填列；</t>
  </si>
  <si>
    <t>“土地开发程度”指基准日达到的状态，如“七通一平”；</t>
  </si>
  <si>
    <t>“用地性质”指划拨地或出让地；</t>
  </si>
  <si>
    <t>“土地用途”指“工业、商业、住宅、综合”等；</t>
  </si>
  <si>
    <t>“宗地面积”指纳入本次评估范围的地块面积；</t>
  </si>
  <si>
    <t>“他项权利”指是否存在抵押等他项权利；</t>
  </si>
  <si>
    <t>“土地使用起始时间”是指第一个使用权人取得土地使用权的日期；</t>
  </si>
  <si>
    <t>如果有专业土地评估机构参与本项目，除帐面值以外的内容按土地评估机构的要求填列。</t>
  </si>
  <si>
    <r>
      <rPr>
        <b/>
        <sz val="12"/>
        <rFont val="Times New Roman"/>
        <charset val="134"/>
      </rPr>
      <t>10)</t>
    </r>
    <r>
      <rPr>
        <b/>
        <sz val="12"/>
        <rFont val="宋体"/>
        <charset val="134"/>
      </rPr>
      <t>表</t>
    </r>
    <r>
      <rPr>
        <b/>
        <sz val="12"/>
        <rFont val="Times New Roman"/>
        <charset val="134"/>
      </rPr>
      <t xml:space="preserve">4-9  </t>
    </r>
    <r>
      <rPr>
        <b/>
        <sz val="12"/>
        <rFont val="宋体"/>
        <charset val="134"/>
      </rPr>
      <t>固定资产清理清查评估明细表</t>
    </r>
  </si>
  <si>
    <t>此表根据具体内容分笔填列。</t>
  </si>
  <si>
    <r>
      <rPr>
        <b/>
        <sz val="12"/>
        <rFont val="Times New Roman"/>
        <charset val="134"/>
      </rPr>
      <t>(7)</t>
    </r>
    <r>
      <rPr>
        <b/>
        <sz val="12"/>
        <rFont val="仿宋_GB2312"/>
        <charset val="134"/>
      </rPr>
      <t>表</t>
    </r>
    <r>
      <rPr>
        <b/>
        <sz val="12"/>
        <rFont val="Times New Roman"/>
        <charset val="134"/>
      </rPr>
      <t xml:space="preserve">4-12-3  </t>
    </r>
    <r>
      <rPr>
        <b/>
        <sz val="12"/>
        <rFont val="仿宋_GB2312"/>
        <charset val="134"/>
      </rPr>
      <t>无形资产</t>
    </r>
    <r>
      <rPr>
        <b/>
        <sz val="12"/>
        <rFont val="Times New Roman"/>
        <charset val="134"/>
      </rPr>
      <t>—</t>
    </r>
    <r>
      <rPr>
        <b/>
        <sz val="12"/>
        <rFont val="仿宋_GB2312"/>
        <charset val="134"/>
      </rPr>
      <t>其他无形资产清查评估明细表</t>
    </r>
  </si>
  <si>
    <t>内容名称应与所对应的无形资产证书或其他证明文件(如发票)上的名称相符。</t>
  </si>
  <si>
    <r>
      <rPr>
        <b/>
        <sz val="12"/>
        <rFont val="Times New Roman"/>
        <charset val="134"/>
      </rPr>
      <t>(8)</t>
    </r>
    <r>
      <rPr>
        <b/>
        <sz val="12"/>
        <rFont val="仿宋_GB2312"/>
        <charset val="134"/>
      </rPr>
      <t>表</t>
    </r>
    <r>
      <rPr>
        <b/>
        <sz val="12"/>
        <rFont val="Times New Roman"/>
        <charset val="134"/>
      </rPr>
      <t xml:space="preserve">4-13  </t>
    </r>
    <r>
      <rPr>
        <b/>
        <sz val="12"/>
        <rFont val="仿宋_GB2312"/>
        <charset val="134"/>
      </rPr>
      <t>开发支出清查评估明细表</t>
    </r>
  </si>
  <si>
    <t>*********</t>
  </si>
  <si>
    <r>
      <rPr>
        <b/>
        <sz val="12"/>
        <rFont val="Times New Roman"/>
        <charset val="134"/>
      </rPr>
      <t>(9)</t>
    </r>
    <r>
      <rPr>
        <b/>
        <sz val="12"/>
        <rFont val="仿宋_GB2312"/>
        <charset val="134"/>
      </rPr>
      <t>表</t>
    </r>
    <r>
      <rPr>
        <b/>
        <sz val="12"/>
        <rFont val="Times New Roman"/>
        <charset val="134"/>
      </rPr>
      <t xml:space="preserve">4-14  </t>
    </r>
    <r>
      <rPr>
        <b/>
        <sz val="12"/>
        <rFont val="仿宋_GB2312"/>
        <charset val="134"/>
      </rPr>
      <t>商誉清查评估明细表</t>
    </r>
  </si>
  <si>
    <r>
      <rPr>
        <b/>
        <sz val="12"/>
        <rFont val="Times New Roman"/>
        <charset val="134"/>
      </rPr>
      <t>(10)</t>
    </r>
    <r>
      <rPr>
        <b/>
        <sz val="12"/>
        <rFont val="仿宋_GB2312"/>
        <charset val="134"/>
      </rPr>
      <t>表</t>
    </r>
    <r>
      <rPr>
        <b/>
        <sz val="12"/>
        <rFont val="Times New Roman"/>
        <charset val="134"/>
      </rPr>
      <t xml:space="preserve">4-15 </t>
    </r>
    <r>
      <rPr>
        <b/>
        <sz val="12"/>
        <rFont val="仿宋_GB2312"/>
        <charset val="134"/>
      </rPr>
      <t>长期待摊费用清查评估明细表</t>
    </r>
  </si>
  <si>
    <t>费用名称或内容应详细填列,如“**租入设备改良款”、“**设备大修费用“等。</t>
  </si>
  <si>
    <r>
      <rPr>
        <b/>
        <sz val="12"/>
        <rFont val="Times New Roman"/>
        <charset val="134"/>
      </rPr>
      <t>(11)</t>
    </r>
    <r>
      <rPr>
        <b/>
        <sz val="12"/>
        <rFont val="仿宋_GB2312"/>
        <charset val="134"/>
      </rPr>
      <t>表</t>
    </r>
    <r>
      <rPr>
        <b/>
        <sz val="12"/>
        <rFont val="Times New Roman"/>
        <charset val="134"/>
      </rPr>
      <t xml:space="preserve">4-16 </t>
    </r>
    <r>
      <rPr>
        <b/>
        <sz val="12"/>
        <rFont val="仿宋_GB2312"/>
        <charset val="134"/>
      </rPr>
      <t>递延所得税清查评估明细表</t>
    </r>
  </si>
  <si>
    <r>
      <rPr>
        <sz val="12"/>
        <rFont val="Times New Roman"/>
        <charset val="134"/>
      </rPr>
      <t>(12)</t>
    </r>
    <r>
      <rPr>
        <sz val="12"/>
        <rFont val="黑体"/>
        <charset val="134"/>
      </rPr>
      <t>表</t>
    </r>
    <r>
      <rPr>
        <sz val="12"/>
        <rFont val="Times New Roman"/>
        <charset val="134"/>
      </rPr>
      <t>4-1</t>
    </r>
    <r>
      <rPr>
        <sz val="12"/>
        <rFont val="Times New Roman"/>
        <charset val="134"/>
      </rPr>
      <t>7</t>
    </r>
    <r>
      <rPr>
        <sz val="12"/>
        <rFont val="Times New Roman"/>
        <charset val="134"/>
      </rPr>
      <t xml:space="preserve"> </t>
    </r>
    <r>
      <rPr>
        <sz val="12"/>
        <rFont val="黑体"/>
        <charset val="134"/>
      </rPr>
      <t>其他非流动资产清查评估明细表</t>
    </r>
  </si>
  <si>
    <t>参照其他流动资产。</t>
  </si>
  <si>
    <r>
      <rPr>
        <b/>
        <sz val="12"/>
        <rFont val="Times New Roman"/>
        <charset val="134"/>
      </rPr>
      <t>3</t>
    </r>
    <r>
      <rPr>
        <b/>
        <sz val="14"/>
        <rFont val="黑体"/>
        <charset val="134"/>
      </rPr>
      <t>.负债类填表说明(表5-1至表6-7)</t>
    </r>
  </si>
  <si>
    <r>
      <rPr>
        <sz val="12"/>
        <rFont val="Times New Roman"/>
        <charset val="134"/>
      </rPr>
      <t>(1)</t>
    </r>
    <r>
      <rPr>
        <sz val="12"/>
        <rFont val="黑体"/>
        <charset val="134"/>
      </rPr>
      <t>长、短期借款（表</t>
    </r>
    <r>
      <rPr>
        <sz val="12"/>
        <rFont val="Times New Roman"/>
        <charset val="134"/>
      </rPr>
      <t>5</t>
    </r>
    <r>
      <rPr>
        <sz val="12"/>
        <rFont val="Times New Roman"/>
        <charset val="134"/>
      </rPr>
      <t>-1</t>
    </r>
    <r>
      <rPr>
        <sz val="12"/>
        <rFont val="黑体"/>
        <charset val="134"/>
      </rPr>
      <t>，表</t>
    </r>
    <r>
      <rPr>
        <sz val="12"/>
        <rFont val="Times New Roman"/>
        <charset val="134"/>
      </rPr>
      <t>6</t>
    </r>
    <r>
      <rPr>
        <sz val="12"/>
        <rFont val="Times New Roman"/>
        <charset val="134"/>
      </rPr>
      <t>-1</t>
    </r>
    <r>
      <rPr>
        <sz val="12"/>
        <rFont val="黑体"/>
        <charset val="134"/>
      </rPr>
      <t>）</t>
    </r>
  </si>
  <si>
    <t>“放款银行或机构名称”应填写全称；</t>
  </si>
  <si>
    <r>
      <rPr>
        <sz val="12"/>
        <rFont val="Times New Roman"/>
        <charset val="134"/>
      </rPr>
      <t>(2)</t>
    </r>
    <r>
      <rPr>
        <sz val="12"/>
        <rFont val="黑体"/>
        <charset val="134"/>
      </rPr>
      <t>交易性金融负债（表</t>
    </r>
    <r>
      <rPr>
        <sz val="12"/>
        <rFont val="Times New Roman"/>
        <charset val="134"/>
      </rPr>
      <t>5</t>
    </r>
    <r>
      <rPr>
        <sz val="12"/>
        <rFont val="Times New Roman"/>
        <charset val="134"/>
      </rPr>
      <t>-2</t>
    </r>
    <r>
      <rPr>
        <sz val="12"/>
        <rFont val="黑体"/>
        <charset val="134"/>
      </rPr>
      <t>）</t>
    </r>
  </si>
  <si>
    <t>“金融机构名称”应填写全称；</t>
  </si>
  <si>
    <t>“发生日期”填列票据的签发日期；</t>
  </si>
  <si>
    <r>
      <rPr>
        <b/>
        <sz val="12"/>
        <rFont val="Times New Roman"/>
        <charset val="134"/>
      </rPr>
      <t>(3)</t>
    </r>
    <r>
      <rPr>
        <b/>
        <sz val="12"/>
        <rFont val="宋体"/>
        <charset val="134"/>
      </rPr>
      <t>应付帐款（表</t>
    </r>
    <r>
      <rPr>
        <b/>
        <sz val="12"/>
        <rFont val="Times New Roman"/>
        <charset val="134"/>
      </rPr>
      <t>5-4</t>
    </r>
    <r>
      <rPr>
        <b/>
        <sz val="12"/>
        <rFont val="宋体"/>
        <charset val="134"/>
      </rPr>
      <t>）、预收帐款（表</t>
    </r>
    <r>
      <rPr>
        <b/>
        <sz val="12"/>
        <rFont val="Times New Roman"/>
        <charset val="134"/>
      </rPr>
      <t>5-5</t>
    </r>
    <r>
      <rPr>
        <b/>
        <sz val="12"/>
        <rFont val="宋体"/>
        <charset val="134"/>
      </rPr>
      <t>）、其他应付款（表</t>
    </r>
    <r>
      <rPr>
        <b/>
        <sz val="12"/>
        <rFont val="Times New Roman"/>
        <charset val="134"/>
      </rPr>
      <t>5-10</t>
    </r>
    <r>
      <rPr>
        <b/>
        <sz val="12"/>
        <rFont val="宋体"/>
        <charset val="134"/>
      </rPr>
      <t>）</t>
    </r>
  </si>
  <si>
    <t>参照“应收帐款”；</t>
  </si>
  <si>
    <r>
      <rPr>
        <sz val="12"/>
        <rFont val="Times New Roman"/>
        <charset val="134"/>
      </rPr>
      <t>(4)</t>
    </r>
    <r>
      <rPr>
        <sz val="12"/>
        <rFont val="黑体"/>
        <charset val="134"/>
      </rPr>
      <t>应付职工薪酬（表</t>
    </r>
    <r>
      <rPr>
        <sz val="12"/>
        <rFont val="Times New Roman"/>
        <charset val="134"/>
      </rPr>
      <t>5</t>
    </r>
    <r>
      <rPr>
        <sz val="12"/>
        <rFont val="Times New Roman"/>
        <charset val="134"/>
      </rPr>
      <t>-6</t>
    </r>
    <r>
      <rPr>
        <sz val="12"/>
        <rFont val="黑体"/>
        <charset val="134"/>
      </rPr>
      <t>）</t>
    </r>
  </si>
  <si>
    <t>发生日期填写基准日前贷方最后一笔发生额的日期；备注中应注明计提依据(如：工效挂钩批准额度／年***万元)及基准日应付工资账面余额的滚存期间。</t>
  </si>
  <si>
    <r>
      <rPr>
        <sz val="12"/>
        <rFont val="Times New Roman"/>
        <charset val="134"/>
      </rPr>
      <t>(5)</t>
    </r>
    <r>
      <rPr>
        <sz val="12"/>
        <rFont val="黑体"/>
        <charset val="134"/>
      </rPr>
      <t>应交税费（表</t>
    </r>
    <r>
      <rPr>
        <sz val="12"/>
        <rFont val="Times New Roman"/>
        <charset val="134"/>
      </rPr>
      <t>5</t>
    </r>
    <r>
      <rPr>
        <sz val="12"/>
        <rFont val="Times New Roman"/>
        <charset val="134"/>
      </rPr>
      <t>-7</t>
    </r>
    <r>
      <rPr>
        <sz val="12"/>
        <rFont val="黑体"/>
        <charset val="134"/>
      </rPr>
      <t>）</t>
    </r>
  </si>
  <si>
    <t>征税机关指被评估单位的专管税务机关，应填写全称；发生日期填写贷方最后一笔发生额的日期；税种指增值税、消费税、城建税等；备注中应注明税款所属期间。</t>
  </si>
  <si>
    <r>
      <rPr>
        <sz val="12"/>
        <rFont val="Times New Roman"/>
        <charset val="134"/>
      </rPr>
      <t>(5)</t>
    </r>
    <r>
      <rPr>
        <sz val="12"/>
        <rFont val="黑体"/>
        <charset val="134"/>
      </rPr>
      <t>应付利息、应付股利（表</t>
    </r>
    <r>
      <rPr>
        <sz val="12"/>
        <rFont val="Times New Roman"/>
        <charset val="134"/>
      </rPr>
      <t>5</t>
    </r>
    <r>
      <rPr>
        <sz val="12"/>
        <rFont val="Times New Roman"/>
        <charset val="134"/>
      </rPr>
      <t>-8</t>
    </r>
    <r>
      <rPr>
        <sz val="12"/>
        <rFont val="黑体"/>
        <charset val="134"/>
      </rPr>
      <t>、表</t>
    </r>
    <r>
      <rPr>
        <sz val="12"/>
        <rFont val="Times New Roman"/>
        <charset val="134"/>
      </rPr>
      <t>5</t>
    </r>
    <r>
      <rPr>
        <sz val="12"/>
        <rFont val="黑体"/>
        <charset val="134"/>
      </rPr>
      <t>－</t>
    </r>
    <r>
      <rPr>
        <sz val="12"/>
        <rFont val="Times New Roman"/>
        <charset val="134"/>
      </rPr>
      <t>9</t>
    </r>
    <r>
      <rPr>
        <sz val="12"/>
        <rFont val="黑体"/>
        <charset val="134"/>
      </rPr>
      <t>）</t>
    </r>
  </si>
  <si>
    <t>参照应收利息、应收股利</t>
  </si>
  <si>
    <r>
      <rPr>
        <sz val="12"/>
        <rFont val="Times New Roman"/>
        <charset val="134"/>
      </rPr>
      <t>(6)</t>
    </r>
    <r>
      <rPr>
        <sz val="12"/>
        <rFont val="黑体"/>
        <charset val="134"/>
      </rPr>
      <t>一年内到期的非流动负债（表</t>
    </r>
    <r>
      <rPr>
        <sz val="12"/>
        <rFont val="Times New Roman"/>
        <charset val="134"/>
      </rPr>
      <t>5</t>
    </r>
    <r>
      <rPr>
        <sz val="12"/>
        <rFont val="Times New Roman"/>
        <charset val="134"/>
      </rPr>
      <t>-11</t>
    </r>
    <r>
      <rPr>
        <sz val="12"/>
        <rFont val="黑体"/>
        <charset val="134"/>
      </rPr>
      <t>）</t>
    </r>
  </si>
  <si>
    <t>参照长期借款</t>
  </si>
  <si>
    <r>
      <rPr>
        <sz val="12"/>
        <rFont val="Times New Roman"/>
        <charset val="134"/>
      </rPr>
      <t>(7)</t>
    </r>
    <r>
      <rPr>
        <sz val="12"/>
        <rFont val="黑体"/>
        <charset val="134"/>
      </rPr>
      <t>应付债券（表</t>
    </r>
    <r>
      <rPr>
        <sz val="12"/>
        <rFont val="Times New Roman"/>
        <charset val="134"/>
      </rPr>
      <t>6</t>
    </r>
    <r>
      <rPr>
        <sz val="12"/>
        <rFont val="Times New Roman"/>
        <charset val="134"/>
      </rPr>
      <t>-2</t>
    </r>
    <r>
      <rPr>
        <sz val="12"/>
        <rFont val="黑体"/>
        <charset val="134"/>
      </rPr>
      <t>）</t>
    </r>
  </si>
  <si>
    <r>
      <rPr>
        <sz val="14"/>
        <rFont val="仿宋_GB2312"/>
        <charset val="134"/>
      </rPr>
      <t>参照</t>
    </r>
    <r>
      <rPr>
        <sz val="14"/>
        <rFont val="仿宋_GB2312"/>
        <charset val="134"/>
      </rPr>
      <t>债券投资</t>
    </r>
  </si>
  <si>
    <r>
      <rPr>
        <sz val="12"/>
        <rFont val="Times New Roman"/>
        <charset val="134"/>
      </rPr>
      <t>(8)</t>
    </r>
    <r>
      <rPr>
        <sz val="12"/>
        <rFont val="黑体"/>
        <charset val="134"/>
      </rPr>
      <t>递延所得税负债（表</t>
    </r>
    <r>
      <rPr>
        <sz val="12"/>
        <rFont val="Times New Roman"/>
        <charset val="134"/>
      </rPr>
      <t>6</t>
    </r>
    <r>
      <rPr>
        <sz val="12"/>
        <rFont val="Times New Roman"/>
        <charset val="134"/>
      </rPr>
      <t>-6</t>
    </r>
    <r>
      <rPr>
        <sz val="12"/>
        <rFont val="黑体"/>
        <charset val="134"/>
      </rPr>
      <t>）</t>
    </r>
  </si>
  <si>
    <r>
      <rPr>
        <sz val="12"/>
        <rFont val="Times New Roman"/>
        <charset val="134"/>
      </rPr>
      <t>(9)</t>
    </r>
    <r>
      <rPr>
        <sz val="12"/>
        <rFont val="黑体"/>
        <charset val="134"/>
      </rPr>
      <t>其他非流动负债（表</t>
    </r>
    <r>
      <rPr>
        <sz val="12"/>
        <rFont val="Times New Roman"/>
        <charset val="134"/>
      </rPr>
      <t>6</t>
    </r>
    <r>
      <rPr>
        <sz val="12"/>
        <rFont val="Times New Roman"/>
        <charset val="134"/>
      </rPr>
      <t>-7</t>
    </r>
    <r>
      <rPr>
        <sz val="12"/>
        <rFont val="黑体"/>
        <charset val="134"/>
      </rPr>
      <t>）</t>
    </r>
  </si>
  <si>
    <t>企业填写以下内容:</t>
  </si>
  <si>
    <t>被评估单位名称:</t>
  </si>
  <si>
    <t>中文</t>
  </si>
  <si>
    <t>法定代表人</t>
  </si>
  <si>
    <t>移动电话</t>
  </si>
  <si>
    <t>英文</t>
  </si>
  <si>
    <t>财务负责人</t>
  </si>
  <si>
    <t>固定电话</t>
  </si>
  <si>
    <t>法定地址</t>
  </si>
  <si>
    <t>邮政编码</t>
  </si>
  <si>
    <t>手机</t>
  </si>
  <si>
    <t>办公地址</t>
  </si>
  <si>
    <t>主要填表人</t>
  </si>
  <si>
    <t>联系人办公电话</t>
  </si>
  <si>
    <t>传真</t>
  </si>
  <si>
    <t>E-mail</t>
  </si>
  <si>
    <t>经营范围</t>
  </si>
  <si>
    <t>成立日期</t>
  </si>
  <si>
    <t xml:space="preserve">      年   月   日</t>
  </si>
  <si>
    <t>经营期限</t>
  </si>
  <si>
    <t xml:space="preserve">      年   月  日至    年   月  日</t>
  </si>
  <si>
    <t>企业股东名称</t>
  </si>
  <si>
    <t>注册资本</t>
  </si>
  <si>
    <t>实收资本</t>
  </si>
  <si>
    <t>金额（万元）</t>
  </si>
  <si>
    <t>出资比例%</t>
  </si>
  <si>
    <t>合计</t>
  </si>
  <si>
    <t>下属长期投资单位（或异地分支机构）名称</t>
  </si>
  <si>
    <t>地址</t>
  </si>
  <si>
    <t>注册资金%</t>
  </si>
  <si>
    <t>持股比例%</t>
  </si>
  <si>
    <t>核算方式</t>
  </si>
  <si>
    <r>
      <rPr>
        <b/>
        <sz val="10"/>
        <color indexed="12"/>
        <rFont val="宋体"/>
        <charset val="134"/>
      </rPr>
      <t>返回索引目录</t>
    </r>
  </si>
  <si>
    <r>
      <rPr>
        <sz val="20"/>
        <rFont val="黑体"/>
        <charset val="134"/>
      </rPr>
      <t>资产评估结果汇总表</t>
    </r>
  </si>
  <si>
    <r>
      <rPr>
        <sz val="11"/>
        <rFont val="宋体"/>
        <charset val="134"/>
      </rPr>
      <t>表</t>
    </r>
    <r>
      <rPr>
        <sz val="11"/>
        <rFont val="Times New Roman"/>
        <charset val="134"/>
      </rPr>
      <t>1</t>
    </r>
  </si>
  <si>
    <r>
      <rPr>
        <sz val="11"/>
        <rFont val="宋体"/>
        <charset val="134"/>
      </rPr>
      <t>金额单位：人民币万元</t>
    </r>
  </si>
  <si>
    <r>
      <rPr>
        <sz val="10"/>
        <color indexed="8"/>
        <rFont val="宋体"/>
        <charset val="134"/>
      </rPr>
      <t>项</t>
    </r>
    <r>
      <rPr>
        <sz val="10"/>
        <color indexed="8"/>
        <rFont val="Times New Roman"/>
        <charset val="134"/>
      </rPr>
      <t xml:space="preserve">            </t>
    </r>
    <r>
      <rPr>
        <sz val="10"/>
        <color indexed="8"/>
        <rFont val="宋体"/>
        <charset val="134"/>
      </rPr>
      <t>目</t>
    </r>
  </si>
  <si>
    <r>
      <rPr>
        <sz val="10"/>
        <color indexed="8"/>
        <rFont val="宋体"/>
        <charset val="134"/>
      </rPr>
      <t>审计前账面价值</t>
    </r>
  </si>
  <si>
    <r>
      <rPr>
        <sz val="10"/>
        <color indexed="8"/>
        <rFont val="宋体"/>
        <charset val="134"/>
      </rPr>
      <t>审计调整</t>
    </r>
  </si>
  <si>
    <r>
      <rPr>
        <sz val="10"/>
        <rFont val="宋体"/>
        <charset val="134"/>
      </rPr>
      <t>账面价值</t>
    </r>
  </si>
  <si>
    <r>
      <rPr>
        <sz val="10"/>
        <rFont val="宋体"/>
        <charset val="134"/>
      </rPr>
      <t>评估价值</t>
    </r>
  </si>
  <si>
    <r>
      <rPr>
        <sz val="10"/>
        <rFont val="宋体"/>
        <charset val="134"/>
      </rPr>
      <t>增减值</t>
    </r>
  </si>
  <si>
    <t>增减值率%</t>
  </si>
  <si>
    <t>A</t>
  </si>
  <si>
    <t>B</t>
  </si>
  <si>
    <t>C=B-A</t>
  </si>
  <si>
    <t>D=C/A×100%</t>
  </si>
  <si>
    <r>
      <rPr>
        <sz val="10"/>
        <rFont val="宋体"/>
        <charset val="134"/>
      </rPr>
      <t>流动资产</t>
    </r>
  </si>
  <si>
    <r>
      <rPr>
        <sz val="10"/>
        <rFont val="宋体"/>
        <charset val="134"/>
      </rPr>
      <t>非流动资产</t>
    </r>
  </si>
  <si>
    <r>
      <rPr>
        <sz val="10"/>
        <rFont val="宋体"/>
        <charset val="134"/>
      </rPr>
      <t>其中：长期股权投资</t>
    </r>
  </si>
  <si>
    <r>
      <rPr>
        <sz val="10"/>
        <rFont val="Times New Roman"/>
        <charset val="134"/>
      </rPr>
      <t xml:space="preserve">      </t>
    </r>
    <r>
      <rPr>
        <sz val="10"/>
        <rFont val="宋体"/>
        <charset val="134"/>
      </rPr>
      <t>投资性房地产</t>
    </r>
  </si>
  <si>
    <r>
      <rPr>
        <sz val="10"/>
        <rFont val="Times New Roman"/>
        <charset val="134"/>
      </rPr>
      <t xml:space="preserve">      </t>
    </r>
    <r>
      <rPr>
        <sz val="10"/>
        <rFont val="宋体"/>
        <charset val="134"/>
      </rPr>
      <t>固定资产</t>
    </r>
  </si>
  <si>
    <r>
      <rPr>
        <sz val="10"/>
        <rFont val="Times New Roman"/>
        <charset val="134"/>
      </rPr>
      <t xml:space="preserve">      </t>
    </r>
    <r>
      <rPr>
        <sz val="10"/>
        <rFont val="宋体"/>
        <charset val="134"/>
      </rPr>
      <t>在建工程</t>
    </r>
  </si>
  <si>
    <r>
      <rPr>
        <sz val="10"/>
        <rFont val="Times New Roman"/>
        <charset val="134"/>
      </rPr>
      <t xml:space="preserve">      </t>
    </r>
    <r>
      <rPr>
        <sz val="10"/>
        <rFont val="宋体"/>
        <charset val="134"/>
      </rPr>
      <t>油气资产</t>
    </r>
  </si>
  <si>
    <r>
      <rPr>
        <sz val="10"/>
        <rFont val="Times New Roman"/>
        <charset val="134"/>
      </rPr>
      <t xml:space="preserve">      </t>
    </r>
    <r>
      <rPr>
        <sz val="10"/>
        <rFont val="宋体"/>
        <charset val="134"/>
      </rPr>
      <t>无形资产</t>
    </r>
  </si>
  <si>
    <r>
      <rPr>
        <sz val="10"/>
        <rFont val="Times New Roman"/>
        <charset val="134"/>
      </rPr>
      <t xml:space="preserve">      </t>
    </r>
    <r>
      <rPr>
        <sz val="10"/>
        <rFont val="宋体"/>
        <charset val="134"/>
      </rPr>
      <t>其中：土地使用权</t>
    </r>
  </si>
  <si>
    <r>
      <rPr>
        <sz val="10"/>
        <rFont val="Times New Roman"/>
        <charset val="134"/>
      </rPr>
      <t xml:space="preserve">      </t>
    </r>
    <r>
      <rPr>
        <sz val="10"/>
        <rFont val="宋体"/>
        <charset val="134"/>
      </rPr>
      <t>其他非流动资产</t>
    </r>
  </si>
  <si>
    <r>
      <rPr>
        <b/>
        <sz val="10"/>
        <rFont val="宋体"/>
        <charset val="134"/>
      </rPr>
      <t>资产总计</t>
    </r>
  </si>
  <si>
    <r>
      <rPr>
        <sz val="10"/>
        <rFont val="宋体"/>
        <charset val="134"/>
      </rPr>
      <t>流动负债</t>
    </r>
  </si>
  <si>
    <r>
      <rPr>
        <sz val="10"/>
        <rFont val="宋体"/>
        <charset val="134"/>
      </rPr>
      <t>非流动负债</t>
    </r>
  </si>
  <si>
    <r>
      <rPr>
        <b/>
        <sz val="10"/>
        <rFont val="宋体"/>
        <charset val="134"/>
      </rPr>
      <t>负债总计</t>
    </r>
  </si>
  <si>
    <r>
      <rPr>
        <b/>
        <sz val="10"/>
        <rFont val="宋体"/>
        <charset val="134"/>
      </rPr>
      <t>净资产</t>
    </r>
  </si>
  <si>
    <t>评估机构：北京中天华资产评估有限责任公司</t>
  </si>
  <si>
    <t>打印边界</t>
  </si>
  <si>
    <r>
      <rPr>
        <sz val="18"/>
        <rFont val="黑体"/>
        <charset val="134"/>
      </rPr>
      <t>资产评估结果分类汇总表</t>
    </r>
  </si>
  <si>
    <r>
      <rPr>
        <sz val="10"/>
        <rFont val="宋体"/>
        <charset val="134"/>
      </rPr>
      <t>表</t>
    </r>
    <r>
      <rPr>
        <sz val="10"/>
        <rFont val="Times New Roman"/>
        <charset val="134"/>
      </rPr>
      <t>2</t>
    </r>
  </si>
  <si>
    <r>
      <rPr>
        <sz val="10"/>
        <rFont val="宋体"/>
        <charset val="134"/>
      </rPr>
      <t>金额单位：人民币元</t>
    </r>
  </si>
  <si>
    <r>
      <rPr>
        <sz val="10"/>
        <rFont val="宋体"/>
        <charset val="134"/>
      </rPr>
      <t>序号</t>
    </r>
  </si>
  <si>
    <r>
      <rPr>
        <sz val="10"/>
        <color indexed="8"/>
        <rFont val="宋体"/>
        <charset val="134"/>
      </rPr>
      <t>科目名称</t>
    </r>
  </si>
  <si>
    <t>基准日未审报表数</t>
  </si>
  <si>
    <r>
      <rPr>
        <sz val="10"/>
        <rFont val="宋体"/>
        <charset val="134"/>
      </rPr>
      <t>校核列</t>
    </r>
  </si>
  <si>
    <r>
      <rPr>
        <b/>
        <sz val="10"/>
        <color indexed="8"/>
        <rFont val="宋体"/>
        <charset val="134"/>
      </rPr>
      <t>一、流动资产合计</t>
    </r>
  </si>
  <si>
    <r>
      <rPr>
        <sz val="10"/>
        <color indexed="8"/>
        <rFont val="宋体"/>
        <charset val="134"/>
      </rPr>
      <t>货币资金</t>
    </r>
  </si>
  <si>
    <r>
      <rPr>
        <sz val="10"/>
        <color indexed="8"/>
        <rFont val="宋体"/>
        <charset val="134"/>
      </rPr>
      <t>交易性金融资产</t>
    </r>
  </si>
  <si>
    <r>
      <rPr>
        <sz val="10"/>
        <color indexed="8"/>
        <rFont val="宋体"/>
        <charset val="134"/>
      </rPr>
      <t>应收票据</t>
    </r>
  </si>
  <si>
    <r>
      <rPr>
        <sz val="10"/>
        <color indexed="8"/>
        <rFont val="宋体"/>
        <charset val="134"/>
      </rPr>
      <t>应收账款合计</t>
    </r>
  </si>
  <si>
    <r>
      <rPr>
        <sz val="10"/>
        <color indexed="8"/>
        <rFont val="Times New Roman"/>
        <charset val="134"/>
      </rPr>
      <t xml:space="preserve">   </t>
    </r>
    <r>
      <rPr>
        <sz val="10"/>
        <color indexed="8"/>
        <rFont val="宋体"/>
        <charset val="134"/>
      </rPr>
      <t>减：坏帐准备</t>
    </r>
  </si>
  <si>
    <r>
      <rPr>
        <sz val="10"/>
        <color indexed="8"/>
        <rFont val="宋体"/>
        <charset val="134"/>
      </rPr>
      <t>应收帐款净额</t>
    </r>
  </si>
  <si>
    <r>
      <rPr>
        <sz val="10"/>
        <color indexed="8"/>
        <rFont val="宋体"/>
        <charset val="134"/>
      </rPr>
      <t>应收利息</t>
    </r>
  </si>
  <si>
    <r>
      <rPr>
        <sz val="10"/>
        <color indexed="8"/>
        <rFont val="宋体"/>
        <charset val="134"/>
      </rPr>
      <t>应收股利</t>
    </r>
  </si>
  <si>
    <r>
      <rPr>
        <sz val="10"/>
        <color indexed="8"/>
        <rFont val="宋体"/>
        <charset val="134"/>
      </rPr>
      <t>其他应收款合计</t>
    </r>
  </si>
  <si>
    <r>
      <rPr>
        <sz val="10"/>
        <color indexed="8"/>
        <rFont val="宋体"/>
        <charset val="134"/>
      </rPr>
      <t>其他应收款净额</t>
    </r>
  </si>
  <si>
    <r>
      <rPr>
        <sz val="10"/>
        <color indexed="8"/>
        <rFont val="宋体"/>
        <charset val="134"/>
      </rPr>
      <t>存货合计</t>
    </r>
  </si>
  <si>
    <r>
      <rPr>
        <sz val="10"/>
        <color indexed="8"/>
        <rFont val="Times New Roman"/>
        <charset val="134"/>
      </rPr>
      <t xml:space="preserve">   </t>
    </r>
    <r>
      <rPr>
        <sz val="10"/>
        <color indexed="8"/>
        <rFont val="宋体"/>
        <charset val="134"/>
      </rPr>
      <t>减：存货跌价准备</t>
    </r>
  </si>
  <si>
    <r>
      <rPr>
        <sz val="10"/>
        <color indexed="8"/>
        <rFont val="宋体"/>
        <charset val="134"/>
      </rPr>
      <t>存货净额</t>
    </r>
  </si>
  <si>
    <r>
      <rPr>
        <sz val="10"/>
        <color indexed="8"/>
        <rFont val="宋体"/>
        <charset val="134"/>
      </rPr>
      <t>一年内到期的非流动资产</t>
    </r>
  </si>
  <si>
    <r>
      <rPr>
        <sz val="10"/>
        <color indexed="8"/>
        <rFont val="宋体"/>
        <charset val="134"/>
      </rPr>
      <t>其他流动资产</t>
    </r>
  </si>
  <si>
    <r>
      <rPr>
        <b/>
        <sz val="10"/>
        <color indexed="8"/>
        <rFont val="宋体"/>
        <charset val="134"/>
      </rPr>
      <t>二、非流动资产合计</t>
    </r>
  </si>
  <si>
    <r>
      <rPr>
        <sz val="10"/>
        <color indexed="8"/>
        <rFont val="宋体"/>
        <charset val="134"/>
      </rPr>
      <t>可供出售金融资产</t>
    </r>
  </si>
  <si>
    <r>
      <rPr>
        <sz val="10"/>
        <color indexed="8"/>
        <rFont val="宋体"/>
        <charset val="134"/>
      </rPr>
      <t>持有至到期投资合计</t>
    </r>
  </si>
  <si>
    <r>
      <rPr>
        <sz val="10"/>
        <color indexed="8"/>
        <rFont val="宋体"/>
        <charset val="134"/>
      </rPr>
      <t>减：持有至到期投资减值准备</t>
    </r>
  </si>
  <si>
    <r>
      <rPr>
        <sz val="10"/>
        <color indexed="8"/>
        <rFont val="宋体"/>
        <charset val="134"/>
      </rPr>
      <t>持有至到期投资净额</t>
    </r>
  </si>
  <si>
    <r>
      <rPr>
        <sz val="10"/>
        <color indexed="8"/>
        <rFont val="宋体"/>
        <charset val="134"/>
      </rPr>
      <t>长期应收款</t>
    </r>
  </si>
  <si>
    <r>
      <rPr>
        <sz val="10"/>
        <color indexed="8"/>
        <rFont val="宋体"/>
        <charset val="134"/>
      </rPr>
      <t>长期股权投资合计</t>
    </r>
  </si>
  <si>
    <r>
      <rPr>
        <sz val="10"/>
        <color indexed="8"/>
        <rFont val="Times New Roman"/>
        <charset val="134"/>
      </rPr>
      <t xml:space="preserve">  </t>
    </r>
    <r>
      <rPr>
        <sz val="10"/>
        <color indexed="8"/>
        <rFont val="宋体"/>
        <charset val="134"/>
      </rPr>
      <t>减：长期股权投资减值准备</t>
    </r>
  </si>
  <si>
    <r>
      <rPr>
        <sz val="10"/>
        <color indexed="8"/>
        <rFont val="宋体"/>
        <charset val="134"/>
      </rPr>
      <t>长期股权投资净额</t>
    </r>
  </si>
  <si>
    <r>
      <rPr>
        <sz val="10"/>
        <color indexed="8"/>
        <rFont val="宋体"/>
        <charset val="134"/>
      </rPr>
      <t>投资性房地产合计</t>
    </r>
  </si>
  <si>
    <r>
      <rPr>
        <sz val="10"/>
        <color indexed="8"/>
        <rFont val="Times New Roman"/>
        <charset val="134"/>
      </rPr>
      <t xml:space="preserve">  </t>
    </r>
    <r>
      <rPr>
        <sz val="10"/>
        <color indexed="8"/>
        <rFont val="宋体"/>
        <charset val="134"/>
      </rPr>
      <t>减：投资性房地产减值准备</t>
    </r>
  </si>
  <si>
    <r>
      <rPr>
        <sz val="10"/>
        <color indexed="8"/>
        <rFont val="宋体"/>
        <charset val="134"/>
      </rPr>
      <t>投资性房地产净额</t>
    </r>
  </si>
  <si>
    <r>
      <rPr>
        <sz val="10"/>
        <color indexed="8"/>
        <rFont val="宋体"/>
        <charset val="134"/>
      </rPr>
      <t>固定资产原值</t>
    </r>
  </si>
  <si>
    <r>
      <rPr>
        <sz val="10"/>
        <color indexed="8"/>
        <rFont val="宋体"/>
        <charset val="134"/>
      </rPr>
      <t>其中：建筑物类</t>
    </r>
  </si>
  <si>
    <r>
      <rPr>
        <sz val="10"/>
        <color indexed="8"/>
        <rFont val="宋体"/>
        <charset val="134"/>
      </rPr>
      <t>设</t>
    </r>
    <r>
      <rPr>
        <sz val="10"/>
        <color indexed="8"/>
        <rFont val="Times New Roman"/>
        <charset val="134"/>
      </rPr>
      <t xml:space="preserve"> </t>
    </r>
    <r>
      <rPr>
        <sz val="10"/>
        <color indexed="8"/>
        <rFont val="宋体"/>
        <charset val="134"/>
      </rPr>
      <t>备</t>
    </r>
    <r>
      <rPr>
        <sz val="10"/>
        <color indexed="8"/>
        <rFont val="Times New Roman"/>
        <charset val="134"/>
      </rPr>
      <t xml:space="preserve"> </t>
    </r>
    <r>
      <rPr>
        <sz val="10"/>
        <color indexed="8"/>
        <rFont val="宋体"/>
        <charset val="134"/>
      </rPr>
      <t>类</t>
    </r>
  </si>
  <si>
    <r>
      <rPr>
        <sz val="10"/>
        <color indexed="8"/>
        <rFont val="宋体"/>
        <charset val="134"/>
      </rPr>
      <t>土</t>
    </r>
    <r>
      <rPr>
        <sz val="10"/>
        <color indexed="8"/>
        <rFont val="Times New Roman"/>
        <charset val="134"/>
      </rPr>
      <t xml:space="preserve"> </t>
    </r>
    <r>
      <rPr>
        <sz val="10"/>
        <color indexed="8"/>
        <rFont val="宋体"/>
        <charset val="134"/>
      </rPr>
      <t>地</t>
    </r>
    <r>
      <rPr>
        <sz val="10"/>
        <color indexed="8"/>
        <rFont val="Times New Roman"/>
        <charset val="134"/>
      </rPr>
      <t xml:space="preserve"> </t>
    </r>
    <r>
      <rPr>
        <sz val="10"/>
        <color indexed="8"/>
        <rFont val="宋体"/>
        <charset val="134"/>
      </rPr>
      <t>类</t>
    </r>
  </si>
  <si>
    <r>
      <rPr>
        <sz val="10"/>
        <color indexed="8"/>
        <rFont val="宋体"/>
        <charset val="134"/>
      </rPr>
      <t>减：累计折旧</t>
    </r>
  </si>
  <si>
    <r>
      <rPr>
        <sz val="10"/>
        <color indexed="8"/>
        <rFont val="宋体"/>
        <charset val="134"/>
      </rPr>
      <t>固定资产净值</t>
    </r>
  </si>
  <si>
    <r>
      <rPr>
        <sz val="10"/>
        <color indexed="8"/>
        <rFont val="宋体"/>
        <charset val="134"/>
      </rPr>
      <t>减：固定资产减值准备</t>
    </r>
  </si>
  <si>
    <r>
      <rPr>
        <sz val="10"/>
        <color indexed="8"/>
        <rFont val="宋体"/>
        <charset val="134"/>
      </rPr>
      <t>固定资产净额</t>
    </r>
  </si>
  <si>
    <r>
      <rPr>
        <sz val="10"/>
        <color indexed="8"/>
        <rFont val="宋体"/>
        <charset val="134"/>
      </rPr>
      <t>在建工程</t>
    </r>
  </si>
  <si>
    <r>
      <rPr>
        <sz val="10"/>
        <color indexed="8"/>
        <rFont val="宋体"/>
        <charset val="134"/>
      </rPr>
      <t>工程物资</t>
    </r>
  </si>
  <si>
    <r>
      <rPr>
        <sz val="10"/>
        <color indexed="8"/>
        <rFont val="宋体"/>
        <charset val="134"/>
      </rPr>
      <t>固定资产清理</t>
    </r>
  </si>
  <si>
    <r>
      <rPr>
        <sz val="10"/>
        <color indexed="8"/>
        <rFont val="宋体"/>
        <charset val="134"/>
      </rPr>
      <t>生产性生物资产</t>
    </r>
  </si>
  <si>
    <r>
      <rPr>
        <sz val="10"/>
        <color indexed="8"/>
        <rFont val="宋体"/>
        <charset val="134"/>
      </rPr>
      <t>油气资产合计</t>
    </r>
  </si>
  <si>
    <r>
      <rPr>
        <sz val="10"/>
        <color indexed="8"/>
        <rFont val="Times New Roman"/>
        <charset val="134"/>
      </rPr>
      <t xml:space="preserve">  </t>
    </r>
    <r>
      <rPr>
        <sz val="10"/>
        <color indexed="8"/>
        <rFont val="宋体"/>
        <charset val="134"/>
      </rPr>
      <t>减：油气资产减值准备</t>
    </r>
  </si>
  <si>
    <r>
      <rPr>
        <sz val="10"/>
        <color indexed="8"/>
        <rFont val="宋体"/>
        <charset val="134"/>
      </rPr>
      <t>油气资产净额</t>
    </r>
  </si>
  <si>
    <r>
      <rPr>
        <sz val="10"/>
        <color indexed="8"/>
        <rFont val="宋体"/>
        <charset val="134"/>
      </rPr>
      <t>无形资产合计</t>
    </r>
  </si>
  <si>
    <r>
      <rPr>
        <sz val="10"/>
        <color indexed="8"/>
        <rFont val="宋体"/>
        <charset val="134"/>
      </rPr>
      <t>其中：土地使用权</t>
    </r>
  </si>
  <si>
    <r>
      <rPr>
        <sz val="10"/>
        <color indexed="8"/>
        <rFont val="Times New Roman"/>
        <charset val="134"/>
      </rPr>
      <t xml:space="preserve">  </t>
    </r>
    <r>
      <rPr>
        <sz val="10"/>
        <color indexed="8"/>
        <rFont val="宋体"/>
        <charset val="134"/>
      </rPr>
      <t>减：无形资产减值准备</t>
    </r>
  </si>
  <si>
    <r>
      <rPr>
        <sz val="10"/>
        <color indexed="8"/>
        <rFont val="宋体"/>
        <charset val="134"/>
      </rPr>
      <t>无形资产净额</t>
    </r>
  </si>
  <si>
    <r>
      <rPr>
        <sz val="10"/>
        <color indexed="8"/>
        <rFont val="宋体"/>
        <charset val="134"/>
      </rPr>
      <t>开发支出</t>
    </r>
  </si>
  <si>
    <r>
      <rPr>
        <sz val="10"/>
        <color indexed="8"/>
        <rFont val="宋体"/>
        <charset val="134"/>
      </rPr>
      <t>商誉</t>
    </r>
  </si>
  <si>
    <r>
      <rPr>
        <sz val="10"/>
        <color indexed="8"/>
        <rFont val="宋体"/>
        <charset val="134"/>
      </rPr>
      <t>长期待摊费用</t>
    </r>
  </si>
  <si>
    <r>
      <rPr>
        <sz val="10"/>
        <color indexed="8"/>
        <rFont val="宋体"/>
        <charset val="134"/>
      </rPr>
      <t>其他非流动资产</t>
    </r>
  </si>
  <si>
    <r>
      <rPr>
        <b/>
        <sz val="10"/>
        <color indexed="8"/>
        <rFont val="宋体"/>
        <charset val="134"/>
      </rPr>
      <t>三、资产总计</t>
    </r>
  </si>
  <si>
    <r>
      <rPr>
        <b/>
        <sz val="10"/>
        <color indexed="8"/>
        <rFont val="宋体"/>
        <charset val="134"/>
      </rPr>
      <t>四、流动负债合计</t>
    </r>
  </si>
  <si>
    <r>
      <rPr>
        <sz val="10"/>
        <color indexed="8"/>
        <rFont val="宋体"/>
        <charset val="134"/>
      </rPr>
      <t>短期借款</t>
    </r>
  </si>
  <si>
    <r>
      <rPr>
        <sz val="10"/>
        <color indexed="8"/>
        <rFont val="宋体"/>
        <charset val="134"/>
      </rPr>
      <t>交易性金融负债</t>
    </r>
  </si>
  <si>
    <r>
      <rPr>
        <sz val="10"/>
        <color indexed="8"/>
        <rFont val="宋体"/>
        <charset val="134"/>
      </rPr>
      <t>应付票据</t>
    </r>
  </si>
  <si>
    <r>
      <rPr>
        <sz val="10"/>
        <color indexed="8"/>
        <rFont val="宋体"/>
        <charset val="134"/>
      </rPr>
      <t>应付账款</t>
    </r>
  </si>
  <si>
    <r>
      <rPr>
        <sz val="10"/>
        <color indexed="8"/>
        <rFont val="宋体"/>
        <charset val="134"/>
      </rPr>
      <t>预收款项</t>
    </r>
  </si>
  <si>
    <r>
      <rPr>
        <sz val="10"/>
        <color indexed="8"/>
        <rFont val="宋体"/>
        <charset val="134"/>
      </rPr>
      <t>应付职工薪酬</t>
    </r>
  </si>
  <si>
    <r>
      <rPr>
        <sz val="10"/>
        <color indexed="8"/>
        <rFont val="宋体"/>
        <charset val="134"/>
      </rPr>
      <t>应交税费</t>
    </r>
  </si>
  <si>
    <r>
      <rPr>
        <sz val="10"/>
        <color indexed="8"/>
        <rFont val="宋体"/>
        <charset val="134"/>
      </rPr>
      <t>应付利息</t>
    </r>
  </si>
  <si>
    <r>
      <rPr>
        <sz val="10"/>
        <color indexed="8"/>
        <rFont val="宋体"/>
        <charset val="134"/>
      </rPr>
      <t>应付股利</t>
    </r>
  </si>
  <si>
    <r>
      <rPr>
        <sz val="10"/>
        <color indexed="8"/>
        <rFont val="宋体"/>
        <charset val="134"/>
      </rPr>
      <t>其他应付款</t>
    </r>
  </si>
  <si>
    <r>
      <rPr>
        <sz val="10"/>
        <color indexed="8"/>
        <rFont val="宋体"/>
        <charset val="134"/>
      </rPr>
      <t>一年内到期的非流动负债</t>
    </r>
  </si>
  <si>
    <r>
      <rPr>
        <sz val="10"/>
        <color indexed="8"/>
        <rFont val="宋体"/>
        <charset val="134"/>
      </rPr>
      <t>其他流动负债</t>
    </r>
  </si>
  <si>
    <r>
      <rPr>
        <b/>
        <sz val="10"/>
        <color indexed="8"/>
        <rFont val="宋体"/>
        <charset val="134"/>
      </rPr>
      <t>五、非流动负债合计</t>
    </r>
  </si>
  <si>
    <r>
      <rPr>
        <sz val="10"/>
        <color indexed="8"/>
        <rFont val="宋体"/>
        <charset val="134"/>
      </rPr>
      <t>长期借款</t>
    </r>
  </si>
  <si>
    <r>
      <rPr>
        <sz val="10"/>
        <color indexed="8"/>
        <rFont val="宋体"/>
        <charset val="134"/>
      </rPr>
      <t>应付债券</t>
    </r>
  </si>
  <si>
    <r>
      <rPr>
        <sz val="10"/>
        <color indexed="8"/>
        <rFont val="宋体"/>
        <charset val="134"/>
      </rPr>
      <t>长期应付款</t>
    </r>
  </si>
  <si>
    <r>
      <rPr>
        <sz val="10"/>
        <color indexed="8"/>
        <rFont val="宋体"/>
        <charset val="134"/>
      </rPr>
      <t>专项应付款</t>
    </r>
  </si>
  <si>
    <r>
      <rPr>
        <sz val="10"/>
        <color indexed="8"/>
        <rFont val="宋体"/>
        <charset val="134"/>
      </rPr>
      <t>预计负债</t>
    </r>
  </si>
  <si>
    <r>
      <rPr>
        <sz val="10"/>
        <color indexed="8"/>
        <rFont val="宋体"/>
        <charset val="134"/>
      </rPr>
      <t>递延所得税负债</t>
    </r>
  </si>
  <si>
    <r>
      <rPr>
        <sz val="10"/>
        <color indexed="8"/>
        <rFont val="宋体"/>
        <charset val="134"/>
      </rPr>
      <t>其他非流动负债</t>
    </r>
  </si>
  <si>
    <r>
      <rPr>
        <b/>
        <sz val="10"/>
        <color indexed="8"/>
        <rFont val="宋体"/>
        <charset val="134"/>
      </rPr>
      <t>六、负债总计</t>
    </r>
  </si>
  <si>
    <r>
      <rPr>
        <b/>
        <sz val="10"/>
        <color indexed="8"/>
        <rFont val="宋体"/>
        <charset val="134"/>
      </rPr>
      <t>七、净资产（所有者权益）</t>
    </r>
  </si>
  <si>
    <t>流动资产评估汇总表</t>
  </si>
  <si>
    <r>
      <rPr>
        <sz val="10"/>
        <rFont val="宋体"/>
        <charset val="134"/>
      </rPr>
      <t>表</t>
    </r>
    <r>
      <rPr>
        <sz val="10"/>
        <rFont val="Times New Roman"/>
        <charset val="134"/>
      </rPr>
      <t>3</t>
    </r>
  </si>
  <si>
    <r>
      <rPr>
        <sz val="10"/>
        <color indexed="8"/>
        <rFont val="宋体"/>
        <charset val="134"/>
      </rPr>
      <t>金额单位：人民币元</t>
    </r>
  </si>
  <si>
    <r>
      <rPr>
        <sz val="10"/>
        <color indexed="8"/>
        <rFont val="宋体"/>
        <charset val="134"/>
      </rPr>
      <t>编号</t>
    </r>
  </si>
  <si>
    <r>
      <rPr>
        <sz val="10"/>
        <color indexed="8"/>
        <rFont val="宋体"/>
        <charset val="134"/>
      </rPr>
      <t>账面价值</t>
    </r>
  </si>
  <si>
    <r>
      <rPr>
        <sz val="10"/>
        <color indexed="8"/>
        <rFont val="宋体"/>
        <charset val="134"/>
      </rPr>
      <t>评估价值</t>
    </r>
  </si>
  <si>
    <r>
      <rPr>
        <sz val="10"/>
        <color indexed="8"/>
        <rFont val="宋体"/>
        <charset val="134"/>
      </rPr>
      <t>增减值</t>
    </r>
  </si>
  <si>
    <t>3-1</t>
  </si>
  <si>
    <r>
      <rPr>
        <sz val="10"/>
        <rFont val="宋体"/>
        <charset val="134"/>
      </rPr>
      <t>货币资金</t>
    </r>
  </si>
  <si>
    <t>3-2</t>
  </si>
  <si>
    <r>
      <rPr>
        <sz val="10"/>
        <rFont val="宋体"/>
        <charset val="134"/>
      </rPr>
      <t>交易性金融资产</t>
    </r>
  </si>
  <si>
    <t>3-3</t>
  </si>
  <si>
    <r>
      <rPr>
        <sz val="10"/>
        <rFont val="宋体"/>
        <charset val="134"/>
      </rPr>
      <t>应收票据</t>
    </r>
  </si>
  <si>
    <t>3-4</t>
  </si>
  <si>
    <r>
      <rPr>
        <sz val="10"/>
        <rFont val="宋体"/>
        <charset val="134"/>
      </rPr>
      <t>应收账款合计</t>
    </r>
  </si>
  <si>
    <r>
      <rPr>
        <sz val="10"/>
        <rFont val="Times New Roman"/>
        <charset val="134"/>
      </rPr>
      <t xml:space="preserve">   </t>
    </r>
    <r>
      <rPr>
        <sz val="10"/>
        <rFont val="宋体"/>
        <charset val="134"/>
      </rPr>
      <t>减：坏帐准备</t>
    </r>
  </si>
  <si>
    <r>
      <rPr>
        <sz val="10"/>
        <rFont val="宋体"/>
        <charset val="134"/>
      </rPr>
      <t>应收帐款净额</t>
    </r>
  </si>
  <si>
    <t>3-5</t>
  </si>
  <si>
    <t>3-6</t>
  </si>
  <si>
    <r>
      <rPr>
        <sz val="10"/>
        <rFont val="宋体"/>
        <charset val="134"/>
      </rPr>
      <t>应收利息</t>
    </r>
  </si>
  <si>
    <t>3-7</t>
  </si>
  <si>
    <r>
      <rPr>
        <sz val="10"/>
        <rFont val="宋体"/>
        <charset val="134"/>
      </rPr>
      <t>应收股利</t>
    </r>
  </si>
  <si>
    <t>3-8</t>
  </si>
  <si>
    <r>
      <rPr>
        <sz val="10"/>
        <rFont val="宋体"/>
        <charset val="134"/>
      </rPr>
      <t>其他应收款合计</t>
    </r>
  </si>
  <si>
    <r>
      <rPr>
        <sz val="10"/>
        <rFont val="宋体"/>
        <charset val="134"/>
      </rPr>
      <t>其他应收款净额</t>
    </r>
  </si>
  <si>
    <t>3-9</t>
  </si>
  <si>
    <r>
      <rPr>
        <sz val="10"/>
        <rFont val="宋体"/>
        <charset val="134"/>
      </rPr>
      <t>存货合计</t>
    </r>
  </si>
  <si>
    <r>
      <rPr>
        <sz val="10"/>
        <rFont val="Times New Roman"/>
        <charset val="134"/>
      </rPr>
      <t xml:space="preserve">   </t>
    </r>
    <r>
      <rPr>
        <sz val="10"/>
        <rFont val="宋体"/>
        <charset val="134"/>
      </rPr>
      <t>减：存货跌价准备</t>
    </r>
  </si>
  <si>
    <r>
      <rPr>
        <sz val="10"/>
        <rFont val="宋体"/>
        <charset val="134"/>
      </rPr>
      <t>存货净额</t>
    </r>
  </si>
  <si>
    <t>3-10</t>
  </si>
  <si>
    <t>3-11</t>
  </si>
  <si>
    <r>
      <rPr>
        <sz val="10"/>
        <rFont val="宋体"/>
        <charset val="134"/>
      </rPr>
      <t>一年内到期的非流动资产</t>
    </r>
  </si>
  <si>
    <t>3-12</t>
  </si>
  <si>
    <r>
      <rPr>
        <sz val="10"/>
        <rFont val="宋体"/>
        <charset val="134"/>
      </rPr>
      <t>其他流动资产</t>
    </r>
  </si>
  <si>
    <r>
      <rPr>
        <sz val="10"/>
        <color indexed="8"/>
        <rFont val="宋体"/>
        <charset val="134"/>
      </rPr>
      <t>流动资产合计</t>
    </r>
  </si>
  <si>
    <t>货币资金评估汇总表</t>
  </si>
  <si>
    <r>
      <rPr>
        <sz val="10"/>
        <rFont val="宋体"/>
        <charset val="134"/>
      </rPr>
      <t>表</t>
    </r>
    <r>
      <rPr>
        <sz val="10"/>
        <rFont val="Times New Roman"/>
        <charset val="134"/>
      </rPr>
      <t>3-1</t>
    </r>
  </si>
  <si>
    <r>
      <rPr>
        <sz val="10"/>
        <rFont val="宋体"/>
        <charset val="134"/>
      </rPr>
      <t>编号</t>
    </r>
  </si>
  <si>
    <r>
      <rPr>
        <sz val="10"/>
        <rFont val="宋体"/>
        <charset val="134"/>
      </rPr>
      <t>科目名称</t>
    </r>
  </si>
  <si>
    <r>
      <rPr>
        <sz val="10"/>
        <rFont val="宋体"/>
        <charset val="134"/>
      </rPr>
      <t>备注</t>
    </r>
  </si>
  <si>
    <t>3-1-1</t>
  </si>
  <si>
    <r>
      <rPr>
        <sz val="10"/>
        <rFont val="宋体"/>
        <charset val="134"/>
      </rPr>
      <t>现金</t>
    </r>
  </si>
  <si>
    <t>3-1-2</t>
  </si>
  <si>
    <r>
      <rPr>
        <sz val="10"/>
        <rFont val="宋体"/>
        <charset val="134"/>
      </rPr>
      <t>银行存款</t>
    </r>
  </si>
  <si>
    <t>3-1-3</t>
  </si>
  <si>
    <r>
      <rPr>
        <sz val="10"/>
        <rFont val="宋体"/>
        <charset val="134"/>
      </rPr>
      <t>其他货币资金</t>
    </r>
  </si>
  <si>
    <r>
      <rPr>
        <sz val="10"/>
        <rFont val="宋体"/>
        <charset val="134"/>
      </rPr>
      <t>合</t>
    </r>
    <r>
      <rPr>
        <sz val="10"/>
        <rFont val="Times New Roman"/>
        <charset val="134"/>
      </rPr>
      <t xml:space="preserve">     </t>
    </r>
    <r>
      <rPr>
        <sz val="10"/>
        <rFont val="宋体"/>
        <charset val="134"/>
      </rPr>
      <t>计</t>
    </r>
  </si>
  <si>
    <t>货币资金—现金评估明细表</t>
  </si>
  <si>
    <r>
      <rPr>
        <sz val="10"/>
        <rFont val="宋体"/>
        <charset val="134"/>
      </rPr>
      <t>表</t>
    </r>
    <r>
      <rPr>
        <sz val="10"/>
        <rFont val="Times New Roman"/>
        <charset val="134"/>
      </rPr>
      <t>3-1-1</t>
    </r>
  </si>
  <si>
    <r>
      <rPr>
        <sz val="10"/>
        <rFont val="Times New Roman"/>
        <charset val="134"/>
      </rPr>
      <t>1</t>
    </r>
    <r>
      <rPr>
        <sz val="10"/>
        <rFont val="宋体"/>
        <charset val="134"/>
      </rPr>
      <t>、企业资料</t>
    </r>
  </si>
  <si>
    <r>
      <rPr>
        <sz val="10"/>
        <rFont val="Times New Roman"/>
        <charset val="134"/>
      </rPr>
      <t>2</t>
    </r>
    <r>
      <rPr>
        <sz val="10"/>
        <rFont val="宋体"/>
        <charset val="134"/>
      </rPr>
      <t>、现场调查</t>
    </r>
  </si>
  <si>
    <r>
      <rPr>
        <sz val="10"/>
        <rFont val="Times New Roman"/>
        <charset val="134"/>
      </rPr>
      <t>3</t>
    </r>
    <r>
      <rPr>
        <sz val="10"/>
        <rFont val="宋体"/>
        <charset val="134"/>
      </rPr>
      <t>、评定估算</t>
    </r>
  </si>
  <si>
    <r>
      <rPr>
        <sz val="10"/>
        <rFont val="Times New Roman"/>
        <charset val="134"/>
      </rPr>
      <t>4</t>
    </r>
    <r>
      <rPr>
        <sz val="10"/>
        <rFont val="宋体"/>
        <charset val="134"/>
      </rPr>
      <t>、结果分析</t>
    </r>
  </si>
  <si>
    <r>
      <rPr>
        <sz val="10"/>
        <rFont val="宋体"/>
        <charset val="134"/>
      </rPr>
      <t>账册</t>
    </r>
  </si>
  <si>
    <r>
      <rPr>
        <sz val="10"/>
        <rFont val="宋体"/>
        <charset val="134"/>
      </rPr>
      <t>现金
盘点表</t>
    </r>
  </si>
  <si>
    <r>
      <rPr>
        <sz val="10"/>
        <rFont val="宋体"/>
        <charset val="134"/>
      </rPr>
      <t>情况
说明</t>
    </r>
  </si>
  <si>
    <r>
      <rPr>
        <sz val="10"/>
        <rFont val="宋体"/>
        <charset val="134"/>
      </rPr>
      <t>其他资料</t>
    </r>
  </si>
  <si>
    <r>
      <rPr>
        <sz val="10"/>
        <rFont val="宋体"/>
        <charset val="134"/>
      </rPr>
      <t>调查程序</t>
    </r>
  </si>
  <si>
    <r>
      <rPr>
        <sz val="10"/>
        <rFont val="宋体"/>
        <charset val="134"/>
      </rPr>
      <t>账实核实情况</t>
    </r>
  </si>
  <si>
    <r>
      <rPr>
        <sz val="10"/>
        <rFont val="宋体"/>
        <charset val="134"/>
      </rPr>
      <t>其他特殊事项说明</t>
    </r>
  </si>
  <si>
    <r>
      <rPr>
        <sz val="10"/>
        <rFont val="宋体"/>
        <charset val="134"/>
      </rPr>
      <t>评估方法</t>
    </r>
  </si>
  <si>
    <r>
      <rPr>
        <sz val="10"/>
        <rFont val="宋体"/>
        <charset val="134"/>
      </rPr>
      <t>增减值率％</t>
    </r>
  </si>
  <si>
    <r>
      <rPr>
        <sz val="10"/>
        <rFont val="宋体"/>
        <charset val="134"/>
      </rPr>
      <t>增减值原因</t>
    </r>
  </si>
  <si>
    <r>
      <rPr>
        <sz val="10"/>
        <rFont val="宋体"/>
        <charset val="134"/>
      </rPr>
      <t>特别事项说明</t>
    </r>
  </si>
  <si>
    <r>
      <rPr>
        <sz val="10"/>
        <rFont val="宋体"/>
        <charset val="134"/>
      </rPr>
      <t>存放部门（单位</t>
    </r>
    <r>
      <rPr>
        <sz val="10"/>
        <rFont val="Times New Roman"/>
        <charset val="134"/>
      </rPr>
      <t>)</t>
    </r>
  </si>
  <si>
    <r>
      <rPr>
        <sz val="10"/>
        <rFont val="宋体"/>
        <charset val="134"/>
      </rPr>
      <t>币种</t>
    </r>
  </si>
  <si>
    <r>
      <rPr>
        <sz val="10"/>
        <rFont val="宋体"/>
        <charset val="134"/>
      </rPr>
      <t>外币账面金额</t>
    </r>
  </si>
  <si>
    <r>
      <rPr>
        <sz val="10"/>
        <rFont val="宋体"/>
        <charset val="134"/>
      </rPr>
      <t>评估基准日汇率</t>
    </r>
  </si>
  <si>
    <r>
      <rPr>
        <sz val="10"/>
        <rFont val="宋体"/>
        <charset val="134"/>
      </rPr>
      <t>访谈</t>
    </r>
  </si>
  <si>
    <r>
      <rPr>
        <sz val="10"/>
        <rFont val="宋体"/>
        <charset val="134"/>
      </rPr>
      <t>核实</t>
    </r>
  </si>
  <si>
    <r>
      <rPr>
        <sz val="10"/>
        <rFont val="宋体"/>
        <charset val="134"/>
      </rPr>
      <t>盘点</t>
    </r>
  </si>
  <si>
    <r>
      <rPr>
        <sz val="10"/>
        <rFont val="宋体"/>
        <charset val="134"/>
      </rPr>
      <t>受限处理</t>
    </r>
  </si>
  <si>
    <r>
      <rPr>
        <sz val="10"/>
        <rFont val="宋体"/>
        <charset val="134"/>
      </rPr>
      <t>其他</t>
    </r>
  </si>
  <si>
    <r>
      <rPr>
        <sz val="10"/>
        <rFont val="宋体"/>
        <charset val="134"/>
      </rPr>
      <t>核实结果</t>
    </r>
  </si>
  <si>
    <r>
      <rPr>
        <sz val="10"/>
        <rFont val="宋体"/>
        <charset val="134"/>
      </rPr>
      <t>账实说明</t>
    </r>
  </si>
  <si>
    <r>
      <rPr>
        <sz val="10"/>
        <rFont val="宋体"/>
        <charset val="134"/>
      </rPr>
      <t>合</t>
    </r>
    <r>
      <rPr>
        <sz val="10"/>
        <rFont val="Times New Roman"/>
        <charset val="134"/>
      </rPr>
      <t xml:space="preserve">         </t>
    </r>
    <r>
      <rPr>
        <sz val="10"/>
        <rFont val="宋体"/>
        <charset val="134"/>
      </rPr>
      <t>计</t>
    </r>
  </si>
  <si>
    <t>货币资金—银行存款评估明细表</t>
  </si>
  <si>
    <r>
      <rPr>
        <sz val="10"/>
        <rFont val="宋体"/>
        <charset val="134"/>
      </rPr>
      <t>表</t>
    </r>
    <r>
      <rPr>
        <sz val="10"/>
        <rFont val="Times New Roman"/>
        <charset val="134"/>
      </rPr>
      <t>3-1-2</t>
    </r>
  </si>
  <si>
    <t>询证函</t>
  </si>
  <si>
    <t>银行
对账单</t>
  </si>
  <si>
    <t>余额
调节表</t>
  </si>
  <si>
    <r>
      <rPr>
        <sz val="10"/>
        <rFont val="宋体"/>
        <charset val="134"/>
      </rPr>
      <t>单据
凭证</t>
    </r>
  </si>
  <si>
    <r>
      <rPr>
        <sz val="10"/>
        <rFont val="宋体"/>
        <charset val="134"/>
      </rPr>
      <t>开户银行</t>
    </r>
  </si>
  <si>
    <r>
      <rPr>
        <sz val="10"/>
        <rFont val="宋体"/>
        <charset val="134"/>
      </rPr>
      <t>账号</t>
    </r>
  </si>
  <si>
    <r>
      <rPr>
        <sz val="10"/>
        <rFont val="宋体"/>
        <charset val="134"/>
      </rPr>
      <t>函证</t>
    </r>
  </si>
  <si>
    <r>
      <rPr>
        <sz val="10"/>
        <rFont val="宋体"/>
        <charset val="134"/>
      </rPr>
      <t>合</t>
    </r>
    <r>
      <rPr>
        <sz val="10"/>
        <rFont val="Times New Roman"/>
        <charset val="134"/>
      </rPr>
      <t xml:space="preserve">             </t>
    </r>
    <r>
      <rPr>
        <sz val="10"/>
        <rFont val="宋体"/>
        <charset val="134"/>
      </rPr>
      <t>计</t>
    </r>
  </si>
  <si>
    <t>货币资金—其他货币资金评估明细表</t>
  </si>
  <si>
    <r>
      <rPr>
        <sz val="10"/>
        <rFont val="宋体"/>
        <charset val="134"/>
      </rPr>
      <t>表</t>
    </r>
    <r>
      <rPr>
        <sz val="10"/>
        <rFont val="Times New Roman"/>
        <charset val="134"/>
      </rPr>
      <t>3-1-3</t>
    </r>
  </si>
  <si>
    <r>
      <rPr>
        <sz val="10"/>
        <rFont val="宋体"/>
        <charset val="134"/>
      </rPr>
      <t>名称及内容</t>
    </r>
  </si>
  <si>
    <r>
      <rPr>
        <sz val="10"/>
        <rFont val="宋体"/>
        <charset val="134"/>
      </rPr>
      <t>用途</t>
    </r>
  </si>
  <si>
    <t>交易性金融资产评估汇总表</t>
  </si>
  <si>
    <r>
      <rPr>
        <sz val="10"/>
        <rFont val="宋体"/>
        <charset val="134"/>
      </rPr>
      <t>表</t>
    </r>
    <r>
      <rPr>
        <sz val="10"/>
        <rFont val="Times New Roman"/>
        <charset val="134"/>
      </rPr>
      <t>3-2</t>
    </r>
  </si>
  <si>
    <t>3-2-1</t>
  </si>
  <si>
    <r>
      <rPr>
        <sz val="10"/>
        <rFont val="宋体"/>
        <charset val="134"/>
      </rPr>
      <t>交易性金融资产</t>
    </r>
    <r>
      <rPr>
        <sz val="10"/>
        <rFont val="Times New Roman"/>
        <charset val="134"/>
      </rPr>
      <t>-</t>
    </r>
    <r>
      <rPr>
        <sz val="10"/>
        <rFont val="宋体"/>
        <charset val="134"/>
      </rPr>
      <t>股票投资</t>
    </r>
  </si>
  <si>
    <t>3-2-2</t>
  </si>
  <si>
    <r>
      <rPr>
        <sz val="10"/>
        <rFont val="宋体"/>
        <charset val="134"/>
      </rPr>
      <t>交易性金融资产</t>
    </r>
    <r>
      <rPr>
        <sz val="10"/>
        <rFont val="Times New Roman"/>
        <charset val="134"/>
      </rPr>
      <t>-</t>
    </r>
    <r>
      <rPr>
        <sz val="10"/>
        <rFont val="宋体"/>
        <charset val="134"/>
      </rPr>
      <t>债券投资</t>
    </r>
  </si>
  <si>
    <t>3-2-3</t>
  </si>
  <si>
    <r>
      <rPr>
        <sz val="10"/>
        <rFont val="宋体"/>
        <charset val="134"/>
      </rPr>
      <t>交易性金融资产</t>
    </r>
    <r>
      <rPr>
        <sz val="10"/>
        <rFont val="Times New Roman"/>
        <charset val="134"/>
      </rPr>
      <t>-</t>
    </r>
    <r>
      <rPr>
        <sz val="10"/>
        <rFont val="宋体"/>
        <charset val="134"/>
      </rPr>
      <t>基金投资</t>
    </r>
  </si>
  <si>
    <t>3-2-4</t>
  </si>
  <si>
    <r>
      <rPr>
        <sz val="10"/>
        <rFont val="宋体"/>
        <charset val="134"/>
      </rPr>
      <t>交易性金融资产</t>
    </r>
    <r>
      <rPr>
        <sz val="10"/>
        <rFont val="Times New Roman"/>
        <charset val="134"/>
      </rPr>
      <t>--</t>
    </r>
    <r>
      <rPr>
        <sz val="10"/>
        <rFont val="宋体"/>
        <charset val="134"/>
      </rPr>
      <t>权证投资</t>
    </r>
  </si>
  <si>
    <t>3-2-5</t>
  </si>
  <si>
    <r>
      <rPr>
        <sz val="10"/>
        <rFont val="宋体"/>
        <charset val="134"/>
      </rPr>
      <t>交易性金融资产</t>
    </r>
    <r>
      <rPr>
        <sz val="10"/>
        <rFont val="Times New Roman"/>
        <charset val="134"/>
      </rPr>
      <t>--</t>
    </r>
    <r>
      <rPr>
        <sz val="10"/>
        <rFont val="宋体"/>
        <charset val="134"/>
      </rPr>
      <t>其他投资</t>
    </r>
  </si>
  <si>
    <r>
      <rPr>
        <sz val="10"/>
        <rFont val="宋体"/>
        <charset val="134"/>
      </rPr>
      <t>合</t>
    </r>
    <r>
      <rPr>
        <sz val="10"/>
        <rFont val="Times New Roman"/>
        <charset val="134"/>
      </rPr>
      <t xml:space="preserve">      </t>
    </r>
    <r>
      <rPr>
        <sz val="10"/>
        <rFont val="宋体"/>
        <charset val="134"/>
      </rPr>
      <t>计</t>
    </r>
  </si>
  <si>
    <t>交易性金融资产—股票投资评估明细表</t>
  </si>
  <si>
    <r>
      <rPr>
        <sz val="10"/>
        <rFont val="宋体"/>
        <charset val="134"/>
      </rPr>
      <t>表</t>
    </r>
    <r>
      <rPr>
        <sz val="10"/>
        <rFont val="Times New Roman"/>
        <charset val="134"/>
      </rPr>
      <t>3-2-1</t>
    </r>
  </si>
  <si>
    <r>
      <rPr>
        <sz val="10"/>
        <rFont val="宋体"/>
        <charset val="134"/>
      </rPr>
      <t>合同</t>
    </r>
  </si>
  <si>
    <r>
      <rPr>
        <sz val="10"/>
        <rFont val="宋体"/>
        <charset val="134"/>
      </rPr>
      <t>文件</t>
    </r>
  </si>
  <si>
    <r>
      <rPr>
        <sz val="10"/>
        <rFont val="宋体"/>
        <charset val="134"/>
      </rPr>
      <t>权属核实情况</t>
    </r>
  </si>
  <si>
    <r>
      <rPr>
        <sz val="10"/>
        <rFont val="宋体"/>
        <charset val="134"/>
      </rPr>
      <t>评估依据</t>
    </r>
  </si>
  <si>
    <r>
      <rPr>
        <sz val="10"/>
        <rFont val="宋体"/>
        <charset val="134"/>
      </rPr>
      <t>估算过程</t>
    </r>
    <r>
      <rPr>
        <sz val="10"/>
        <rFont val="Times New Roman"/>
        <charset val="134"/>
      </rPr>
      <t xml:space="preserve"> </t>
    </r>
    <r>
      <rPr>
        <sz val="10"/>
        <rFont val="宋体"/>
        <charset val="134"/>
      </rPr>
      <t>及参数选取（可以根据资产实际情况调整测算过程）</t>
    </r>
  </si>
  <si>
    <r>
      <rPr>
        <sz val="10"/>
        <rFont val="宋体"/>
        <charset val="134"/>
      </rPr>
      <t>被投资单位名称</t>
    </r>
  </si>
  <si>
    <r>
      <rPr>
        <sz val="10"/>
        <rFont val="宋体"/>
        <charset val="134"/>
      </rPr>
      <t>股票名称</t>
    </r>
  </si>
  <si>
    <r>
      <rPr>
        <sz val="10"/>
        <rFont val="宋体"/>
        <charset val="134"/>
      </rPr>
      <t>股票代码</t>
    </r>
  </si>
  <si>
    <r>
      <rPr>
        <sz val="10"/>
        <rFont val="宋体"/>
        <charset val="134"/>
      </rPr>
      <t>投资日期</t>
    </r>
  </si>
  <si>
    <r>
      <rPr>
        <sz val="10"/>
        <rFont val="宋体"/>
        <charset val="134"/>
      </rPr>
      <t>持股数量</t>
    </r>
  </si>
  <si>
    <r>
      <rPr>
        <sz val="10"/>
        <rFont val="宋体"/>
        <charset val="134"/>
      </rPr>
      <t>成</t>
    </r>
    <r>
      <rPr>
        <sz val="10"/>
        <rFont val="Times New Roman"/>
        <charset val="134"/>
      </rPr>
      <t xml:space="preserve">  </t>
    </r>
    <r>
      <rPr>
        <sz val="10"/>
        <rFont val="宋体"/>
        <charset val="134"/>
      </rPr>
      <t>本</t>
    </r>
  </si>
  <si>
    <r>
      <rPr>
        <sz val="10"/>
        <rFont val="宋体"/>
        <charset val="134"/>
      </rPr>
      <t>基准日收盘价元</t>
    </r>
    <r>
      <rPr>
        <sz val="10"/>
        <rFont val="Times New Roman"/>
        <charset val="134"/>
      </rPr>
      <t>/</t>
    </r>
    <r>
      <rPr>
        <sz val="10"/>
        <rFont val="宋体"/>
        <charset val="134"/>
      </rPr>
      <t>股</t>
    </r>
  </si>
  <si>
    <t>盘点</t>
  </si>
  <si>
    <r>
      <rPr>
        <sz val="10"/>
        <rFont val="宋体"/>
        <charset val="134"/>
      </rPr>
      <t>权属核对</t>
    </r>
  </si>
  <si>
    <r>
      <rPr>
        <sz val="10"/>
        <rFont val="宋体"/>
        <charset val="134"/>
      </rPr>
      <t>权属说明</t>
    </r>
  </si>
  <si>
    <r>
      <rPr>
        <sz val="10"/>
        <rFont val="宋体"/>
        <charset val="134"/>
      </rPr>
      <t>取价依据</t>
    </r>
  </si>
  <si>
    <r>
      <rPr>
        <sz val="10"/>
        <rFont val="宋体"/>
        <charset val="134"/>
      </rPr>
      <t>依据补充说明</t>
    </r>
  </si>
  <si>
    <t>区间</t>
  </si>
  <si>
    <t>平均市价</t>
  </si>
  <si>
    <t>利率</t>
  </si>
  <si>
    <r>
      <rPr>
        <sz val="10"/>
        <rFont val="宋体"/>
        <charset val="134"/>
      </rPr>
      <t>合</t>
    </r>
    <r>
      <rPr>
        <sz val="10"/>
        <rFont val="Times New Roman"/>
        <charset val="134"/>
      </rPr>
      <t xml:space="preserve">          </t>
    </r>
    <r>
      <rPr>
        <sz val="10"/>
        <rFont val="宋体"/>
        <charset val="134"/>
      </rPr>
      <t>计</t>
    </r>
  </si>
  <si>
    <t>交易性金融资产—债券投资评估明细表</t>
  </si>
  <si>
    <r>
      <rPr>
        <sz val="10"/>
        <rFont val="宋体"/>
        <charset val="134"/>
      </rPr>
      <t>表</t>
    </r>
    <r>
      <rPr>
        <sz val="10"/>
        <rFont val="Times New Roman"/>
        <charset val="134"/>
      </rPr>
      <t>3-2-2</t>
    </r>
  </si>
  <si>
    <r>
      <rPr>
        <sz val="10"/>
        <rFont val="宋体"/>
        <charset val="134"/>
      </rPr>
      <t>债券名称</t>
    </r>
  </si>
  <si>
    <r>
      <rPr>
        <sz val="10"/>
        <rFont val="宋体"/>
        <charset val="134"/>
      </rPr>
      <t>债券代码</t>
    </r>
  </si>
  <si>
    <r>
      <rPr>
        <sz val="10"/>
        <rFont val="宋体"/>
        <charset val="134"/>
      </rPr>
      <t>发行日期</t>
    </r>
  </si>
  <si>
    <r>
      <rPr>
        <sz val="10"/>
        <rFont val="宋体"/>
        <charset val="134"/>
      </rPr>
      <t>票面利率</t>
    </r>
    <r>
      <rPr>
        <sz val="10"/>
        <rFont val="Times New Roman"/>
        <charset val="134"/>
      </rPr>
      <t>%</t>
    </r>
  </si>
  <si>
    <r>
      <rPr>
        <sz val="10"/>
        <rFont val="宋体"/>
        <charset val="134"/>
      </rPr>
      <t>成本</t>
    </r>
  </si>
  <si>
    <t>交易性金融资产—基金投资评估明细表</t>
  </si>
  <si>
    <r>
      <rPr>
        <sz val="10"/>
        <rFont val="宋体"/>
        <charset val="134"/>
      </rPr>
      <t>表</t>
    </r>
    <r>
      <rPr>
        <sz val="10"/>
        <rFont val="Times New Roman"/>
        <charset val="134"/>
      </rPr>
      <t>3-2-3</t>
    </r>
  </si>
  <si>
    <r>
      <rPr>
        <sz val="10"/>
        <rFont val="宋体"/>
        <charset val="134"/>
      </rPr>
      <t>基金发行单位</t>
    </r>
  </si>
  <si>
    <r>
      <rPr>
        <sz val="10"/>
        <rFont val="宋体"/>
        <charset val="134"/>
      </rPr>
      <t>基金名称</t>
    </r>
  </si>
  <si>
    <r>
      <rPr>
        <sz val="10"/>
        <rFont val="宋体"/>
        <charset val="134"/>
      </rPr>
      <t>基金类型</t>
    </r>
  </si>
  <si>
    <r>
      <rPr>
        <sz val="10"/>
        <rFont val="宋体"/>
        <charset val="134"/>
      </rPr>
      <t>基金代码</t>
    </r>
  </si>
  <si>
    <r>
      <rPr>
        <sz val="10"/>
        <rFont val="宋体"/>
        <charset val="134"/>
      </rPr>
      <t>基准日净值</t>
    </r>
    <r>
      <rPr>
        <sz val="10"/>
        <rFont val="Times New Roman"/>
        <charset val="134"/>
      </rPr>
      <t>/</t>
    </r>
    <r>
      <rPr>
        <sz val="10"/>
        <rFont val="宋体"/>
        <charset val="134"/>
      </rPr>
      <t>份</t>
    </r>
  </si>
  <si>
    <t>应收票据评估明细表</t>
  </si>
  <si>
    <r>
      <rPr>
        <sz val="10"/>
        <rFont val="宋体"/>
        <charset val="134"/>
      </rPr>
      <t>表</t>
    </r>
    <r>
      <rPr>
        <sz val="10"/>
        <rFont val="Times New Roman"/>
        <charset val="134"/>
      </rPr>
      <t>3-3</t>
    </r>
  </si>
  <si>
    <r>
      <rPr>
        <sz val="10"/>
        <rFont val="宋体"/>
        <charset val="134"/>
      </rPr>
      <t>户名（结算对象</t>
    </r>
    <r>
      <rPr>
        <sz val="10"/>
        <rFont val="Times New Roman"/>
        <charset val="134"/>
      </rPr>
      <t>)</t>
    </r>
  </si>
  <si>
    <r>
      <rPr>
        <sz val="10"/>
        <rFont val="宋体"/>
        <charset val="134"/>
      </rPr>
      <t>出票日期</t>
    </r>
  </si>
  <si>
    <r>
      <rPr>
        <sz val="10"/>
        <rFont val="宋体"/>
        <charset val="134"/>
      </rPr>
      <t>到期日期</t>
    </r>
  </si>
  <si>
    <r>
      <rPr>
        <sz val="10"/>
        <rFont val="宋体"/>
        <charset val="134"/>
      </rPr>
      <t>审计前</t>
    </r>
  </si>
  <si>
    <r>
      <rPr>
        <sz val="10"/>
        <rFont val="宋体"/>
        <charset val="134"/>
      </rPr>
      <t>审计调整</t>
    </r>
  </si>
  <si>
    <r>
      <rPr>
        <sz val="10"/>
        <rFont val="宋体"/>
        <charset val="134"/>
      </rPr>
      <t>发票</t>
    </r>
  </si>
  <si>
    <t>票据
复印件</t>
  </si>
  <si>
    <r>
      <rPr>
        <sz val="10"/>
        <rFont val="宋体"/>
        <charset val="134"/>
      </rPr>
      <t>计提减值准备</t>
    </r>
  </si>
  <si>
    <t>是否已贴现</t>
  </si>
  <si>
    <r>
      <rPr>
        <sz val="10"/>
        <rFont val="宋体"/>
        <charset val="134"/>
      </rPr>
      <t>应收票据合计</t>
    </r>
  </si>
  <si>
    <r>
      <rPr>
        <sz val="10"/>
        <rFont val="宋体"/>
        <charset val="134"/>
      </rPr>
      <t>减：应收票据坏账准备</t>
    </r>
  </si>
  <si>
    <r>
      <rPr>
        <sz val="10"/>
        <rFont val="宋体"/>
        <charset val="134"/>
      </rPr>
      <t>应收票据净额</t>
    </r>
  </si>
  <si>
    <t>应收账款评估明细表</t>
  </si>
  <si>
    <r>
      <rPr>
        <sz val="10"/>
        <rFont val="宋体"/>
        <charset val="134"/>
      </rPr>
      <t>表</t>
    </r>
    <r>
      <rPr>
        <sz val="10"/>
        <rFont val="Times New Roman"/>
        <charset val="134"/>
      </rPr>
      <t>3-4</t>
    </r>
  </si>
  <si>
    <r>
      <rPr>
        <sz val="10"/>
        <rFont val="宋体"/>
        <charset val="134"/>
      </rPr>
      <t>欠款单位名称（结算对象</t>
    </r>
    <r>
      <rPr>
        <sz val="10"/>
        <rFont val="Times New Roman"/>
        <charset val="134"/>
      </rPr>
      <t>)</t>
    </r>
  </si>
  <si>
    <r>
      <rPr>
        <sz val="10"/>
        <rFont val="宋体"/>
        <charset val="134"/>
      </rPr>
      <t>业务内容</t>
    </r>
  </si>
  <si>
    <r>
      <rPr>
        <sz val="10"/>
        <rFont val="宋体"/>
        <charset val="134"/>
      </rPr>
      <t>最后一次
变动日期</t>
    </r>
  </si>
  <si>
    <r>
      <rPr>
        <sz val="10"/>
        <rFont val="宋体"/>
        <charset val="134"/>
      </rPr>
      <t>账龄（月）</t>
    </r>
  </si>
  <si>
    <r>
      <rPr>
        <sz val="10"/>
        <rFont val="宋体"/>
        <charset val="134"/>
      </rPr>
      <t>审计前账面价值</t>
    </r>
  </si>
  <si>
    <r>
      <rPr>
        <sz val="10"/>
        <rFont val="宋体"/>
        <charset val="134"/>
      </rPr>
      <t>坏账准备</t>
    </r>
  </si>
  <si>
    <t>单据
凭证</t>
  </si>
  <si>
    <r>
      <rPr>
        <sz val="10"/>
        <rFont val="Times New Roman"/>
        <charset val="134"/>
      </rPr>
      <t>1</t>
    </r>
    <r>
      <rPr>
        <sz val="10"/>
        <rFont val="宋体"/>
        <charset val="134"/>
      </rPr>
      <t>年以内</t>
    </r>
  </si>
  <si>
    <r>
      <rPr>
        <sz val="10"/>
        <rFont val="Times New Roman"/>
        <charset val="134"/>
      </rPr>
      <t>1</t>
    </r>
    <r>
      <rPr>
        <sz val="10"/>
        <rFont val="宋体"/>
        <charset val="134"/>
      </rPr>
      <t>年</t>
    </r>
    <r>
      <rPr>
        <sz val="10"/>
        <rFont val="Times New Roman"/>
        <charset val="134"/>
      </rPr>
      <t>-2</t>
    </r>
    <r>
      <rPr>
        <sz val="10"/>
        <rFont val="宋体"/>
        <charset val="134"/>
      </rPr>
      <t>年</t>
    </r>
  </si>
  <si>
    <r>
      <rPr>
        <sz val="10"/>
        <rFont val="Times New Roman"/>
        <charset val="134"/>
      </rPr>
      <t>2</t>
    </r>
    <r>
      <rPr>
        <sz val="10"/>
        <rFont val="宋体"/>
        <charset val="134"/>
      </rPr>
      <t>年</t>
    </r>
    <r>
      <rPr>
        <sz val="10"/>
        <rFont val="Times New Roman"/>
        <charset val="134"/>
      </rPr>
      <t>-3</t>
    </r>
    <r>
      <rPr>
        <sz val="10"/>
        <rFont val="宋体"/>
        <charset val="134"/>
      </rPr>
      <t>年</t>
    </r>
  </si>
  <si>
    <r>
      <rPr>
        <sz val="10"/>
        <rFont val="Times New Roman"/>
        <charset val="134"/>
      </rPr>
      <t>3</t>
    </r>
    <r>
      <rPr>
        <sz val="10"/>
        <rFont val="宋体"/>
        <charset val="134"/>
      </rPr>
      <t>年</t>
    </r>
    <r>
      <rPr>
        <sz val="10"/>
        <rFont val="Times New Roman"/>
        <charset val="134"/>
      </rPr>
      <t>-4</t>
    </r>
    <r>
      <rPr>
        <sz val="10"/>
        <rFont val="宋体"/>
        <charset val="134"/>
      </rPr>
      <t>年</t>
    </r>
  </si>
  <si>
    <r>
      <rPr>
        <sz val="10"/>
        <rFont val="Times New Roman"/>
        <charset val="134"/>
      </rPr>
      <t>4</t>
    </r>
    <r>
      <rPr>
        <sz val="10"/>
        <rFont val="宋体"/>
        <charset val="134"/>
      </rPr>
      <t>年</t>
    </r>
    <r>
      <rPr>
        <sz val="10"/>
        <rFont val="Times New Roman"/>
        <charset val="134"/>
      </rPr>
      <t>-5</t>
    </r>
    <r>
      <rPr>
        <sz val="10"/>
        <rFont val="宋体"/>
        <charset val="134"/>
      </rPr>
      <t>年</t>
    </r>
  </si>
  <si>
    <r>
      <rPr>
        <sz val="10"/>
        <rFont val="Times New Roman"/>
        <charset val="134"/>
      </rPr>
      <t>5</t>
    </r>
    <r>
      <rPr>
        <sz val="10"/>
        <rFont val="宋体"/>
        <charset val="134"/>
      </rPr>
      <t>年以上</t>
    </r>
  </si>
  <si>
    <r>
      <rPr>
        <sz val="10"/>
        <rFont val="宋体"/>
        <charset val="134"/>
      </rPr>
      <t>小计</t>
    </r>
  </si>
  <si>
    <t>账面价值</t>
  </si>
  <si>
    <t>坏账准备</t>
  </si>
  <si>
    <t/>
  </si>
  <si>
    <t>风险损失提取比例</t>
  </si>
  <si>
    <r>
      <rPr>
        <sz val="10"/>
        <rFont val="宋体"/>
        <charset val="134"/>
      </rPr>
      <t>集团内部单位小计</t>
    </r>
  </si>
  <si>
    <r>
      <rPr>
        <sz val="10"/>
        <rFont val="宋体"/>
        <charset val="134"/>
      </rPr>
      <t>集团外部单位小计</t>
    </r>
  </si>
  <si>
    <r>
      <rPr>
        <sz val="10"/>
        <rFont val="宋体"/>
        <charset val="134"/>
      </rPr>
      <t>减：坏账准备</t>
    </r>
  </si>
  <si>
    <r>
      <rPr>
        <sz val="10"/>
        <rFont val="宋体"/>
        <charset val="134"/>
      </rPr>
      <t>减：评估风险损失</t>
    </r>
  </si>
  <si>
    <r>
      <rPr>
        <sz val="10"/>
        <rFont val="宋体"/>
        <charset val="134"/>
      </rPr>
      <t>应收账款净额</t>
    </r>
  </si>
  <si>
    <t>预付款项评估明细表</t>
  </si>
  <si>
    <r>
      <rPr>
        <sz val="10"/>
        <rFont val="宋体"/>
        <charset val="134"/>
      </rPr>
      <t>表</t>
    </r>
    <r>
      <rPr>
        <sz val="10"/>
        <rFont val="Times New Roman"/>
        <charset val="134"/>
      </rPr>
      <t>3-5</t>
    </r>
  </si>
  <si>
    <r>
      <rPr>
        <sz val="10"/>
        <rFont val="宋体"/>
        <charset val="134"/>
      </rPr>
      <t>收款单位名称（结算对象</t>
    </r>
    <r>
      <rPr>
        <sz val="10"/>
        <rFont val="Times New Roman"/>
        <charset val="134"/>
      </rPr>
      <t>)</t>
    </r>
  </si>
  <si>
    <r>
      <rPr>
        <sz val="10"/>
        <rFont val="宋体"/>
        <charset val="134"/>
      </rPr>
      <t>发生日期</t>
    </r>
  </si>
  <si>
    <r>
      <rPr>
        <sz val="10"/>
        <rFont val="宋体"/>
        <charset val="134"/>
      </rPr>
      <t>基准日汇率</t>
    </r>
  </si>
  <si>
    <t>预付款项合计</t>
  </si>
  <si>
    <t>减：预付款项坏账准备</t>
  </si>
  <si>
    <t>预付款项净额</t>
  </si>
  <si>
    <t>应收利息评估明细表</t>
  </si>
  <si>
    <r>
      <rPr>
        <sz val="10"/>
        <rFont val="宋体"/>
        <charset val="134"/>
      </rPr>
      <t>表</t>
    </r>
    <r>
      <rPr>
        <sz val="10"/>
        <rFont val="Times New Roman"/>
        <charset val="134"/>
      </rPr>
      <t>3-6</t>
    </r>
  </si>
  <si>
    <r>
      <rPr>
        <sz val="10"/>
        <rFont val="宋体"/>
        <charset val="134"/>
      </rPr>
      <t>本金</t>
    </r>
  </si>
  <si>
    <r>
      <rPr>
        <sz val="10"/>
        <rFont val="宋体"/>
        <charset val="134"/>
      </rPr>
      <t>利息所属期间</t>
    </r>
  </si>
  <si>
    <r>
      <rPr>
        <sz val="10"/>
        <rFont val="宋体"/>
        <charset val="134"/>
      </rPr>
      <t>利息率</t>
    </r>
    <r>
      <rPr>
        <sz val="10"/>
        <rFont val="Times New Roman"/>
        <charset val="134"/>
      </rPr>
      <t>%</t>
    </r>
  </si>
  <si>
    <r>
      <rPr>
        <sz val="10"/>
        <rFont val="宋体"/>
        <charset val="134"/>
      </rPr>
      <t>合</t>
    </r>
    <r>
      <rPr>
        <sz val="10"/>
        <rFont val="Times New Roman"/>
        <charset val="134"/>
      </rPr>
      <t xml:space="preserve">            </t>
    </r>
    <r>
      <rPr>
        <sz val="10"/>
        <rFont val="宋体"/>
        <charset val="134"/>
      </rPr>
      <t>计</t>
    </r>
  </si>
  <si>
    <t>应收股利（应收利润）评估明细表</t>
  </si>
  <si>
    <r>
      <rPr>
        <sz val="10"/>
        <rFont val="宋体"/>
        <charset val="134"/>
      </rPr>
      <t>表</t>
    </r>
    <r>
      <rPr>
        <sz val="10"/>
        <rFont val="Times New Roman"/>
        <charset val="134"/>
      </rPr>
      <t>3-7</t>
    </r>
  </si>
  <si>
    <r>
      <rPr>
        <sz val="10"/>
        <rFont val="宋体"/>
        <charset val="134"/>
      </rPr>
      <t>股利（利润）所属期间</t>
    </r>
  </si>
  <si>
    <t>其他应收款评估明细表</t>
  </si>
  <si>
    <r>
      <rPr>
        <sz val="10"/>
        <rFont val="宋体"/>
        <charset val="134"/>
      </rPr>
      <t>表</t>
    </r>
    <r>
      <rPr>
        <sz val="10"/>
        <rFont val="Times New Roman"/>
        <charset val="134"/>
      </rPr>
      <t>3-8</t>
    </r>
  </si>
  <si>
    <t>存货评估汇总表</t>
  </si>
  <si>
    <r>
      <rPr>
        <sz val="10"/>
        <rFont val="宋体"/>
        <charset val="134"/>
      </rPr>
      <t>表</t>
    </r>
    <r>
      <rPr>
        <sz val="10"/>
        <rFont val="Times New Roman"/>
        <charset val="134"/>
      </rPr>
      <t>3-9</t>
    </r>
  </si>
  <si>
    <t>3-9-1</t>
  </si>
  <si>
    <r>
      <rPr>
        <sz val="10"/>
        <rFont val="宋体"/>
        <charset val="134"/>
      </rPr>
      <t>材料采购（在途物资）</t>
    </r>
  </si>
  <si>
    <t>3-9-2</t>
  </si>
  <si>
    <r>
      <rPr>
        <sz val="10"/>
        <rFont val="宋体"/>
        <charset val="134"/>
      </rPr>
      <t>原材料</t>
    </r>
  </si>
  <si>
    <t>3-9-3</t>
  </si>
  <si>
    <r>
      <rPr>
        <sz val="10"/>
        <rFont val="宋体"/>
        <charset val="134"/>
      </rPr>
      <t>在库周转材料</t>
    </r>
  </si>
  <si>
    <t>3-9-4</t>
  </si>
  <si>
    <r>
      <rPr>
        <sz val="10"/>
        <rFont val="宋体"/>
        <charset val="134"/>
      </rPr>
      <t>委托加工物资</t>
    </r>
  </si>
  <si>
    <t>3-9-5</t>
  </si>
  <si>
    <r>
      <rPr>
        <sz val="10"/>
        <rFont val="宋体"/>
        <charset val="134"/>
      </rPr>
      <t>产成品（库存商品）</t>
    </r>
  </si>
  <si>
    <t>3-9-6</t>
  </si>
  <si>
    <r>
      <rPr>
        <sz val="10"/>
        <rFont val="宋体"/>
        <charset val="134"/>
      </rPr>
      <t>在产品（自制半成品）</t>
    </r>
  </si>
  <si>
    <t>3-9-7</t>
  </si>
  <si>
    <r>
      <rPr>
        <sz val="10"/>
        <rFont val="宋体"/>
        <charset val="134"/>
      </rPr>
      <t>发出商品</t>
    </r>
  </si>
  <si>
    <t>3-9-8</t>
  </si>
  <si>
    <r>
      <rPr>
        <sz val="10"/>
        <rFont val="宋体"/>
        <charset val="134"/>
      </rPr>
      <t>在用周转材料</t>
    </r>
  </si>
  <si>
    <t>3-9-9</t>
  </si>
  <si>
    <r>
      <rPr>
        <sz val="10"/>
        <rFont val="宋体"/>
        <charset val="134"/>
      </rPr>
      <t>减：存货跌价准备</t>
    </r>
  </si>
  <si>
    <t>存货—材料采购（在途物资）评估明细表</t>
  </si>
  <si>
    <r>
      <rPr>
        <sz val="10"/>
        <rFont val="宋体"/>
        <charset val="134"/>
      </rPr>
      <t>表</t>
    </r>
    <r>
      <rPr>
        <sz val="10"/>
        <rFont val="Times New Roman"/>
        <charset val="134"/>
      </rPr>
      <t>3-9-1</t>
    </r>
  </si>
  <si>
    <r>
      <rPr>
        <sz val="10"/>
        <rFont val="宋体"/>
        <charset val="134"/>
      </rPr>
      <t>名称及规格型号</t>
    </r>
  </si>
  <si>
    <r>
      <rPr>
        <sz val="10"/>
        <rFont val="宋体"/>
        <charset val="134"/>
      </rPr>
      <t>计量单位</t>
    </r>
  </si>
  <si>
    <r>
      <rPr>
        <sz val="10"/>
        <rFont val="宋体"/>
        <charset val="134"/>
      </rPr>
      <t>数量</t>
    </r>
  </si>
  <si>
    <r>
      <rPr>
        <sz val="10"/>
        <rFont val="宋体"/>
        <charset val="134"/>
      </rPr>
      <t>单价</t>
    </r>
  </si>
  <si>
    <r>
      <rPr>
        <sz val="10"/>
        <rFont val="宋体"/>
        <charset val="134"/>
      </rPr>
      <t>金额</t>
    </r>
  </si>
  <si>
    <r>
      <rPr>
        <sz val="10"/>
        <rFont val="宋体"/>
        <charset val="134"/>
      </rPr>
      <t>实际数量</t>
    </r>
  </si>
  <si>
    <r>
      <rPr>
        <sz val="10"/>
        <rFont val="宋体"/>
        <charset val="134"/>
      </rPr>
      <t>评估单价</t>
    </r>
  </si>
  <si>
    <t>存货—原材料评估明细表</t>
  </si>
  <si>
    <r>
      <rPr>
        <sz val="10"/>
        <rFont val="宋体"/>
        <charset val="134"/>
      </rPr>
      <t>表</t>
    </r>
    <r>
      <rPr>
        <sz val="10"/>
        <rFont val="Times New Roman"/>
        <charset val="134"/>
      </rPr>
      <t>3-9-2</t>
    </r>
  </si>
  <si>
    <r>
      <rPr>
        <sz val="10"/>
        <rFont val="宋体"/>
        <charset val="134"/>
      </rPr>
      <t>存放地点</t>
    </r>
  </si>
  <si>
    <r>
      <rPr>
        <sz val="10"/>
        <rFont val="宋体"/>
        <charset val="134"/>
      </rPr>
      <t>审计前计提减值准备金额</t>
    </r>
  </si>
  <si>
    <r>
      <rPr>
        <sz val="10"/>
        <rFont val="宋体"/>
        <charset val="134"/>
      </rPr>
      <t>审计调整计提减值准备金额</t>
    </r>
  </si>
  <si>
    <r>
      <rPr>
        <sz val="10"/>
        <rFont val="宋体"/>
        <charset val="134"/>
      </rPr>
      <t>计提减值准备金额</t>
    </r>
  </si>
  <si>
    <r>
      <rPr>
        <sz val="10"/>
        <rFont val="宋体"/>
        <charset val="134"/>
      </rPr>
      <t>购进年月</t>
    </r>
  </si>
  <si>
    <r>
      <rPr>
        <sz val="10"/>
        <rFont val="宋体"/>
        <charset val="134"/>
      </rPr>
      <t>基准日近期单价</t>
    </r>
  </si>
  <si>
    <t>状态</t>
  </si>
  <si>
    <t>市场价</t>
  </si>
  <si>
    <t>运杂费率</t>
  </si>
  <si>
    <t>贬值率</t>
  </si>
  <si>
    <r>
      <rPr>
        <sz val="10"/>
        <rFont val="宋体"/>
        <charset val="134"/>
      </rPr>
      <t>合计</t>
    </r>
  </si>
  <si>
    <t>存货—在库周转材料评估明细表</t>
  </si>
  <si>
    <r>
      <rPr>
        <sz val="10"/>
        <rFont val="Times New Roman"/>
        <charset val="134"/>
      </rPr>
      <t xml:space="preserve"> </t>
    </r>
    <r>
      <rPr>
        <sz val="10"/>
        <rFont val="宋体"/>
        <charset val="134"/>
      </rPr>
      <t>表</t>
    </r>
    <r>
      <rPr>
        <sz val="10"/>
        <rFont val="Times New Roman"/>
        <charset val="134"/>
      </rPr>
      <t>3-9-3</t>
    </r>
  </si>
  <si>
    <t>存货—委托加工物资评估明细表</t>
  </si>
  <si>
    <r>
      <rPr>
        <sz val="10"/>
        <rFont val="宋体"/>
        <charset val="134"/>
      </rPr>
      <t>表</t>
    </r>
    <r>
      <rPr>
        <sz val="10"/>
        <rFont val="Times New Roman"/>
        <charset val="134"/>
      </rPr>
      <t>3-9-4</t>
    </r>
  </si>
  <si>
    <r>
      <rPr>
        <sz val="10"/>
        <rFont val="宋体"/>
        <charset val="134"/>
      </rPr>
      <t>加工单位名称</t>
    </r>
  </si>
  <si>
    <t>存货—产成品（库存商品、开发产品、农产品）评估明细表</t>
  </si>
  <si>
    <r>
      <rPr>
        <sz val="10"/>
        <rFont val="宋体"/>
        <charset val="134"/>
      </rPr>
      <t>表</t>
    </r>
    <r>
      <rPr>
        <sz val="10"/>
        <rFont val="Times New Roman"/>
        <charset val="134"/>
      </rPr>
      <t>3-9-5</t>
    </r>
  </si>
  <si>
    <r>
      <rPr>
        <sz val="10"/>
        <rFont val="宋体"/>
        <charset val="134"/>
      </rPr>
      <t>名</t>
    </r>
    <r>
      <rPr>
        <sz val="10"/>
        <rFont val="Times New Roman"/>
        <charset val="134"/>
      </rPr>
      <t xml:space="preserve">  </t>
    </r>
    <r>
      <rPr>
        <sz val="10"/>
        <rFont val="宋体"/>
        <charset val="134"/>
      </rPr>
      <t>称</t>
    </r>
  </si>
  <si>
    <r>
      <rPr>
        <sz val="10"/>
        <rFont val="宋体"/>
        <charset val="134"/>
      </rPr>
      <t>规格型号</t>
    </r>
  </si>
  <si>
    <r>
      <rPr>
        <sz val="10"/>
        <rFont val="宋体"/>
        <charset val="134"/>
      </rPr>
      <t>基准日不含增值税销售单价</t>
    </r>
  </si>
  <si>
    <r>
      <rPr>
        <sz val="10"/>
        <rFont val="宋体"/>
        <charset val="134"/>
      </rPr>
      <t>销售状态
畅销</t>
    </r>
    <r>
      <rPr>
        <sz val="10"/>
        <rFont val="Times New Roman"/>
        <charset val="134"/>
      </rPr>
      <t>/</t>
    </r>
    <r>
      <rPr>
        <sz val="10"/>
        <rFont val="宋体"/>
        <charset val="134"/>
      </rPr>
      <t>正常</t>
    </r>
    <r>
      <rPr>
        <sz val="10"/>
        <rFont val="Times New Roman"/>
        <charset val="134"/>
      </rPr>
      <t>/</t>
    </r>
    <r>
      <rPr>
        <sz val="10"/>
        <rFont val="宋体"/>
        <charset val="134"/>
      </rPr>
      <t>滞销</t>
    </r>
  </si>
  <si>
    <t>不含税售价</t>
  </si>
  <si>
    <t>税金及附加率</t>
  </si>
  <si>
    <t>销售费用率</t>
  </si>
  <si>
    <t>利润率</t>
  </si>
  <si>
    <t>所得税率</t>
  </si>
  <si>
    <t>净利润率</t>
  </si>
  <si>
    <t>净利润扣减比例</t>
  </si>
  <si>
    <t>存货—在产品（自制半成品）评估明细表</t>
  </si>
  <si>
    <r>
      <rPr>
        <sz val="10"/>
        <rFont val="宋体"/>
        <charset val="134"/>
      </rPr>
      <t>表</t>
    </r>
    <r>
      <rPr>
        <sz val="10"/>
        <rFont val="Times New Roman"/>
        <charset val="134"/>
      </rPr>
      <t>3-9-6</t>
    </r>
  </si>
  <si>
    <r>
      <rPr>
        <sz val="10"/>
        <rFont val="宋体"/>
        <charset val="134"/>
      </rPr>
      <t>完工程度</t>
    </r>
    <r>
      <rPr>
        <sz val="10"/>
        <rFont val="Times New Roman"/>
        <charset val="134"/>
      </rPr>
      <t>%</t>
    </r>
  </si>
  <si>
    <r>
      <rPr>
        <sz val="10"/>
        <rFont val="宋体"/>
        <charset val="134"/>
      </rPr>
      <t>估算过程</t>
    </r>
    <r>
      <rPr>
        <sz val="10"/>
        <rFont val="宋体"/>
        <charset val="134"/>
      </rPr>
      <t>及参数选取（可以根据资产实际情况调整测算过程）</t>
    </r>
  </si>
  <si>
    <t>完工比例</t>
  </si>
  <si>
    <t>存货—发出商品评估明细表</t>
  </si>
  <si>
    <r>
      <rPr>
        <sz val="10"/>
        <rFont val="宋体"/>
        <charset val="134"/>
      </rPr>
      <t>表</t>
    </r>
    <r>
      <rPr>
        <sz val="10"/>
        <rFont val="Times New Roman"/>
        <charset val="134"/>
      </rPr>
      <t>3-9-7</t>
    </r>
  </si>
  <si>
    <r>
      <rPr>
        <sz val="10"/>
        <rFont val="宋体"/>
        <charset val="134"/>
      </rPr>
      <t>商品名称</t>
    </r>
  </si>
  <si>
    <r>
      <rPr>
        <sz val="10"/>
        <rFont val="宋体"/>
        <charset val="134"/>
      </rPr>
      <t>对方单位名称</t>
    </r>
  </si>
  <si>
    <t>估算过程及参数选取（可以根据资产实际情况调整测算过程）</t>
  </si>
  <si>
    <t>评估价值</t>
  </si>
  <si>
    <t>存货—在用周转材料评估明细表</t>
  </si>
  <si>
    <r>
      <rPr>
        <sz val="10"/>
        <rFont val="宋体"/>
        <charset val="134"/>
      </rPr>
      <t>表</t>
    </r>
    <r>
      <rPr>
        <sz val="10"/>
        <rFont val="Times New Roman"/>
        <charset val="134"/>
      </rPr>
      <t>3-9-8</t>
    </r>
  </si>
  <si>
    <r>
      <rPr>
        <sz val="10"/>
        <rFont val="宋体"/>
        <charset val="134"/>
      </rPr>
      <t>启用日期</t>
    </r>
  </si>
  <si>
    <r>
      <rPr>
        <sz val="10"/>
        <rFont val="宋体"/>
        <charset val="134"/>
      </rPr>
      <t>原始入账价值</t>
    </r>
  </si>
  <si>
    <r>
      <rPr>
        <sz val="10"/>
        <rFont val="宋体"/>
        <charset val="134"/>
      </rPr>
      <t>账面价值（摊余价值）</t>
    </r>
  </si>
  <si>
    <r>
      <rPr>
        <sz val="10"/>
        <rFont val="宋体"/>
        <charset val="134"/>
      </rPr>
      <t>估算过程</t>
    </r>
    <r>
      <rPr>
        <sz val="10"/>
        <rFont val="Times New Roman"/>
        <charset val="134"/>
      </rPr>
      <t xml:space="preserve"> </t>
    </r>
    <r>
      <rPr>
        <sz val="10"/>
        <rFont val="宋体"/>
        <charset val="134"/>
      </rPr>
      <t>（可以根据资产实际情况调整测算过程）</t>
    </r>
  </si>
  <si>
    <r>
      <rPr>
        <sz val="10"/>
        <rFont val="宋体"/>
        <charset val="134"/>
      </rPr>
      <t>评估原价</t>
    </r>
  </si>
  <si>
    <r>
      <rPr>
        <sz val="10"/>
        <rFont val="宋体"/>
        <charset val="134"/>
      </rPr>
      <t>成新率</t>
    </r>
    <r>
      <rPr>
        <sz val="10"/>
        <rFont val="Times New Roman"/>
        <charset val="134"/>
      </rPr>
      <t>%</t>
    </r>
  </si>
  <si>
    <r>
      <rPr>
        <sz val="10"/>
        <rFont val="宋体"/>
        <charset val="134"/>
      </rPr>
      <t>其他依据</t>
    </r>
  </si>
  <si>
    <t>资产类别</t>
  </si>
  <si>
    <t>经济寿命年限</t>
  </si>
  <si>
    <t>已使用年限</t>
  </si>
  <si>
    <t>尚可使用年限</t>
  </si>
  <si>
    <t>综合成新率</t>
  </si>
  <si>
    <t>购置价（含税）</t>
  </si>
  <si>
    <t>运杂费</t>
  </si>
  <si>
    <t>其他费</t>
  </si>
  <si>
    <t>重置全价（含税）</t>
  </si>
  <si>
    <t>税金</t>
  </si>
  <si>
    <t>重置全价（不含税）</t>
  </si>
  <si>
    <r>
      <rPr>
        <sz val="10"/>
        <rFont val="宋体"/>
        <charset val="134"/>
      </rPr>
      <t>原值</t>
    </r>
  </si>
  <si>
    <r>
      <rPr>
        <sz val="10"/>
        <rFont val="宋体"/>
        <charset val="134"/>
      </rPr>
      <t>成新率</t>
    </r>
  </si>
  <si>
    <r>
      <rPr>
        <sz val="10"/>
        <rFont val="宋体"/>
        <charset val="134"/>
      </rPr>
      <t>净值</t>
    </r>
  </si>
  <si>
    <t>原值增减值率％</t>
  </si>
  <si>
    <t>净值增减值率％</t>
  </si>
  <si>
    <t>存货—工程施工评估明细表</t>
  </si>
  <si>
    <r>
      <rPr>
        <sz val="10"/>
        <rFont val="宋体"/>
        <charset val="134"/>
      </rPr>
      <t>表</t>
    </r>
    <r>
      <rPr>
        <sz val="10"/>
        <rFont val="Times New Roman"/>
        <charset val="134"/>
      </rPr>
      <t>3-9-9</t>
    </r>
  </si>
  <si>
    <t>项目名称</t>
  </si>
  <si>
    <t>合同金额</t>
  </si>
  <si>
    <t>完工程度%</t>
  </si>
  <si>
    <t>预计总成本</t>
  </si>
  <si>
    <t>已结转成本</t>
  </si>
  <si>
    <t>已结转收入</t>
  </si>
  <si>
    <r>
      <rPr>
        <sz val="9"/>
        <rFont val="宋体"/>
        <charset val="134"/>
      </rPr>
      <t>材料费</t>
    </r>
  </si>
  <si>
    <t>人工费</t>
  </si>
  <si>
    <t>机械使用费</t>
  </si>
  <si>
    <t>其他直接费</t>
  </si>
  <si>
    <t>间接费用</t>
  </si>
  <si>
    <t>合同成本</t>
  </si>
  <si>
    <t>合同毛利</t>
  </si>
  <si>
    <t>工程结算</t>
  </si>
  <si>
    <r>
      <rPr>
        <sz val="16"/>
        <rFont val="黑体"/>
        <charset val="134"/>
      </rPr>
      <t>合同资产评估明细表</t>
    </r>
  </si>
  <si>
    <r>
      <rPr>
        <sz val="10"/>
        <color rgb="FF0000FF"/>
        <rFont val="宋体"/>
        <charset val="134"/>
      </rPr>
      <t>表</t>
    </r>
    <r>
      <rPr>
        <sz val="10"/>
        <color rgb="FF0000FF"/>
        <rFont val="Arial Narrow"/>
        <charset val="134"/>
      </rPr>
      <t>3-10</t>
    </r>
  </si>
  <si>
    <r>
      <rPr>
        <sz val="10"/>
        <rFont val="宋体"/>
        <charset val="134"/>
      </rPr>
      <t>项目名称</t>
    </r>
  </si>
  <si>
    <r>
      <rPr>
        <sz val="10"/>
        <rFont val="宋体"/>
        <charset val="134"/>
      </rPr>
      <t>结算单位</t>
    </r>
  </si>
  <si>
    <r>
      <rPr>
        <sz val="10"/>
        <rFont val="SimSun"/>
        <charset val="134"/>
      </rPr>
      <t>开工日期</t>
    </r>
  </si>
  <si>
    <r>
      <rPr>
        <sz val="10"/>
        <rFont val="SimSun"/>
        <charset val="134"/>
      </rPr>
      <t>完成进度</t>
    </r>
  </si>
  <si>
    <t>增减值率</t>
  </si>
  <si>
    <t>1</t>
  </si>
  <si>
    <r>
      <rPr>
        <sz val="10"/>
        <color theme="1"/>
        <rFont val="宋体"/>
        <charset val="134"/>
      </rPr>
      <t>合计</t>
    </r>
  </si>
  <si>
    <r>
      <rPr>
        <sz val="10"/>
        <color theme="1"/>
        <rFont val="宋体"/>
        <charset val="134"/>
      </rPr>
      <t>减：合同资产减值准备</t>
    </r>
  </si>
  <si>
    <t>减：评估风险损失</t>
  </si>
  <si>
    <t>被评估单位填表人：</t>
  </si>
  <si>
    <t>评估人员：</t>
  </si>
  <si>
    <t>填表日期：</t>
  </si>
  <si>
    <t>一年内到期的非流动资产评估明细表</t>
  </si>
  <si>
    <r>
      <rPr>
        <sz val="10"/>
        <rFont val="宋体"/>
        <charset val="134"/>
      </rPr>
      <t>表</t>
    </r>
    <r>
      <rPr>
        <sz val="10"/>
        <rFont val="Times New Roman"/>
        <charset val="134"/>
      </rPr>
      <t>3-11</t>
    </r>
  </si>
  <si>
    <r>
      <rPr>
        <sz val="10"/>
        <rFont val="宋体"/>
        <charset val="134"/>
      </rPr>
      <t>项目及内容</t>
    </r>
  </si>
  <si>
    <r>
      <rPr>
        <sz val="10"/>
        <rFont val="宋体"/>
        <charset val="134"/>
      </rPr>
      <t>结算内容</t>
    </r>
  </si>
  <si>
    <t>其他流动资产评估明细表</t>
  </si>
  <si>
    <r>
      <rPr>
        <sz val="10"/>
        <rFont val="宋体"/>
        <charset val="134"/>
      </rPr>
      <t>表</t>
    </r>
    <r>
      <rPr>
        <sz val="10"/>
        <rFont val="Times New Roman"/>
        <charset val="134"/>
      </rPr>
      <t>3-12</t>
    </r>
  </si>
  <si>
    <t>非流动资产评估汇总表</t>
  </si>
  <si>
    <r>
      <rPr>
        <sz val="10"/>
        <rFont val="宋体"/>
        <charset val="134"/>
      </rPr>
      <t>表</t>
    </r>
    <r>
      <rPr>
        <sz val="10"/>
        <rFont val="Times New Roman"/>
        <charset val="134"/>
      </rPr>
      <t>4</t>
    </r>
  </si>
  <si>
    <t>4-1</t>
  </si>
  <si>
    <t>4-2</t>
  </si>
  <si>
    <t>4-3</t>
  </si>
  <si>
    <t>4-4</t>
  </si>
  <si>
    <t>4-5</t>
  </si>
  <si>
    <t>4-6</t>
  </si>
  <si>
    <t>4-7</t>
  </si>
  <si>
    <t>4-8</t>
  </si>
  <si>
    <t>4-9</t>
  </si>
  <si>
    <t>4-10</t>
  </si>
  <si>
    <t>4-11</t>
  </si>
  <si>
    <t>4-12</t>
  </si>
  <si>
    <t>4-13</t>
  </si>
  <si>
    <t>4-14</t>
  </si>
  <si>
    <t>4-15</t>
  </si>
  <si>
    <t>4-16</t>
  </si>
  <si>
    <t>4-17</t>
  </si>
  <si>
    <r>
      <rPr>
        <sz val="10"/>
        <color indexed="8"/>
        <rFont val="宋体"/>
        <charset val="134"/>
      </rPr>
      <t>递延所得税资产</t>
    </r>
  </si>
  <si>
    <t>4-18</t>
  </si>
  <si>
    <t>可供出售金融资产评估汇总表</t>
  </si>
  <si>
    <r>
      <rPr>
        <sz val="10"/>
        <rFont val="宋体"/>
        <charset val="134"/>
      </rPr>
      <t>表</t>
    </r>
    <r>
      <rPr>
        <sz val="10"/>
        <rFont val="Times New Roman"/>
        <charset val="134"/>
      </rPr>
      <t>4-1</t>
    </r>
  </si>
  <si>
    <t>4-1-1</t>
  </si>
  <si>
    <r>
      <rPr>
        <sz val="10"/>
        <rFont val="宋体"/>
        <charset val="134"/>
      </rPr>
      <t>可供出售金融资产</t>
    </r>
    <r>
      <rPr>
        <sz val="10"/>
        <rFont val="Times New Roman"/>
        <charset val="134"/>
      </rPr>
      <t>-</t>
    </r>
    <r>
      <rPr>
        <sz val="10"/>
        <rFont val="宋体"/>
        <charset val="134"/>
      </rPr>
      <t>股票投资</t>
    </r>
  </si>
  <si>
    <t>4-1-2</t>
  </si>
  <si>
    <r>
      <rPr>
        <sz val="10"/>
        <rFont val="宋体"/>
        <charset val="134"/>
      </rPr>
      <t>可供出售金融资产</t>
    </r>
    <r>
      <rPr>
        <sz val="10"/>
        <rFont val="Times New Roman"/>
        <charset val="134"/>
      </rPr>
      <t>-</t>
    </r>
    <r>
      <rPr>
        <sz val="10"/>
        <rFont val="宋体"/>
        <charset val="134"/>
      </rPr>
      <t>债券投资</t>
    </r>
  </si>
  <si>
    <t>4-1-3</t>
  </si>
  <si>
    <r>
      <rPr>
        <sz val="10"/>
        <rFont val="宋体"/>
        <charset val="134"/>
      </rPr>
      <t>可供出售金融资产</t>
    </r>
    <r>
      <rPr>
        <sz val="10"/>
        <rFont val="Times New Roman"/>
        <charset val="134"/>
      </rPr>
      <t>-</t>
    </r>
    <r>
      <rPr>
        <sz val="10"/>
        <rFont val="宋体"/>
        <charset val="134"/>
      </rPr>
      <t>其他投资</t>
    </r>
  </si>
  <si>
    <t>可供出售金融资产—股票投资评估明细表</t>
  </si>
  <si>
    <r>
      <rPr>
        <sz val="10"/>
        <rFont val="宋体"/>
        <charset val="134"/>
      </rPr>
      <t>表</t>
    </r>
    <r>
      <rPr>
        <sz val="10"/>
        <rFont val="Times New Roman"/>
        <charset val="134"/>
      </rPr>
      <t>4-1-1</t>
    </r>
  </si>
  <si>
    <r>
      <rPr>
        <sz val="10"/>
        <rFont val="宋体"/>
        <charset val="134"/>
      </rPr>
      <t>股票性质</t>
    </r>
  </si>
  <si>
    <r>
      <rPr>
        <sz val="10"/>
        <rFont val="宋体"/>
        <charset val="134"/>
      </rPr>
      <t>基准日市价</t>
    </r>
  </si>
  <si>
    <r>
      <rPr>
        <sz val="10"/>
        <rFont val="宋体"/>
        <charset val="134"/>
      </rPr>
      <t>取得成本</t>
    </r>
  </si>
  <si>
    <t>合同
协议</t>
  </si>
  <si>
    <t>取价区间</t>
  </si>
  <si>
    <r>
      <rPr>
        <sz val="10"/>
        <rFont val="宋体"/>
        <charset val="134"/>
      </rPr>
      <t>合</t>
    </r>
    <r>
      <rPr>
        <sz val="10"/>
        <rFont val="Times New Roman"/>
        <charset val="134"/>
      </rPr>
      <t xml:space="preserve">    </t>
    </r>
    <r>
      <rPr>
        <sz val="10"/>
        <rFont val="宋体"/>
        <charset val="134"/>
      </rPr>
      <t>计</t>
    </r>
  </si>
  <si>
    <r>
      <rPr>
        <sz val="10"/>
        <rFont val="宋体"/>
        <charset val="134"/>
      </rPr>
      <t>减：减值准备</t>
    </r>
  </si>
  <si>
    <r>
      <rPr>
        <sz val="10"/>
        <rFont val="宋体"/>
        <charset val="134"/>
      </rPr>
      <t>净</t>
    </r>
    <r>
      <rPr>
        <sz val="10"/>
        <rFont val="Times New Roman"/>
        <charset val="134"/>
      </rPr>
      <t xml:space="preserve">    </t>
    </r>
    <r>
      <rPr>
        <sz val="10"/>
        <rFont val="宋体"/>
        <charset val="134"/>
      </rPr>
      <t>额</t>
    </r>
  </si>
  <si>
    <t>可供出售金融资产—债券投资评估明细表</t>
  </si>
  <si>
    <r>
      <rPr>
        <sz val="10"/>
        <rFont val="Times New Roman"/>
        <charset val="134"/>
      </rPr>
      <t xml:space="preserve"> </t>
    </r>
    <r>
      <rPr>
        <sz val="10"/>
        <rFont val="宋体"/>
        <charset val="134"/>
      </rPr>
      <t>表</t>
    </r>
    <r>
      <rPr>
        <sz val="10"/>
        <rFont val="Times New Roman"/>
        <charset val="134"/>
      </rPr>
      <t>4-1-2</t>
    </r>
  </si>
  <si>
    <r>
      <rPr>
        <sz val="10"/>
        <rFont val="宋体"/>
        <charset val="134"/>
      </rPr>
      <t>债券种类</t>
    </r>
  </si>
  <si>
    <r>
      <rPr>
        <sz val="10"/>
        <rFont val="宋体"/>
        <charset val="134"/>
      </rPr>
      <t>到期日</t>
    </r>
  </si>
  <si>
    <r>
      <rPr>
        <sz val="10"/>
        <rFont val="宋体"/>
        <charset val="134"/>
      </rPr>
      <t>成本（面值）</t>
    </r>
  </si>
  <si>
    <t>可供出售金融资产—其他投资评估明细表</t>
  </si>
  <si>
    <r>
      <rPr>
        <sz val="10"/>
        <rFont val="宋体"/>
        <charset val="134"/>
      </rPr>
      <t>表</t>
    </r>
    <r>
      <rPr>
        <sz val="10"/>
        <rFont val="Times New Roman"/>
        <charset val="134"/>
      </rPr>
      <t>4-1-3</t>
    </r>
  </si>
  <si>
    <r>
      <rPr>
        <sz val="10"/>
        <rFont val="宋体"/>
        <charset val="134"/>
      </rPr>
      <t>金融资产名称</t>
    </r>
  </si>
  <si>
    <r>
      <rPr>
        <sz val="10"/>
        <rFont val="宋体"/>
        <charset val="134"/>
      </rPr>
      <t>金融资产代码</t>
    </r>
  </si>
  <si>
    <r>
      <rPr>
        <sz val="10"/>
        <rFont val="宋体"/>
        <charset val="134"/>
      </rPr>
      <t>持有数量</t>
    </r>
  </si>
  <si>
    <t>持有至到期投资评估明细表</t>
  </si>
  <si>
    <r>
      <rPr>
        <sz val="10"/>
        <rFont val="宋体"/>
        <charset val="134"/>
      </rPr>
      <t>表</t>
    </r>
    <r>
      <rPr>
        <sz val="10"/>
        <rFont val="Times New Roman"/>
        <charset val="134"/>
      </rPr>
      <t>4-2</t>
    </r>
  </si>
  <si>
    <r>
      <rPr>
        <sz val="10"/>
        <rFont val="宋体"/>
        <charset val="134"/>
      </rPr>
      <t>投资类别</t>
    </r>
  </si>
  <si>
    <r>
      <rPr>
        <sz val="10"/>
        <rFont val="宋体"/>
        <charset val="134"/>
      </rPr>
      <t>投资成本</t>
    </r>
  </si>
  <si>
    <r>
      <rPr>
        <sz val="10"/>
        <rFont val="宋体"/>
        <charset val="134"/>
      </rPr>
      <t>持有至到期投资资产合计</t>
    </r>
  </si>
  <si>
    <r>
      <rPr>
        <sz val="10"/>
        <rFont val="宋体"/>
        <charset val="134"/>
      </rPr>
      <t>减：持有至到期投资减值准备</t>
    </r>
  </si>
  <si>
    <r>
      <rPr>
        <sz val="10"/>
        <rFont val="宋体"/>
        <charset val="134"/>
      </rPr>
      <t>持有至到期投资资产净额</t>
    </r>
  </si>
  <si>
    <t>长期应收款评估明细表</t>
  </si>
  <si>
    <r>
      <rPr>
        <sz val="10"/>
        <rFont val="宋体"/>
        <charset val="134"/>
      </rPr>
      <t>表</t>
    </r>
    <r>
      <rPr>
        <sz val="10"/>
        <rFont val="Times New Roman"/>
        <charset val="134"/>
      </rPr>
      <t>4-3</t>
    </r>
  </si>
  <si>
    <r>
      <rPr>
        <sz val="10"/>
        <rFont val="宋体"/>
        <charset val="134"/>
      </rPr>
      <t>长期应收款合计</t>
    </r>
  </si>
  <si>
    <r>
      <rPr>
        <sz val="10"/>
        <rFont val="宋体"/>
        <charset val="134"/>
      </rPr>
      <t>减：长期应收款坏账准备</t>
    </r>
  </si>
  <si>
    <r>
      <rPr>
        <sz val="10"/>
        <rFont val="宋体"/>
        <charset val="134"/>
      </rPr>
      <t>长期应收款净额</t>
    </r>
  </si>
  <si>
    <t>长期股权投资评估明细表</t>
  </si>
  <si>
    <r>
      <rPr>
        <sz val="10"/>
        <rFont val="宋体"/>
        <charset val="134"/>
      </rPr>
      <t>表</t>
    </r>
    <r>
      <rPr>
        <sz val="10"/>
        <rFont val="Times New Roman"/>
        <charset val="134"/>
      </rPr>
      <t>4-4</t>
    </r>
  </si>
  <si>
    <r>
      <rPr>
        <sz val="10"/>
        <rFont val="宋体"/>
        <charset val="134"/>
      </rPr>
      <t>协议投资期限</t>
    </r>
  </si>
  <si>
    <r>
      <rPr>
        <sz val="10"/>
        <rFont val="宋体"/>
        <charset val="134"/>
      </rPr>
      <t>持股比例（</t>
    </r>
    <r>
      <rPr>
        <sz val="10"/>
        <rFont val="Times New Roman"/>
        <charset val="134"/>
      </rPr>
      <t>%</t>
    </r>
    <r>
      <rPr>
        <sz val="10"/>
        <rFont val="宋体"/>
        <charset val="134"/>
      </rPr>
      <t>）</t>
    </r>
  </si>
  <si>
    <r>
      <rPr>
        <sz val="10"/>
        <rFont val="宋体"/>
        <charset val="134"/>
      </rPr>
      <t>是否控股</t>
    </r>
  </si>
  <si>
    <r>
      <rPr>
        <sz val="10"/>
        <rFont val="宋体"/>
        <charset val="134"/>
      </rPr>
      <t>核算方法</t>
    </r>
  </si>
  <si>
    <t>投资
协议</t>
  </si>
  <si>
    <t>被投资单位
报表</t>
  </si>
  <si>
    <t>被投资单位
章程</t>
  </si>
  <si>
    <t>文件</t>
  </si>
  <si>
    <r>
      <rPr>
        <sz val="10"/>
        <rFont val="宋体"/>
        <charset val="134"/>
      </rPr>
      <t>长期股权投资合计</t>
    </r>
  </si>
  <si>
    <r>
      <rPr>
        <sz val="10"/>
        <rFont val="宋体"/>
        <charset val="134"/>
      </rPr>
      <t>减：长期股权投资减值准备</t>
    </r>
  </si>
  <si>
    <r>
      <rPr>
        <sz val="10"/>
        <rFont val="宋体"/>
        <charset val="134"/>
      </rPr>
      <t>长期股权投资净额</t>
    </r>
  </si>
  <si>
    <t>投资性房地产——房屋评估明细表（采用成本模式计量）</t>
  </si>
  <si>
    <r>
      <rPr>
        <sz val="10"/>
        <rFont val="宋体"/>
        <charset val="134"/>
      </rPr>
      <t>表</t>
    </r>
    <r>
      <rPr>
        <sz val="10"/>
        <rFont val="Times New Roman"/>
        <charset val="134"/>
      </rPr>
      <t>4-5</t>
    </r>
  </si>
  <si>
    <r>
      <rPr>
        <sz val="10"/>
        <rFont val="宋体"/>
        <charset val="134"/>
      </rPr>
      <t>房屋对应宗地信息</t>
    </r>
  </si>
  <si>
    <r>
      <rPr>
        <sz val="10"/>
        <rFont val="宋体"/>
        <charset val="134"/>
      </rPr>
      <t>房产证号</t>
    </r>
  </si>
  <si>
    <r>
      <rPr>
        <sz val="10"/>
        <rFont val="宋体"/>
        <charset val="134"/>
      </rPr>
      <t>房产证载权利人</t>
    </r>
  </si>
  <si>
    <r>
      <rPr>
        <sz val="10"/>
        <rFont val="宋体"/>
        <charset val="134"/>
      </rPr>
      <t>房屋名称</t>
    </r>
  </si>
  <si>
    <r>
      <rPr>
        <sz val="10"/>
        <rFont val="宋体"/>
        <charset val="134"/>
      </rPr>
      <t>来源（外购、自建、自用转入、存货转入等）</t>
    </r>
  </si>
  <si>
    <r>
      <rPr>
        <sz val="10"/>
        <rFont val="宋体"/>
        <charset val="134"/>
      </rPr>
      <t>结构</t>
    </r>
  </si>
  <si>
    <r>
      <rPr>
        <sz val="10"/>
        <rFont val="宋体"/>
        <charset val="134"/>
      </rPr>
      <t>建成
年月</t>
    </r>
  </si>
  <si>
    <r>
      <rPr>
        <sz val="10"/>
        <rFont val="宋体"/>
        <charset val="134"/>
      </rPr>
      <t>建筑面积</t>
    </r>
  </si>
  <si>
    <r>
      <rPr>
        <sz val="10"/>
        <rFont val="宋体"/>
        <charset val="134"/>
      </rPr>
      <t>成本单价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</si>
  <si>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评估单价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</si>
  <si>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t>权属
证明</t>
  </si>
  <si>
    <r>
      <rPr>
        <sz val="10"/>
        <rFont val="宋体"/>
        <charset val="134"/>
      </rPr>
      <t>对应土地证号</t>
    </r>
  </si>
  <si>
    <r>
      <rPr>
        <sz val="10"/>
        <rFont val="宋体"/>
        <charset val="134"/>
      </rPr>
      <t>对应宗地名称</t>
    </r>
  </si>
  <si>
    <r>
      <rPr>
        <sz val="10"/>
        <rFont val="宋体"/>
        <charset val="134"/>
      </rPr>
      <t>宗地开发程度</t>
    </r>
  </si>
  <si>
    <r>
      <rPr>
        <sz val="10"/>
        <rFont val="宋体"/>
        <charset val="134"/>
      </rPr>
      <t>宗地位置</t>
    </r>
  </si>
  <si>
    <r>
      <rPr>
        <sz val="10"/>
        <rFont val="宋体"/>
        <charset val="134"/>
      </rPr>
      <t>宗地用途</t>
    </r>
  </si>
  <si>
    <r>
      <rPr>
        <sz val="10"/>
        <rFont val="宋体"/>
        <charset val="134"/>
      </rPr>
      <t>用地性质</t>
    </r>
  </si>
  <si>
    <t>勘查</t>
  </si>
  <si>
    <t>结构</t>
  </si>
  <si>
    <r>
      <rPr>
        <sz val="10"/>
        <rFont val="宋体"/>
        <charset val="134"/>
      </rPr>
      <t>投资性房地产－房屋合计</t>
    </r>
  </si>
  <si>
    <r>
      <rPr>
        <sz val="10"/>
        <rFont val="宋体"/>
        <charset val="134"/>
      </rPr>
      <t>减：投资性房地产减值准备</t>
    </r>
  </si>
  <si>
    <r>
      <rPr>
        <sz val="10"/>
        <rFont val="宋体"/>
        <charset val="134"/>
      </rPr>
      <t>投资性房地产－房屋净额</t>
    </r>
  </si>
  <si>
    <t>投资性房地产——房屋评估明细表（采用公允价值模式计量）</t>
  </si>
  <si>
    <r>
      <rPr>
        <sz val="10"/>
        <rFont val="宋体"/>
        <charset val="134"/>
      </rPr>
      <t>建筑</t>
    </r>
    <r>
      <rPr>
        <sz val="10"/>
        <rFont val="Times New Roman"/>
        <charset val="134"/>
      </rPr>
      <t xml:space="preserve">          </t>
    </r>
    <r>
      <rPr>
        <sz val="10"/>
        <rFont val="宋体"/>
        <charset val="134"/>
      </rPr>
      <t>面积</t>
    </r>
  </si>
  <si>
    <r>
      <rPr>
        <sz val="10"/>
        <rFont val="宋体"/>
        <charset val="134"/>
      </rPr>
      <t>原始入帐价值</t>
    </r>
    <r>
      <rPr>
        <sz val="10"/>
        <rFont val="Times New Roman"/>
        <charset val="134"/>
      </rPr>
      <t xml:space="preserve">    </t>
    </r>
    <r>
      <rPr>
        <sz val="10"/>
        <rFont val="宋体"/>
        <charset val="134"/>
      </rPr>
      <t>（转入日公允价值）</t>
    </r>
  </si>
  <si>
    <t>增减值率％</t>
  </si>
  <si>
    <t>增减值原因</t>
  </si>
  <si>
    <t>投资性房地产——土地使用权评估明细表（采用成本模式计量）</t>
  </si>
  <si>
    <r>
      <rPr>
        <sz val="10"/>
        <rFont val="宋体"/>
        <charset val="134"/>
      </rPr>
      <t>土地权证编号</t>
    </r>
  </si>
  <si>
    <r>
      <rPr>
        <sz val="10"/>
        <rFont val="宋体"/>
        <charset val="134"/>
      </rPr>
      <t>宗地名称</t>
    </r>
  </si>
  <si>
    <r>
      <rPr>
        <sz val="10"/>
        <rFont val="宋体"/>
        <charset val="134"/>
      </rPr>
      <t>是否空地</t>
    </r>
  </si>
  <si>
    <r>
      <rPr>
        <sz val="10"/>
        <rFont val="宋体"/>
        <charset val="134"/>
      </rPr>
      <t>土地位置</t>
    </r>
  </si>
  <si>
    <r>
      <rPr>
        <sz val="10"/>
        <rFont val="宋体"/>
        <charset val="134"/>
      </rPr>
      <t>取得日期</t>
    </r>
  </si>
  <si>
    <r>
      <rPr>
        <sz val="10"/>
        <rFont val="宋体"/>
        <charset val="134"/>
      </rPr>
      <t>土地用途</t>
    </r>
  </si>
  <si>
    <r>
      <rPr>
        <sz val="10"/>
        <rFont val="宋体"/>
        <charset val="134"/>
      </rPr>
      <t>准用年限</t>
    </r>
  </si>
  <si>
    <r>
      <rPr>
        <sz val="10"/>
        <rFont val="宋体"/>
        <charset val="134"/>
      </rPr>
      <t>开发程度</t>
    </r>
  </si>
  <si>
    <r>
      <rPr>
        <sz val="10"/>
        <rFont val="宋体"/>
        <charset val="134"/>
      </rPr>
      <t>面积</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</si>
  <si>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投资性地产合计</t>
    </r>
  </si>
  <si>
    <r>
      <rPr>
        <sz val="10"/>
        <rFont val="宋体"/>
        <charset val="134"/>
      </rPr>
      <t>投资性地产净额</t>
    </r>
  </si>
  <si>
    <t>投资性房地产——土地使用权评估明细表（采用公允价值模式计量）</t>
  </si>
  <si>
    <r>
      <rPr>
        <sz val="10"/>
        <rFont val="宋体"/>
        <charset val="134"/>
      </rPr>
      <t>原始入账价值（转入日公允价值）</t>
    </r>
  </si>
  <si>
    <t>固定资产评估汇总表</t>
  </si>
  <si>
    <r>
      <rPr>
        <sz val="10"/>
        <rFont val="宋体"/>
        <charset val="134"/>
      </rPr>
      <t>表</t>
    </r>
    <r>
      <rPr>
        <sz val="10"/>
        <rFont val="Times New Roman"/>
        <charset val="134"/>
      </rPr>
      <t>4-6</t>
    </r>
  </si>
  <si>
    <t>以下房产及车辆产权事宜统计结果，各组一定要在各明细表固定列处建立明确分类标识，采用SUMIF等公式汇总，以方便动态更新和迅速统计。</t>
  </si>
  <si>
    <t>增减值</t>
  </si>
  <si>
    <r>
      <rPr>
        <sz val="10"/>
        <rFont val="宋体"/>
        <charset val="134"/>
      </rPr>
      <t>总面积＝已办证面积</t>
    </r>
    <r>
      <rPr>
        <sz val="10"/>
        <rFont val="Times New Roman"/>
        <charset val="134"/>
      </rPr>
      <t>+</t>
    </r>
    <r>
      <rPr>
        <sz val="10"/>
        <rFont val="宋体"/>
        <charset val="134"/>
      </rPr>
      <t>不需办证面积</t>
    </r>
    <r>
      <rPr>
        <sz val="10"/>
        <rFont val="Times New Roman"/>
        <charset val="134"/>
      </rPr>
      <t>+</t>
    </r>
    <r>
      <rPr>
        <sz val="10"/>
        <rFont val="宋体"/>
        <charset val="134"/>
      </rPr>
      <t>未办证面积</t>
    </r>
  </si>
  <si>
    <r>
      <rPr>
        <sz val="10"/>
        <rFont val="宋体"/>
        <charset val="134"/>
      </rPr>
      <t>房产项数＝已办证数量</t>
    </r>
    <r>
      <rPr>
        <sz val="10"/>
        <rFont val="Times New Roman"/>
        <charset val="134"/>
      </rPr>
      <t>+</t>
    </r>
    <r>
      <rPr>
        <sz val="10"/>
        <rFont val="宋体"/>
        <charset val="134"/>
      </rPr>
      <t>未办证数量</t>
    </r>
  </si>
  <si>
    <t>总面积M2</t>
  </si>
  <si>
    <t>已办证面积m2</t>
  </si>
  <si>
    <t>不需办证面积m2</t>
  </si>
  <si>
    <t>未办证面积m2</t>
  </si>
  <si>
    <t>办证比例</t>
  </si>
  <si>
    <t>房产项数</t>
  </si>
  <si>
    <t>已办证数量</t>
  </si>
  <si>
    <t>不需办证数量</t>
  </si>
  <si>
    <t>未办证数量</t>
  </si>
  <si>
    <t>产权证载权利人与实际产权人不符数量</t>
  </si>
  <si>
    <r>
      <rPr>
        <sz val="10"/>
        <color indexed="8"/>
        <rFont val="宋体"/>
        <charset val="134"/>
      </rPr>
      <t>房屋建筑物类合计</t>
    </r>
  </si>
  <si>
    <t>4-6-1</t>
  </si>
  <si>
    <r>
      <rPr>
        <sz val="10"/>
        <color indexed="8"/>
        <rFont val="宋体"/>
        <charset val="134"/>
      </rPr>
      <t>固定资产</t>
    </r>
    <r>
      <rPr>
        <sz val="10"/>
        <color indexed="8"/>
        <rFont val="Times New Roman"/>
        <charset val="134"/>
      </rPr>
      <t>-</t>
    </r>
    <r>
      <rPr>
        <sz val="10"/>
        <color indexed="8"/>
        <rFont val="宋体"/>
        <charset val="134"/>
      </rPr>
      <t>房屋建筑物</t>
    </r>
  </si>
  <si>
    <t>4-6-2</t>
  </si>
  <si>
    <r>
      <rPr>
        <sz val="10"/>
        <color indexed="8"/>
        <rFont val="宋体"/>
        <charset val="134"/>
      </rPr>
      <t>固定资产</t>
    </r>
    <r>
      <rPr>
        <sz val="10"/>
        <color indexed="8"/>
        <rFont val="Times New Roman"/>
        <charset val="134"/>
      </rPr>
      <t>-</t>
    </r>
    <r>
      <rPr>
        <sz val="10"/>
        <color indexed="8"/>
        <rFont val="宋体"/>
        <charset val="134"/>
      </rPr>
      <t>构筑物及其他辅助设施</t>
    </r>
  </si>
  <si>
    <t>4-6-3</t>
  </si>
  <si>
    <r>
      <rPr>
        <sz val="10"/>
        <color indexed="8"/>
        <rFont val="宋体"/>
        <charset val="134"/>
      </rPr>
      <t>固定资产</t>
    </r>
    <r>
      <rPr>
        <sz val="10"/>
        <color indexed="8"/>
        <rFont val="Times New Roman"/>
        <charset val="134"/>
      </rPr>
      <t>-</t>
    </r>
    <r>
      <rPr>
        <sz val="10"/>
        <color indexed="8"/>
        <rFont val="宋体"/>
        <charset val="134"/>
      </rPr>
      <t>管道及沟槽</t>
    </r>
  </si>
  <si>
    <t>4-6-8</t>
  </si>
  <si>
    <r>
      <rPr>
        <sz val="10"/>
        <color indexed="8"/>
        <rFont val="宋体"/>
        <charset val="134"/>
      </rPr>
      <t>固定资产</t>
    </r>
    <r>
      <rPr>
        <sz val="10"/>
        <color indexed="8"/>
        <rFont val="Times New Roman"/>
        <charset val="134"/>
      </rPr>
      <t>-</t>
    </r>
    <r>
      <rPr>
        <sz val="10"/>
        <color indexed="8"/>
        <rFont val="宋体"/>
        <charset val="134"/>
      </rPr>
      <t>井巷工程</t>
    </r>
  </si>
  <si>
    <r>
      <rPr>
        <sz val="10"/>
        <color indexed="8"/>
        <rFont val="宋体"/>
        <charset val="134"/>
      </rPr>
      <t>设备类合计</t>
    </r>
  </si>
  <si>
    <t>车辆产权统计</t>
  </si>
  <si>
    <t>4-6-4</t>
  </si>
  <si>
    <r>
      <rPr>
        <sz val="10"/>
        <color indexed="8"/>
        <rFont val="宋体"/>
        <charset val="134"/>
      </rPr>
      <t>固定资产</t>
    </r>
    <r>
      <rPr>
        <sz val="10"/>
        <color indexed="8"/>
        <rFont val="Times New Roman"/>
        <charset val="134"/>
      </rPr>
      <t>-</t>
    </r>
    <r>
      <rPr>
        <sz val="10"/>
        <color indexed="8"/>
        <rFont val="宋体"/>
        <charset val="134"/>
      </rPr>
      <t>机器设备</t>
    </r>
  </si>
  <si>
    <t>车辆总数</t>
  </si>
  <si>
    <t>已办证车辆数量</t>
  </si>
  <si>
    <t>不需办证车辆数量</t>
  </si>
  <si>
    <t>未办证车辆项数</t>
  </si>
  <si>
    <t>行驶证载权利人与实际产权人不符数量</t>
  </si>
  <si>
    <t>4-6-5</t>
  </si>
  <si>
    <r>
      <rPr>
        <sz val="10"/>
        <color indexed="8"/>
        <rFont val="宋体"/>
        <charset val="134"/>
      </rPr>
      <t>固定资产</t>
    </r>
    <r>
      <rPr>
        <sz val="10"/>
        <color indexed="8"/>
        <rFont val="Times New Roman"/>
        <charset val="134"/>
      </rPr>
      <t>-</t>
    </r>
    <r>
      <rPr>
        <sz val="10"/>
        <color indexed="8"/>
        <rFont val="宋体"/>
        <charset val="134"/>
      </rPr>
      <t>车辆</t>
    </r>
  </si>
  <si>
    <t>4-6-6</t>
  </si>
  <si>
    <r>
      <rPr>
        <sz val="10"/>
        <color indexed="8"/>
        <rFont val="宋体"/>
        <charset val="134"/>
      </rPr>
      <t>固定资产</t>
    </r>
    <r>
      <rPr>
        <sz val="10"/>
        <color indexed="8"/>
        <rFont val="Times New Roman"/>
        <charset val="134"/>
      </rPr>
      <t>-</t>
    </r>
    <r>
      <rPr>
        <sz val="10"/>
        <color indexed="8"/>
        <rFont val="宋体"/>
        <charset val="134"/>
      </rPr>
      <t>电子设备</t>
    </r>
  </si>
  <si>
    <t>4-6-7</t>
  </si>
  <si>
    <r>
      <rPr>
        <sz val="10"/>
        <color indexed="8"/>
        <rFont val="宋体"/>
        <charset val="134"/>
      </rPr>
      <t>固定资产</t>
    </r>
    <r>
      <rPr>
        <sz val="10"/>
        <color indexed="8"/>
        <rFont val="Times New Roman"/>
        <charset val="134"/>
      </rPr>
      <t>—</t>
    </r>
    <r>
      <rPr>
        <sz val="10"/>
        <color indexed="8"/>
        <rFont val="宋体"/>
        <charset val="134"/>
      </rPr>
      <t>土地</t>
    </r>
  </si>
  <si>
    <r>
      <rPr>
        <sz val="10"/>
        <color indexed="8"/>
        <rFont val="宋体"/>
        <charset val="134"/>
      </rPr>
      <t>固定资产合计</t>
    </r>
  </si>
  <si>
    <r>
      <rPr>
        <sz val="10"/>
        <rFont val="宋体"/>
        <charset val="134"/>
      </rPr>
      <t>减：固定资产减值准备</t>
    </r>
  </si>
  <si>
    <t>固定资产—房屋建筑物评估明细表</t>
  </si>
  <si>
    <r>
      <rPr>
        <sz val="10"/>
        <rFont val="宋体"/>
        <charset val="134"/>
      </rPr>
      <t>表</t>
    </r>
    <r>
      <rPr>
        <sz val="10"/>
        <rFont val="Times New Roman"/>
        <charset val="134"/>
      </rPr>
      <t>4-6-1</t>
    </r>
  </si>
  <si>
    <r>
      <rPr>
        <sz val="10"/>
        <rFont val="宋体"/>
        <charset val="134"/>
      </rPr>
      <t>资产编号</t>
    </r>
  </si>
  <si>
    <r>
      <rPr>
        <sz val="10"/>
        <rFont val="宋体"/>
        <charset val="134"/>
      </rPr>
      <t>建筑物名称</t>
    </r>
  </si>
  <si>
    <r>
      <rPr>
        <sz val="10"/>
        <rFont val="宋体"/>
        <charset val="134"/>
      </rPr>
      <t>详细地址</t>
    </r>
  </si>
  <si>
    <r>
      <rPr>
        <sz val="10"/>
        <rFont val="宋体"/>
        <charset val="134"/>
      </rPr>
      <t>檐高</t>
    </r>
    <r>
      <rPr>
        <sz val="10"/>
        <rFont val="Times New Roman"/>
        <charset val="134"/>
      </rPr>
      <t>(</t>
    </r>
    <r>
      <rPr>
        <sz val="10"/>
        <rFont val="宋体"/>
        <charset val="134"/>
      </rPr>
      <t>米</t>
    </r>
    <r>
      <rPr>
        <sz val="10"/>
        <rFont val="Times New Roman"/>
        <charset val="134"/>
      </rPr>
      <t>)</t>
    </r>
  </si>
  <si>
    <r>
      <rPr>
        <sz val="10"/>
        <rFont val="宋体"/>
        <charset val="134"/>
      </rPr>
      <t>层数</t>
    </r>
  </si>
  <si>
    <r>
      <rPr>
        <sz val="10"/>
        <rFont val="宋体"/>
        <charset val="134"/>
      </rPr>
      <t>建筑面积</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</si>
  <si>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折旧年限</t>
    </r>
  </si>
  <si>
    <t>概预算</t>
  </si>
  <si>
    <r>
      <rPr>
        <sz val="10"/>
        <rFont val="宋体"/>
        <charset val="134"/>
      </rPr>
      <t>计提减值
准备金额</t>
    </r>
  </si>
  <si>
    <t>照相</t>
  </si>
  <si>
    <t>取价
依据</t>
  </si>
  <si>
    <t>其他
依据</t>
  </si>
  <si>
    <t>依据补充
说明</t>
  </si>
  <si>
    <t>资产
类别</t>
  </si>
  <si>
    <t>耐用年限</t>
  </si>
  <si>
    <t>功能性贬值率</t>
  </si>
  <si>
    <t>经济性贬值率</t>
  </si>
  <si>
    <t>建安造价合计</t>
  </si>
  <si>
    <t>土建造价</t>
  </si>
  <si>
    <t>设备安装</t>
  </si>
  <si>
    <t>装修造价</t>
  </si>
  <si>
    <t>建安单价</t>
  </si>
  <si>
    <t>前期及其他费率
（按造价取）</t>
  </si>
  <si>
    <t>前期及其他费率
（按面积取）</t>
  </si>
  <si>
    <t>前期及其他费</t>
  </si>
  <si>
    <t>合理工期</t>
  </si>
  <si>
    <t>资金成本率</t>
  </si>
  <si>
    <t>资金成本</t>
  </si>
  <si>
    <t>重置全价</t>
  </si>
  <si>
    <t>成本法
测算过程</t>
  </si>
  <si>
    <t>可比案例1
名称</t>
  </si>
  <si>
    <t>可比案例1
单价</t>
  </si>
  <si>
    <t>可比案例2
名称</t>
  </si>
  <si>
    <t>可比案例2
单价</t>
  </si>
  <si>
    <t>可比案例3
名称</t>
  </si>
  <si>
    <t>可比案例3
单价</t>
  </si>
  <si>
    <t>平均单价</t>
  </si>
  <si>
    <t>评估值</t>
  </si>
  <si>
    <t>市场法
测算过程</t>
  </si>
  <si>
    <t>收益法
测算过程</t>
  </si>
  <si>
    <r>
      <rPr>
        <sz val="10"/>
        <rFont val="宋体"/>
        <charset val="134"/>
      </rPr>
      <t>房屋建筑物合计</t>
    </r>
  </si>
  <si>
    <r>
      <rPr>
        <sz val="10"/>
        <rFont val="宋体"/>
        <charset val="134"/>
      </rPr>
      <t>减：房屋建筑物减值准备</t>
    </r>
  </si>
  <si>
    <r>
      <rPr>
        <sz val="10"/>
        <rFont val="宋体"/>
        <charset val="134"/>
      </rPr>
      <t>房屋建筑物净额</t>
    </r>
  </si>
  <si>
    <t>固定资产—构筑物及其他辅助设施评估明细表</t>
  </si>
  <si>
    <r>
      <rPr>
        <sz val="10"/>
        <rFont val="宋体"/>
        <charset val="134"/>
      </rPr>
      <t>表</t>
    </r>
    <r>
      <rPr>
        <sz val="10"/>
        <rFont val="Times New Roman"/>
        <charset val="134"/>
      </rPr>
      <t>4-6-2</t>
    </r>
  </si>
  <si>
    <r>
      <rPr>
        <sz val="10"/>
        <rFont val="Times New Roman"/>
        <charset val="134"/>
      </rPr>
      <t xml:space="preserve"> </t>
    </r>
    <r>
      <rPr>
        <sz val="10"/>
        <rFont val="宋体"/>
        <charset val="134"/>
      </rPr>
      <t>名称</t>
    </r>
  </si>
  <si>
    <r>
      <rPr>
        <sz val="10"/>
        <rFont val="宋体"/>
        <charset val="134"/>
      </rPr>
      <t>材质</t>
    </r>
  </si>
  <si>
    <r>
      <rPr>
        <sz val="10"/>
        <rFont val="宋体"/>
        <charset val="134"/>
      </rPr>
      <t>规格尺寸</t>
    </r>
  </si>
  <si>
    <r>
      <rPr>
        <sz val="10"/>
        <rFont val="宋体"/>
        <charset val="134"/>
      </rPr>
      <t>建成年月</t>
    </r>
  </si>
  <si>
    <t>建安造价</t>
  </si>
  <si>
    <t>前期及其他费率</t>
  </si>
  <si>
    <r>
      <rPr>
        <sz val="10"/>
        <rFont val="宋体"/>
        <charset val="134"/>
      </rPr>
      <t>构筑物合计</t>
    </r>
  </si>
  <si>
    <r>
      <rPr>
        <sz val="10"/>
        <rFont val="宋体"/>
        <charset val="134"/>
      </rPr>
      <t>减：构筑物及其他辅助设施减值准备</t>
    </r>
  </si>
  <si>
    <r>
      <rPr>
        <sz val="10"/>
        <rFont val="宋体"/>
        <charset val="134"/>
      </rPr>
      <t>构筑物净额</t>
    </r>
  </si>
  <si>
    <t>固定资产—管道和沟槽评估明细表</t>
  </si>
  <si>
    <r>
      <rPr>
        <sz val="10"/>
        <rFont val="宋体"/>
        <charset val="134"/>
      </rPr>
      <t>表</t>
    </r>
    <r>
      <rPr>
        <sz val="10"/>
        <rFont val="Times New Roman"/>
        <charset val="134"/>
      </rPr>
      <t>4-6-3</t>
    </r>
  </si>
  <si>
    <r>
      <rPr>
        <sz val="10"/>
        <rFont val="宋体"/>
        <charset val="134"/>
      </rPr>
      <t>起讫地址</t>
    </r>
  </si>
  <si>
    <r>
      <rPr>
        <sz val="10"/>
        <rFont val="宋体"/>
        <charset val="134"/>
      </rPr>
      <t xml:space="preserve">长度
</t>
    </r>
    <r>
      <rPr>
        <sz val="10"/>
        <rFont val="Times New Roman"/>
        <charset val="134"/>
      </rPr>
      <t>(m)</t>
    </r>
  </si>
  <si>
    <r>
      <rPr>
        <sz val="10"/>
        <rFont val="宋体"/>
        <charset val="134"/>
      </rPr>
      <t xml:space="preserve">漕深
</t>
    </r>
    <r>
      <rPr>
        <sz val="10"/>
        <rFont val="Times New Roman"/>
        <charset val="134"/>
      </rPr>
      <t>(m)</t>
    </r>
  </si>
  <si>
    <r>
      <rPr>
        <sz val="10"/>
        <rFont val="宋体"/>
        <charset val="134"/>
      </rPr>
      <t>沟宽</t>
    </r>
    <r>
      <rPr>
        <sz val="10"/>
        <rFont val="Times New Roman"/>
        <charset val="134"/>
      </rPr>
      <t>*</t>
    </r>
    <r>
      <rPr>
        <sz val="10"/>
        <rFont val="宋体"/>
        <charset val="134"/>
      </rPr>
      <t>沟厚</t>
    </r>
    <r>
      <rPr>
        <sz val="10"/>
        <rFont val="Times New Roman"/>
        <charset val="134"/>
      </rPr>
      <t xml:space="preserve">(mm*mm)
</t>
    </r>
    <r>
      <rPr>
        <sz val="10"/>
        <rFont val="宋体"/>
        <charset val="134"/>
      </rPr>
      <t>管径</t>
    </r>
    <r>
      <rPr>
        <sz val="10"/>
        <rFont val="Times New Roman"/>
        <charset val="134"/>
      </rPr>
      <t>*</t>
    </r>
    <r>
      <rPr>
        <sz val="10"/>
        <rFont val="宋体"/>
        <charset val="134"/>
      </rPr>
      <t>壁厚</t>
    </r>
    <r>
      <rPr>
        <sz val="10"/>
        <rFont val="Times New Roman"/>
        <charset val="134"/>
      </rPr>
      <t>(mm*mm)</t>
    </r>
  </si>
  <si>
    <r>
      <rPr>
        <sz val="10"/>
        <rFont val="宋体"/>
        <charset val="134"/>
      </rPr>
      <t>绝缘方式</t>
    </r>
  </si>
  <si>
    <t>依据补
充说明</t>
  </si>
  <si>
    <t>材质</t>
  </si>
  <si>
    <r>
      <rPr>
        <sz val="10"/>
        <rFont val="宋体"/>
        <charset val="134"/>
      </rPr>
      <t>管道沟槽合计</t>
    </r>
  </si>
  <si>
    <r>
      <rPr>
        <sz val="10"/>
        <rFont val="宋体"/>
        <charset val="134"/>
      </rPr>
      <t>减：管道和沟槽减值准备</t>
    </r>
  </si>
  <si>
    <r>
      <rPr>
        <sz val="10"/>
        <rFont val="宋体"/>
        <charset val="134"/>
      </rPr>
      <t>管道沟槽净额</t>
    </r>
  </si>
  <si>
    <t>固定资产—机器设备评估明细表</t>
  </si>
  <si>
    <r>
      <rPr>
        <sz val="10"/>
        <rFont val="宋体"/>
        <charset val="134"/>
      </rPr>
      <t>表</t>
    </r>
    <r>
      <rPr>
        <sz val="10"/>
        <rFont val="Times New Roman"/>
        <charset val="134"/>
      </rPr>
      <t>4-6-4</t>
    </r>
  </si>
  <si>
    <r>
      <rPr>
        <sz val="10"/>
        <rFont val="宋体"/>
        <charset val="134"/>
      </rPr>
      <t>设备名称</t>
    </r>
  </si>
  <si>
    <r>
      <rPr>
        <sz val="10"/>
        <rFont val="宋体"/>
        <charset val="134"/>
      </rPr>
      <t>生产厂家</t>
    </r>
  </si>
  <si>
    <r>
      <rPr>
        <sz val="10"/>
        <rFont val="宋体"/>
        <charset val="134"/>
      </rPr>
      <t>设备材质</t>
    </r>
  </si>
  <si>
    <r>
      <rPr>
        <sz val="10"/>
        <rFont val="宋体"/>
        <charset val="134"/>
      </rPr>
      <t>设备重量（</t>
    </r>
    <r>
      <rPr>
        <sz val="10"/>
        <rFont val="Times New Roman"/>
        <charset val="134"/>
      </rPr>
      <t>T</t>
    </r>
    <r>
      <rPr>
        <sz val="10"/>
        <rFont val="宋体"/>
        <charset val="134"/>
      </rPr>
      <t>）</t>
    </r>
  </si>
  <si>
    <t>存放地点</t>
  </si>
  <si>
    <r>
      <rPr>
        <sz val="10"/>
        <rFont val="宋体"/>
        <charset val="134"/>
      </rPr>
      <t>购置日期</t>
    </r>
  </si>
  <si>
    <r>
      <rPr>
        <sz val="10"/>
        <rFont val="宋体"/>
        <charset val="134"/>
      </rPr>
      <t>设备近期市场价格</t>
    </r>
  </si>
  <si>
    <r>
      <rPr>
        <sz val="10"/>
        <rFont val="宋体"/>
        <charset val="134"/>
      </rPr>
      <t>近期价格内涵</t>
    </r>
  </si>
  <si>
    <t>年检
证书</t>
  </si>
  <si>
    <t>核实</t>
  </si>
  <si>
    <t>年代</t>
  </si>
  <si>
    <t>经济寿命
年限</t>
  </si>
  <si>
    <t>FOB</t>
  </si>
  <si>
    <t>汇率</t>
  </si>
  <si>
    <t>海运
费率</t>
  </si>
  <si>
    <t>海外
保险费</t>
  </si>
  <si>
    <t>关税</t>
  </si>
  <si>
    <t>增值税</t>
  </si>
  <si>
    <t>购置价
（含税）</t>
  </si>
  <si>
    <t>基础费率</t>
  </si>
  <si>
    <t>安装调
试费率</t>
  </si>
  <si>
    <t>设备工程费</t>
  </si>
  <si>
    <t>建设单位管理费率</t>
  </si>
  <si>
    <t>工程监理费率</t>
  </si>
  <si>
    <t>勘察设计费率</t>
  </si>
  <si>
    <t>环境评价费率</t>
  </si>
  <si>
    <t>招投标代理费</t>
  </si>
  <si>
    <t>联合试运转费率</t>
  </si>
  <si>
    <t>前期及
其他费率</t>
  </si>
  <si>
    <t>前期及
其他费</t>
  </si>
  <si>
    <t>资金
成本率</t>
  </si>
  <si>
    <t>重置全价
（含税）</t>
  </si>
  <si>
    <t>重置全价
（不含税）</t>
  </si>
  <si>
    <r>
      <rPr>
        <sz val="10"/>
        <rFont val="宋体"/>
        <charset val="134"/>
      </rPr>
      <t>机器设备合计</t>
    </r>
  </si>
  <si>
    <r>
      <rPr>
        <sz val="10"/>
        <rFont val="宋体"/>
        <charset val="134"/>
      </rPr>
      <t>减：机器设备减值准备</t>
    </r>
  </si>
  <si>
    <r>
      <rPr>
        <sz val="10"/>
        <rFont val="宋体"/>
        <charset val="134"/>
      </rPr>
      <t>机器设备净额</t>
    </r>
  </si>
  <si>
    <t>固定资产—车辆评估明细表</t>
  </si>
  <si>
    <r>
      <rPr>
        <sz val="10"/>
        <rFont val="宋体"/>
        <charset val="134"/>
      </rPr>
      <t>表</t>
    </r>
    <r>
      <rPr>
        <sz val="10"/>
        <rFont val="Times New Roman"/>
        <charset val="134"/>
      </rPr>
      <t>4-6-5</t>
    </r>
  </si>
  <si>
    <r>
      <rPr>
        <sz val="10"/>
        <rFont val="宋体"/>
        <charset val="134"/>
      </rPr>
      <t>车辆牌号</t>
    </r>
  </si>
  <si>
    <r>
      <rPr>
        <sz val="10"/>
        <rFont val="宋体"/>
        <charset val="134"/>
      </rPr>
      <t>行驶证载权利人</t>
    </r>
  </si>
  <si>
    <r>
      <rPr>
        <sz val="10"/>
        <rFont val="宋体"/>
        <charset val="134"/>
      </rPr>
      <t>车辆名称</t>
    </r>
  </si>
  <si>
    <r>
      <rPr>
        <sz val="10"/>
        <rFont val="宋体"/>
        <charset val="134"/>
      </rPr>
      <t>所属部门</t>
    </r>
  </si>
  <si>
    <r>
      <rPr>
        <sz val="10"/>
        <rFont val="宋体"/>
        <charset val="134"/>
      </rPr>
      <t>已行驶里程</t>
    </r>
    <r>
      <rPr>
        <sz val="10"/>
        <rFont val="Times New Roman"/>
        <charset val="134"/>
      </rPr>
      <t>(</t>
    </r>
    <r>
      <rPr>
        <sz val="10"/>
        <rFont val="宋体"/>
        <charset val="134"/>
      </rPr>
      <t>公里</t>
    </r>
    <r>
      <rPr>
        <sz val="10"/>
        <rFont val="Times New Roman"/>
        <charset val="134"/>
      </rPr>
      <t>)</t>
    </r>
  </si>
  <si>
    <t>行驶证</t>
  </si>
  <si>
    <t>年限
成新率</t>
  </si>
  <si>
    <t>规定行驶
里程</t>
  </si>
  <si>
    <t>已行驶里程</t>
  </si>
  <si>
    <t>里程
成新率</t>
  </si>
  <si>
    <t>现场勘查
成新率</t>
  </si>
  <si>
    <t>车辆购置税</t>
  </si>
  <si>
    <t>牌照费</t>
  </si>
  <si>
    <t>二手市场
平均价</t>
  </si>
  <si>
    <r>
      <rPr>
        <sz val="10"/>
        <rFont val="宋体"/>
        <charset val="134"/>
      </rPr>
      <t>车辆合计</t>
    </r>
  </si>
  <si>
    <r>
      <rPr>
        <sz val="10"/>
        <rFont val="宋体"/>
        <charset val="134"/>
      </rPr>
      <t>减：车辆减值准备</t>
    </r>
  </si>
  <si>
    <r>
      <rPr>
        <sz val="10"/>
        <rFont val="宋体"/>
        <charset val="134"/>
      </rPr>
      <t>车辆净额</t>
    </r>
  </si>
  <si>
    <t>固定资产—电子设备评估明细表</t>
  </si>
  <si>
    <r>
      <rPr>
        <sz val="10"/>
        <rFont val="宋体"/>
        <charset val="134"/>
      </rPr>
      <t>表</t>
    </r>
    <r>
      <rPr>
        <sz val="10"/>
        <rFont val="Times New Roman"/>
        <charset val="134"/>
      </rPr>
      <t>4-6-6</t>
    </r>
  </si>
  <si>
    <t>其他费率</t>
  </si>
  <si>
    <t>二手
市场价</t>
  </si>
  <si>
    <t>05000001</t>
  </si>
  <si>
    <r>
      <rPr>
        <sz val="10"/>
        <rFont val="Times New Roman"/>
        <charset val="134"/>
      </rPr>
      <t>111340269DL86L.16</t>
    </r>
    <r>
      <rPr>
        <sz val="10"/>
        <rFont val="宋体"/>
        <charset val="134"/>
      </rPr>
      <t>主管桌</t>
    </r>
  </si>
  <si>
    <t>1600*1600*750</t>
  </si>
  <si>
    <t>圣奥</t>
  </si>
  <si>
    <t>张</t>
  </si>
  <si>
    <t>摩根中心</t>
  </si>
  <si>
    <t>PCZH2015ZB-050</t>
  </si>
  <si>
    <t>TRQNT2016-2-0023#</t>
  </si>
  <si>
    <r>
      <rPr>
        <sz val="10"/>
        <rFont val="Times New Roman"/>
        <charset val="134"/>
      </rPr>
      <t>111340270DL86R.16</t>
    </r>
    <r>
      <rPr>
        <sz val="10"/>
        <rFont val="宋体"/>
        <charset val="134"/>
      </rPr>
      <t>主管桌</t>
    </r>
  </si>
  <si>
    <r>
      <rPr>
        <sz val="10"/>
        <rFont val="Times New Roman"/>
        <charset val="134"/>
      </rPr>
      <t>11154209DG94.18</t>
    </r>
    <r>
      <rPr>
        <sz val="10"/>
        <rFont val="宋体"/>
        <charset val="134"/>
      </rPr>
      <t>四门柜体</t>
    </r>
  </si>
  <si>
    <t>1576*400*1840</t>
  </si>
  <si>
    <t>个</t>
  </si>
  <si>
    <r>
      <rPr>
        <sz val="10"/>
        <rFont val="Times New Roman"/>
        <charset val="134"/>
      </rPr>
      <t>111540261DGKM.08</t>
    </r>
    <r>
      <rPr>
        <sz val="10"/>
        <rFont val="宋体"/>
        <charset val="134"/>
      </rPr>
      <t>板式柜门</t>
    </r>
  </si>
  <si>
    <t>1060*774*18</t>
  </si>
  <si>
    <t>合并至3</t>
  </si>
  <si>
    <r>
      <rPr>
        <sz val="10"/>
        <rFont val="Times New Roman"/>
        <charset val="134"/>
      </rPr>
      <t>111540260DGEM.08</t>
    </r>
    <r>
      <rPr>
        <sz val="10"/>
        <rFont val="宋体"/>
        <charset val="134"/>
      </rPr>
      <t>玻璃柜门</t>
    </r>
  </si>
  <si>
    <r>
      <rPr>
        <sz val="10"/>
        <rFont val="Times New Roman"/>
        <charset val="134"/>
      </rPr>
      <t>130740008CGH08KTG.CN</t>
    </r>
    <r>
      <rPr>
        <sz val="10"/>
        <rFont val="宋体"/>
        <charset val="134"/>
      </rPr>
      <t>大班椅</t>
    </r>
  </si>
  <si>
    <t>630*655*1140</t>
  </si>
  <si>
    <t>把</t>
  </si>
  <si>
    <r>
      <rPr>
        <sz val="10"/>
        <rFont val="Times New Roman"/>
        <charset val="134"/>
      </rPr>
      <t>146940001C5613.XP</t>
    </r>
    <r>
      <rPr>
        <sz val="10"/>
        <rFont val="宋体"/>
        <charset val="134"/>
      </rPr>
      <t>会议椅</t>
    </r>
  </si>
  <si>
    <t>590*590*890</t>
  </si>
  <si>
    <r>
      <rPr>
        <sz val="10"/>
        <rFont val="Times New Roman"/>
        <charset val="134"/>
      </rPr>
      <t>137940016CLP81SW</t>
    </r>
    <r>
      <rPr>
        <sz val="10"/>
        <rFont val="宋体"/>
        <charset val="134"/>
      </rPr>
      <t>主管椅</t>
    </r>
  </si>
  <si>
    <t>610*565*1170</t>
  </si>
  <si>
    <r>
      <rPr>
        <sz val="10"/>
        <rFont val="Times New Roman"/>
        <charset val="134"/>
      </rPr>
      <t>C46900225</t>
    </r>
    <r>
      <rPr>
        <sz val="10"/>
        <rFont val="宋体"/>
        <charset val="134"/>
      </rPr>
      <t>定制</t>
    </r>
    <r>
      <rPr>
        <sz val="10"/>
        <rFont val="Times New Roman"/>
        <charset val="134"/>
      </rPr>
      <t>C5692.XP</t>
    </r>
    <r>
      <rPr>
        <sz val="10"/>
        <rFont val="宋体"/>
        <charset val="134"/>
      </rPr>
      <t>会议椅</t>
    </r>
  </si>
  <si>
    <t>595*710*960</t>
  </si>
  <si>
    <r>
      <rPr>
        <sz val="10"/>
        <rFont val="Times New Roman"/>
        <charset val="134"/>
      </rPr>
      <t>141640007CP12.WB</t>
    </r>
    <r>
      <rPr>
        <sz val="10"/>
        <rFont val="宋体"/>
        <charset val="134"/>
      </rPr>
      <t>洽谈椅</t>
    </r>
  </si>
  <si>
    <t>535*600*835</t>
  </si>
  <si>
    <r>
      <rPr>
        <sz val="10"/>
        <rFont val="Times New Roman"/>
        <charset val="134"/>
      </rPr>
      <t>150840041S622.3.XP</t>
    </r>
    <r>
      <rPr>
        <sz val="10"/>
        <rFont val="宋体"/>
        <charset val="134"/>
      </rPr>
      <t>三人位沙发</t>
    </r>
  </si>
  <si>
    <t>2155*860*820*435</t>
  </si>
  <si>
    <r>
      <rPr>
        <sz val="10"/>
        <rFont val="Times New Roman"/>
        <charset val="134"/>
      </rPr>
      <t>C12400148</t>
    </r>
    <r>
      <rPr>
        <sz val="10"/>
        <rFont val="宋体"/>
        <charset val="134"/>
      </rPr>
      <t>定制</t>
    </r>
    <r>
      <rPr>
        <sz val="10"/>
        <rFont val="Times New Roman"/>
        <charset val="134"/>
      </rPr>
      <t>DF78.3600</t>
    </r>
    <r>
      <rPr>
        <sz val="10"/>
        <rFont val="宋体"/>
        <charset val="134"/>
      </rPr>
      <t>会议桌</t>
    </r>
  </si>
  <si>
    <t>3600*1600*760</t>
  </si>
  <si>
    <r>
      <rPr>
        <sz val="10"/>
        <rFont val="Times New Roman"/>
        <charset val="134"/>
      </rPr>
      <t>111340296DL71.24</t>
    </r>
    <r>
      <rPr>
        <sz val="10"/>
        <rFont val="宋体"/>
        <charset val="134"/>
      </rPr>
      <t>会议桌</t>
    </r>
  </si>
  <si>
    <t>2400*1200*750</t>
  </si>
  <si>
    <r>
      <rPr>
        <sz val="10"/>
        <rFont val="Times New Roman"/>
        <charset val="134"/>
      </rPr>
      <t>C11318971</t>
    </r>
    <r>
      <rPr>
        <sz val="10"/>
        <rFont val="宋体"/>
        <charset val="134"/>
      </rPr>
      <t>定制</t>
    </r>
    <r>
      <rPr>
        <sz val="10"/>
        <rFont val="Times New Roman"/>
        <charset val="134"/>
      </rPr>
      <t>DL71.24</t>
    </r>
    <r>
      <rPr>
        <sz val="10"/>
        <rFont val="宋体"/>
        <charset val="134"/>
      </rPr>
      <t>会议桌</t>
    </r>
  </si>
  <si>
    <t>2000*1000*750</t>
  </si>
  <si>
    <r>
      <rPr>
        <sz val="10"/>
        <rFont val="宋体"/>
        <charset val="134"/>
      </rPr>
      <t>屏风位</t>
    </r>
  </si>
  <si>
    <t>1400*1400*1150</t>
  </si>
  <si>
    <t>位</t>
  </si>
  <si>
    <r>
      <rPr>
        <sz val="10"/>
        <rFont val="Times New Roman"/>
        <charset val="134"/>
      </rPr>
      <t>100040001T101.700</t>
    </r>
    <r>
      <rPr>
        <sz val="10"/>
        <rFont val="宋体"/>
        <charset val="134"/>
      </rPr>
      <t>木茶几</t>
    </r>
  </si>
  <si>
    <t>700*450*500</t>
  </si>
  <si>
    <r>
      <rPr>
        <sz val="10"/>
        <rFont val="Times New Roman"/>
        <charset val="134"/>
      </rPr>
      <t>101840172EM25-2.420</t>
    </r>
    <r>
      <rPr>
        <sz val="10"/>
        <rFont val="宋体"/>
        <charset val="134"/>
      </rPr>
      <t>推柜（二抽）</t>
    </r>
  </si>
  <si>
    <t>420*550*593</t>
  </si>
  <si>
    <t>桌子（棕）</t>
  </si>
  <si>
    <t>不详</t>
  </si>
  <si>
    <r>
      <rPr>
        <sz val="10"/>
        <rFont val="宋体"/>
        <charset val="134"/>
      </rPr>
      <t>边柜（棕</t>
    </r>
    <r>
      <rPr>
        <sz val="10"/>
        <rFont val="Times New Roman"/>
        <charset val="134"/>
      </rPr>
      <t>/</t>
    </r>
    <r>
      <rPr>
        <sz val="10"/>
        <rFont val="宋体"/>
        <charset val="134"/>
      </rPr>
      <t>四门四抽）</t>
    </r>
  </si>
  <si>
    <r>
      <rPr>
        <sz val="10"/>
        <rFont val="宋体"/>
        <charset val="134"/>
      </rPr>
      <t>移动班台侧柜（棕）</t>
    </r>
  </si>
  <si>
    <r>
      <rPr>
        <sz val="10"/>
        <rFont val="宋体"/>
        <charset val="134"/>
      </rPr>
      <t>二人位沙发</t>
    </r>
  </si>
  <si>
    <r>
      <rPr>
        <sz val="10"/>
        <rFont val="宋体"/>
        <charset val="134"/>
      </rPr>
      <t>主管椅（蓝黑）</t>
    </r>
  </si>
  <si>
    <r>
      <rPr>
        <sz val="10"/>
        <rFont val="宋体"/>
        <charset val="134"/>
      </rPr>
      <t>主管椅（蓝白）</t>
    </r>
  </si>
  <si>
    <r>
      <rPr>
        <sz val="10"/>
        <rFont val="宋体"/>
        <charset val="134"/>
      </rPr>
      <t>主管椅（皮面</t>
    </r>
    <r>
      <rPr>
        <sz val="10"/>
        <rFont val="Times New Roman"/>
        <charset val="134"/>
      </rPr>
      <t>/</t>
    </r>
    <r>
      <rPr>
        <sz val="10"/>
        <rFont val="宋体"/>
        <charset val="134"/>
      </rPr>
      <t>木纹扶手）</t>
    </r>
  </si>
  <si>
    <r>
      <rPr>
        <sz val="10"/>
        <rFont val="宋体"/>
        <charset val="134"/>
      </rPr>
      <t>书架（白</t>
    </r>
    <r>
      <rPr>
        <sz val="10"/>
        <rFont val="Times New Roman"/>
        <charset val="134"/>
      </rPr>
      <t>/</t>
    </r>
    <r>
      <rPr>
        <sz val="10"/>
        <rFont val="宋体"/>
        <charset val="134"/>
      </rPr>
      <t>六层）</t>
    </r>
  </si>
  <si>
    <t>800*280*2300</t>
  </si>
  <si>
    <t>节</t>
  </si>
  <si>
    <r>
      <rPr>
        <sz val="10"/>
        <rFont val="宋体"/>
        <charset val="134"/>
      </rPr>
      <t>推柜（白</t>
    </r>
    <r>
      <rPr>
        <sz val="10"/>
        <rFont val="Times New Roman"/>
        <charset val="134"/>
      </rPr>
      <t>/</t>
    </r>
    <r>
      <rPr>
        <sz val="10"/>
        <rFont val="宋体"/>
        <charset val="134"/>
      </rPr>
      <t>二抽）</t>
    </r>
  </si>
  <si>
    <r>
      <rPr>
        <sz val="10"/>
        <rFont val="宋体"/>
        <charset val="134"/>
      </rPr>
      <t>电脑主机托盘</t>
    </r>
  </si>
  <si>
    <r>
      <rPr>
        <sz val="10"/>
        <rFont val="宋体"/>
        <charset val="134"/>
      </rPr>
      <t>铁皮柜（单层）</t>
    </r>
  </si>
  <si>
    <t>850*390*390</t>
  </si>
  <si>
    <r>
      <rPr>
        <sz val="10"/>
        <rFont val="宋体"/>
        <charset val="134"/>
      </rPr>
      <t>铁皮柜（</t>
    </r>
    <r>
      <rPr>
        <sz val="10"/>
        <rFont val="Times New Roman"/>
        <charset val="134"/>
      </rPr>
      <t>4</t>
    </r>
    <r>
      <rPr>
        <sz val="10"/>
        <rFont val="宋体"/>
        <charset val="134"/>
      </rPr>
      <t>门</t>
    </r>
    <r>
      <rPr>
        <sz val="10"/>
        <rFont val="Times New Roman"/>
        <charset val="134"/>
      </rPr>
      <t>2</t>
    </r>
    <r>
      <rPr>
        <sz val="10"/>
        <rFont val="宋体"/>
        <charset val="134"/>
      </rPr>
      <t>抽）</t>
    </r>
  </si>
  <si>
    <r>
      <rPr>
        <sz val="10"/>
        <rFont val="宋体"/>
        <charset val="134"/>
      </rPr>
      <t>铁皮柜（</t>
    </r>
    <r>
      <rPr>
        <sz val="10"/>
        <rFont val="Times New Roman"/>
        <charset val="134"/>
      </rPr>
      <t>4</t>
    </r>
    <r>
      <rPr>
        <sz val="10"/>
        <rFont val="宋体"/>
        <charset val="134"/>
      </rPr>
      <t>门）</t>
    </r>
  </si>
  <si>
    <r>
      <rPr>
        <sz val="10"/>
        <rFont val="宋体"/>
        <charset val="134"/>
      </rPr>
      <t>铁皮柜（对开</t>
    </r>
    <r>
      <rPr>
        <sz val="10"/>
        <rFont val="Times New Roman"/>
        <charset val="134"/>
      </rPr>
      <t>/</t>
    </r>
    <r>
      <rPr>
        <sz val="10"/>
        <rFont val="宋体"/>
        <charset val="134"/>
      </rPr>
      <t>玻璃门）</t>
    </r>
  </si>
  <si>
    <r>
      <rPr>
        <sz val="10"/>
        <rFont val="宋体"/>
        <charset val="134"/>
      </rPr>
      <t>铁皮柜（对开</t>
    </r>
    <r>
      <rPr>
        <sz val="10"/>
        <rFont val="Times New Roman"/>
        <charset val="134"/>
      </rPr>
      <t>/</t>
    </r>
    <r>
      <rPr>
        <sz val="10"/>
        <rFont val="宋体"/>
        <charset val="134"/>
      </rPr>
      <t>密码锁）</t>
    </r>
  </si>
  <si>
    <r>
      <rPr>
        <sz val="10"/>
        <rFont val="宋体"/>
        <charset val="134"/>
      </rPr>
      <t>茶几</t>
    </r>
  </si>
  <si>
    <t>900*450*480</t>
  </si>
  <si>
    <t>510*510*450</t>
  </si>
  <si>
    <r>
      <rPr>
        <sz val="10"/>
        <rFont val="宋体"/>
        <charset val="134"/>
      </rPr>
      <t>茶几（棕）</t>
    </r>
  </si>
  <si>
    <t>600*600*500</t>
  </si>
  <si>
    <t>1200*600*430</t>
  </si>
  <si>
    <t>1000*500*500</t>
  </si>
  <si>
    <r>
      <rPr>
        <sz val="10"/>
        <rFont val="宋体"/>
        <charset val="134"/>
      </rPr>
      <t>茶几（异形）</t>
    </r>
  </si>
  <si>
    <r>
      <rPr>
        <sz val="10"/>
        <rFont val="宋体"/>
        <charset val="134"/>
      </rPr>
      <t>双柱单面档案架</t>
    </r>
  </si>
  <si>
    <t>1000*350*2400</t>
  </si>
  <si>
    <t>远洋</t>
  </si>
  <si>
    <t>TRQNT2020007</t>
  </si>
  <si>
    <r>
      <rPr>
        <sz val="10"/>
        <rFont val="宋体"/>
        <charset val="134"/>
      </rPr>
      <t>藤椅茶几</t>
    </r>
    <r>
      <rPr>
        <sz val="10"/>
        <rFont val="Times New Roman"/>
        <charset val="134"/>
      </rPr>
      <t>4</t>
    </r>
    <r>
      <rPr>
        <sz val="10"/>
        <rFont val="宋体"/>
        <charset val="134"/>
      </rPr>
      <t>件套</t>
    </r>
  </si>
  <si>
    <t>套</t>
  </si>
  <si>
    <t>05000007</t>
  </si>
  <si>
    <r>
      <rPr>
        <sz val="10"/>
        <rFont val="宋体"/>
        <charset val="134"/>
      </rPr>
      <t>员工文件柜（白</t>
    </r>
    <r>
      <rPr>
        <sz val="10"/>
        <rFont val="Times New Roman"/>
        <charset val="134"/>
      </rPr>
      <t>/</t>
    </r>
    <r>
      <rPr>
        <sz val="10"/>
        <rFont val="宋体"/>
        <charset val="134"/>
      </rPr>
      <t>四门对开）</t>
    </r>
  </si>
  <si>
    <t>800*380*1956</t>
  </si>
  <si>
    <t>组</t>
  </si>
  <si>
    <t>TRQNT2020019</t>
  </si>
  <si>
    <t>TRQNT2020-12-0087#</t>
  </si>
  <si>
    <r>
      <rPr>
        <sz val="10"/>
        <rFont val="宋体"/>
        <charset val="134"/>
      </rPr>
      <t>老板椅（黑）</t>
    </r>
  </si>
  <si>
    <r>
      <rPr>
        <sz val="10"/>
        <rFont val="宋体"/>
        <charset val="134"/>
      </rPr>
      <t>单人沙发（米黄）</t>
    </r>
  </si>
  <si>
    <r>
      <rPr>
        <sz val="10"/>
        <rFont val="宋体"/>
        <charset val="134"/>
      </rPr>
      <t>会议椅（米黄）</t>
    </r>
  </si>
  <si>
    <r>
      <rPr>
        <sz val="10"/>
        <rFont val="宋体"/>
        <charset val="134"/>
      </rPr>
      <t>办公桌（棕</t>
    </r>
    <r>
      <rPr>
        <sz val="10"/>
        <rFont val="Times New Roman"/>
        <charset val="134"/>
      </rPr>
      <t>/</t>
    </r>
    <r>
      <rPr>
        <sz val="10"/>
        <rFont val="宋体"/>
        <charset val="134"/>
      </rPr>
      <t>散）</t>
    </r>
  </si>
  <si>
    <t>1400*700*770</t>
  </si>
  <si>
    <r>
      <rPr>
        <sz val="10"/>
        <rFont val="Times New Roman"/>
        <charset val="134"/>
      </rPr>
      <t>C11318971</t>
    </r>
    <r>
      <rPr>
        <sz val="10"/>
        <rFont val="宋体"/>
        <charset val="134"/>
      </rPr>
      <t>定制</t>
    </r>
    <r>
      <rPr>
        <sz val="10"/>
        <rFont val="Times New Roman"/>
        <charset val="134"/>
      </rPr>
      <t>DL71.24</t>
    </r>
    <r>
      <rPr>
        <sz val="10"/>
        <rFont val="宋体"/>
        <charset val="134"/>
      </rPr>
      <t>会议桌（散）</t>
    </r>
  </si>
  <si>
    <r>
      <rPr>
        <sz val="10"/>
        <rFont val="宋体"/>
        <charset val="134"/>
      </rPr>
      <t>电子设备合计</t>
    </r>
  </si>
  <si>
    <r>
      <rPr>
        <sz val="10"/>
        <rFont val="宋体"/>
        <charset val="134"/>
      </rPr>
      <t>减：电子设备减值准备</t>
    </r>
  </si>
  <si>
    <r>
      <rPr>
        <sz val="10"/>
        <rFont val="宋体"/>
        <charset val="134"/>
      </rPr>
      <t>电子设备净额</t>
    </r>
  </si>
  <si>
    <t>固定资产—土地评估明细表</t>
  </si>
  <si>
    <r>
      <rPr>
        <sz val="10"/>
        <rFont val="宋体"/>
        <charset val="134"/>
      </rPr>
      <t>表</t>
    </r>
    <r>
      <rPr>
        <sz val="10"/>
        <rFont val="Times New Roman"/>
        <charset val="134"/>
      </rPr>
      <t>4-6-7</t>
    </r>
  </si>
  <si>
    <t>土地证</t>
  </si>
  <si>
    <t>固定资产—井巷工程评估明细表</t>
  </si>
  <si>
    <r>
      <rPr>
        <sz val="11"/>
        <rFont val="宋体"/>
        <charset val="134"/>
      </rPr>
      <t>表</t>
    </r>
    <r>
      <rPr>
        <sz val="11"/>
        <rFont val="Times New Roman"/>
        <charset val="134"/>
      </rPr>
      <t>4-6-8</t>
    </r>
  </si>
  <si>
    <t>序号</t>
  </si>
  <si>
    <t>井巷工程名称</t>
  </si>
  <si>
    <t>岩石硬度系数</t>
  </si>
  <si>
    <t>支护方式</t>
  </si>
  <si>
    <t>锚杆长度（M)</t>
  </si>
  <si>
    <t>锚杆数量（根/M)</t>
  </si>
  <si>
    <t>轨重(KG/m)</t>
  </si>
  <si>
    <t>轨距（MM)</t>
  </si>
  <si>
    <t>轨枕</t>
  </si>
  <si>
    <t>支护厚度(mm)</t>
  </si>
  <si>
    <r>
      <rPr>
        <sz val="10"/>
        <rFont val="宋体"/>
        <charset val="134"/>
        <scheme val="minor"/>
      </rPr>
      <t>掘进断面(m</t>
    </r>
    <r>
      <rPr>
        <vertAlign val="superscript"/>
        <sz val="10"/>
        <rFont val="宋体"/>
        <charset val="134"/>
      </rPr>
      <t>2</t>
    </r>
    <r>
      <rPr>
        <sz val="10"/>
        <rFont val="宋体"/>
        <charset val="134"/>
      </rPr>
      <t>)</t>
    </r>
  </si>
  <si>
    <t>巷道倾角(度)</t>
  </si>
  <si>
    <t>巷道长度(M)</t>
  </si>
  <si>
    <r>
      <rPr>
        <sz val="10"/>
        <rFont val="宋体"/>
        <charset val="134"/>
        <scheme val="minor"/>
      </rPr>
      <t>硐室体积(M</t>
    </r>
    <r>
      <rPr>
        <vertAlign val="superscript"/>
        <sz val="10"/>
        <rFont val="宋体"/>
        <charset val="134"/>
      </rPr>
      <t>3</t>
    </r>
    <r>
      <rPr>
        <sz val="10"/>
        <rFont val="宋体"/>
        <charset val="134"/>
      </rPr>
      <t>)</t>
    </r>
  </si>
  <si>
    <t>竣工年月</t>
  </si>
  <si>
    <t>所属矿区</t>
  </si>
  <si>
    <t>尚可服务年限</t>
  </si>
  <si>
    <t>折旧年限</t>
  </si>
  <si>
    <t>计提减值准备金额</t>
  </si>
  <si>
    <t>评估单价</t>
  </si>
  <si>
    <t>备注</t>
  </si>
  <si>
    <t>原值</t>
  </si>
  <si>
    <t>成新率%</t>
  </si>
  <si>
    <t>净值</t>
  </si>
  <si>
    <t>井巷工程合计</t>
  </si>
  <si>
    <t>减：井巷工程减值准备</t>
  </si>
  <si>
    <t>井巷工程净额</t>
  </si>
  <si>
    <t>在建工程评估汇总表</t>
  </si>
  <si>
    <r>
      <rPr>
        <sz val="10"/>
        <rFont val="宋体"/>
        <charset val="134"/>
      </rPr>
      <t>表</t>
    </r>
    <r>
      <rPr>
        <sz val="10"/>
        <rFont val="Times New Roman"/>
        <charset val="134"/>
      </rPr>
      <t>4-7</t>
    </r>
  </si>
  <si>
    <r>
      <rPr>
        <sz val="10"/>
        <rFont val="宋体"/>
        <charset val="134"/>
      </rPr>
      <t>审计前账面值</t>
    </r>
  </si>
  <si>
    <t>4-7-1</t>
  </si>
  <si>
    <r>
      <rPr>
        <sz val="10"/>
        <rFont val="宋体"/>
        <charset val="134"/>
      </rPr>
      <t>在建工程</t>
    </r>
    <r>
      <rPr>
        <sz val="10"/>
        <rFont val="Times New Roman"/>
        <charset val="134"/>
      </rPr>
      <t>—</t>
    </r>
    <r>
      <rPr>
        <sz val="10"/>
        <rFont val="宋体"/>
        <charset val="134"/>
      </rPr>
      <t>土建工程</t>
    </r>
  </si>
  <si>
    <t>4-7-2</t>
  </si>
  <si>
    <r>
      <rPr>
        <sz val="10"/>
        <rFont val="宋体"/>
        <charset val="134"/>
      </rPr>
      <t>在建工程</t>
    </r>
    <r>
      <rPr>
        <sz val="10"/>
        <rFont val="Times New Roman"/>
        <charset val="134"/>
      </rPr>
      <t>—</t>
    </r>
    <r>
      <rPr>
        <sz val="10"/>
        <rFont val="宋体"/>
        <charset val="134"/>
      </rPr>
      <t>设备安装工程</t>
    </r>
  </si>
  <si>
    <r>
      <rPr>
        <sz val="10"/>
        <rFont val="宋体"/>
        <charset val="134"/>
      </rPr>
      <t>在建工程合计</t>
    </r>
  </si>
  <si>
    <r>
      <rPr>
        <sz val="10"/>
        <rFont val="宋体"/>
        <charset val="134"/>
      </rPr>
      <t>减：在建工程减值准备</t>
    </r>
  </si>
  <si>
    <r>
      <rPr>
        <sz val="10"/>
        <rFont val="宋体"/>
        <charset val="134"/>
      </rPr>
      <t>在建工程净额</t>
    </r>
  </si>
  <si>
    <t>在建工程—土建工程评估明细表</t>
  </si>
  <si>
    <r>
      <rPr>
        <sz val="10"/>
        <rFont val="宋体"/>
        <charset val="134"/>
      </rPr>
      <t>表</t>
    </r>
    <r>
      <rPr>
        <sz val="10"/>
        <rFont val="Times New Roman"/>
        <charset val="134"/>
      </rPr>
      <t>4-7-1</t>
    </r>
  </si>
  <si>
    <r>
      <rPr>
        <sz val="10"/>
        <rFont val="宋体"/>
        <charset val="134"/>
      </rPr>
      <t>建筑面积</t>
    </r>
    <r>
      <rPr>
        <sz val="10"/>
        <rFont val="Times New Roman"/>
        <charset val="134"/>
      </rPr>
      <t>/</t>
    </r>
    <r>
      <rPr>
        <sz val="10"/>
        <rFont val="宋体"/>
        <charset val="134"/>
      </rPr>
      <t>容积</t>
    </r>
  </si>
  <si>
    <r>
      <rPr>
        <sz val="10"/>
        <rFont val="宋体"/>
        <charset val="134"/>
      </rPr>
      <t>开工日期</t>
    </r>
  </si>
  <si>
    <r>
      <rPr>
        <sz val="10"/>
        <rFont val="宋体"/>
        <charset val="134"/>
      </rPr>
      <t>预计完工日期</t>
    </r>
  </si>
  <si>
    <r>
      <rPr>
        <sz val="10"/>
        <rFont val="宋体"/>
        <charset val="134"/>
      </rPr>
      <t>形象进度</t>
    </r>
  </si>
  <si>
    <r>
      <rPr>
        <sz val="10"/>
        <rFont val="宋体"/>
        <charset val="134"/>
      </rPr>
      <t>付款比例</t>
    </r>
  </si>
  <si>
    <r>
      <rPr>
        <sz val="10"/>
        <rFont val="宋体"/>
        <charset val="134"/>
      </rPr>
      <t>概算金额</t>
    </r>
    <r>
      <rPr>
        <sz val="10"/>
        <rFont val="Times New Roman"/>
        <charset val="134"/>
      </rPr>
      <t>(</t>
    </r>
    <r>
      <rPr>
        <sz val="10"/>
        <rFont val="宋体"/>
        <charset val="134"/>
      </rPr>
      <t>元</t>
    </r>
    <r>
      <rPr>
        <sz val="10"/>
        <rFont val="Times New Roman"/>
        <charset val="134"/>
      </rPr>
      <t>)</t>
    </r>
  </si>
  <si>
    <r>
      <rPr>
        <sz val="10"/>
        <rFont val="宋体"/>
        <charset val="134"/>
      </rPr>
      <t>土地出让合同</t>
    </r>
    <r>
      <rPr>
        <sz val="10"/>
        <rFont val="Times New Roman"/>
        <charset val="134"/>
      </rPr>
      <t>(</t>
    </r>
    <r>
      <rPr>
        <sz val="10"/>
        <rFont val="宋体"/>
        <charset val="134"/>
      </rPr>
      <t>有</t>
    </r>
    <r>
      <rPr>
        <sz val="10"/>
        <rFont val="Times New Roman"/>
        <charset val="134"/>
      </rPr>
      <t>/</t>
    </r>
    <r>
      <rPr>
        <sz val="10"/>
        <rFont val="宋体"/>
        <charset val="134"/>
      </rPr>
      <t>无</t>
    </r>
    <r>
      <rPr>
        <sz val="10"/>
        <rFont val="Times New Roman"/>
        <charset val="134"/>
      </rPr>
      <t>)</t>
    </r>
  </si>
  <si>
    <r>
      <rPr>
        <sz val="10"/>
        <rFont val="宋体"/>
        <charset val="134"/>
      </rPr>
      <t>建筑用地许可证</t>
    </r>
    <r>
      <rPr>
        <sz val="10"/>
        <rFont val="Times New Roman"/>
        <charset val="134"/>
      </rPr>
      <t>(</t>
    </r>
    <r>
      <rPr>
        <sz val="10"/>
        <rFont val="宋体"/>
        <charset val="134"/>
      </rPr>
      <t>有</t>
    </r>
    <r>
      <rPr>
        <sz val="10"/>
        <rFont val="Times New Roman"/>
        <charset val="134"/>
      </rPr>
      <t>/</t>
    </r>
    <r>
      <rPr>
        <sz val="10"/>
        <rFont val="宋体"/>
        <charset val="134"/>
      </rPr>
      <t>无</t>
    </r>
    <r>
      <rPr>
        <sz val="10"/>
        <rFont val="Times New Roman"/>
        <charset val="134"/>
      </rPr>
      <t>)</t>
    </r>
  </si>
  <si>
    <r>
      <rPr>
        <sz val="10"/>
        <rFont val="宋体"/>
        <charset val="134"/>
      </rPr>
      <t>建筑规划许可证</t>
    </r>
    <r>
      <rPr>
        <sz val="10"/>
        <rFont val="Times New Roman"/>
        <charset val="134"/>
      </rPr>
      <t>(</t>
    </r>
    <r>
      <rPr>
        <sz val="10"/>
        <rFont val="宋体"/>
        <charset val="134"/>
      </rPr>
      <t>有</t>
    </r>
    <r>
      <rPr>
        <sz val="10"/>
        <rFont val="Times New Roman"/>
        <charset val="134"/>
      </rPr>
      <t>/</t>
    </r>
    <r>
      <rPr>
        <sz val="10"/>
        <rFont val="宋体"/>
        <charset val="134"/>
      </rPr>
      <t>无</t>
    </r>
    <r>
      <rPr>
        <sz val="10"/>
        <rFont val="Times New Roman"/>
        <charset val="134"/>
      </rPr>
      <t>)</t>
    </r>
  </si>
  <si>
    <r>
      <rPr>
        <sz val="10"/>
        <rFont val="宋体"/>
        <charset val="134"/>
      </rPr>
      <t>建筑开工许可证</t>
    </r>
    <r>
      <rPr>
        <sz val="10"/>
        <rFont val="Times New Roman"/>
        <charset val="134"/>
      </rPr>
      <t>(</t>
    </r>
    <r>
      <rPr>
        <sz val="10"/>
        <rFont val="宋体"/>
        <charset val="134"/>
      </rPr>
      <t>有</t>
    </r>
    <r>
      <rPr>
        <sz val="10"/>
        <rFont val="Times New Roman"/>
        <charset val="134"/>
      </rPr>
      <t>/</t>
    </r>
    <r>
      <rPr>
        <sz val="10"/>
        <rFont val="宋体"/>
        <charset val="134"/>
      </rPr>
      <t>无</t>
    </r>
    <r>
      <rPr>
        <sz val="10"/>
        <rFont val="Times New Roman"/>
        <charset val="134"/>
      </rPr>
      <t>)</t>
    </r>
  </si>
  <si>
    <t>房产证</t>
  </si>
  <si>
    <t>核实调整后账面值</t>
  </si>
  <si>
    <r>
      <rPr>
        <sz val="10"/>
        <rFont val="宋体"/>
        <charset val="134"/>
      </rPr>
      <t>在建工程－土建工程合计</t>
    </r>
  </si>
  <si>
    <r>
      <rPr>
        <sz val="10"/>
        <rFont val="宋体"/>
        <charset val="134"/>
      </rPr>
      <t>减：在建土建工程减值准备</t>
    </r>
  </si>
  <si>
    <r>
      <rPr>
        <sz val="10"/>
        <rFont val="宋体"/>
        <charset val="134"/>
      </rPr>
      <t>在建工程－土建工程净额</t>
    </r>
  </si>
  <si>
    <t>在建工程—设备安装工程评估明细表</t>
  </si>
  <si>
    <r>
      <rPr>
        <sz val="10"/>
        <rFont val="宋体"/>
        <charset val="134"/>
      </rPr>
      <t>表</t>
    </r>
    <r>
      <rPr>
        <sz val="10"/>
        <rFont val="Times New Roman"/>
        <charset val="134"/>
      </rPr>
      <t>4-7-2</t>
    </r>
  </si>
  <si>
    <r>
      <rPr>
        <sz val="10"/>
        <rFont val="宋体"/>
        <charset val="134"/>
      </rPr>
      <t>开工
日期</t>
    </r>
  </si>
  <si>
    <r>
      <rPr>
        <sz val="10"/>
        <rFont val="宋体"/>
        <charset val="134"/>
      </rPr>
      <t>预计完
工日期</t>
    </r>
  </si>
  <si>
    <r>
      <rPr>
        <sz val="10"/>
        <rFont val="宋体"/>
        <charset val="134"/>
      </rPr>
      <t>合同</t>
    </r>
    <r>
      <rPr>
        <sz val="10"/>
        <rFont val="Times New Roman"/>
        <charset val="134"/>
      </rPr>
      <t>(</t>
    </r>
    <r>
      <rPr>
        <sz val="10"/>
        <rFont val="宋体"/>
        <charset val="134"/>
      </rPr>
      <t>概算</t>
    </r>
    <r>
      <rPr>
        <sz val="10"/>
        <rFont val="Times New Roman"/>
        <charset val="134"/>
      </rPr>
      <t>)</t>
    </r>
    <r>
      <rPr>
        <sz val="10"/>
        <rFont val="宋体"/>
        <charset val="134"/>
      </rPr>
      <t>金额</t>
    </r>
  </si>
  <si>
    <r>
      <rPr>
        <sz val="10"/>
        <rFont val="宋体"/>
        <charset val="134"/>
      </rPr>
      <t>付款比例</t>
    </r>
    <r>
      <rPr>
        <sz val="10"/>
        <rFont val="Times New Roman"/>
        <charset val="134"/>
      </rPr>
      <t>(%)</t>
    </r>
  </si>
  <si>
    <r>
      <rPr>
        <sz val="10"/>
        <rFont val="宋体"/>
        <charset val="134"/>
      </rPr>
      <t>设备费</t>
    </r>
  </si>
  <si>
    <r>
      <rPr>
        <sz val="10"/>
        <rFont val="宋体"/>
        <charset val="134"/>
      </rPr>
      <t>资金成本</t>
    </r>
  </si>
  <si>
    <r>
      <rPr>
        <sz val="10"/>
        <rFont val="宋体"/>
        <charset val="134"/>
      </rPr>
      <t>安装费及其他</t>
    </r>
  </si>
  <si>
    <t>设备费</t>
  </si>
  <si>
    <t>安装费
及其他</t>
  </si>
  <si>
    <r>
      <rPr>
        <sz val="10"/>
        <rFont val="宋体"/>
        <charset val="134"/>
      </rPr>
      <t>在建工程－设备在建工程合计</t>
    </r>
  </si>
  <si>
    <r>
      <rPr>
        <sz val="10"/>
        <rFont val="宋体"/>
        <charset val="134"/>
      </rPr>
      <t>减：在建设备安装工程减值准备</t>
    </r>
  </si>
  <si>
    <r>
      <rPr>
        <sz val="10"/>
        <rFont val="宋体"/>
        <charset val="134"/>
      </rPr>
      <t>在建工程－设备在建工程净额</t>
    </r>
  </si>
  <si>
    <t>工程物资评估明细表</t>
  </si>
  <si>
    <r>
      <rPr>
        <sz val="10"/>
        <rFont val="宋体"/>
        <charset val="134"/>
      </rPr>
      <t>表</t>
    </r>
    <r>
      <rPr>
        <sz val="10"/>
        <rFont val="Times New Roman"/>
        <charset val="134"/>
      </rPr>
      <t>4-8</t>
    </r>
  </si>
  <si>
    <r>
      <rPr>
        <sz val="10"/>
        <rFont val="宋体"/>
        <charset val="134"/>
      </rPr>
      <t>名称</t>
    </r>
  </si>
  <si>
    <r>
      <rPr>
        <sz val="10"/>
        <rFont val="宋体"/>
        <charset val="134"/>
      </rPr>
      <t>工程项目</t>
    </r>
  </si>
  <si>
    <r>
      <rPr>
        <sz val="10"/>
        <rFont val="宋体"/>
        <charset val="134"/>
      </rPr>
      <t>计量
单位</t>
    </r>
  </si>
  <si>
    <t>增减值率
%</t>
  </si>
  <si>
    <t>发票</t>
  </si>
  <si>
    <t>购置价（不含税）</t>
  </si>
  <si>
    <r>
      <rPr>
        <sz val="10"/>
        <rFont val="宋体"/>
        <charset val="134"/>
      </rPr>
      <t>工程物资合计</t>
    </r>
  </si>
  <si>
    <r>
      <rPr>
        <sz val="10"/>
        <rFont val="宋体"/>
        <charset val="134"/>
      </rPr>
      <t>减：工程物资减值准备</t>
    </r>
  </si>
  <si>
    <r>
      <rPr>
        <sz val="10"/>
        <rFont val="宋体"/>
        <charset val="134"/>
      </rPr>
      <t>工程物资净额</t>
    </r>
  </si>
  <si>
    <t>固定资产清理评估明细表</t>
  </si>
  <si>
    <r>
      <rPr>
        <sz val="10"/>
        <rFont val="宋体"/>
        <charset val="134"/>
      </rPr>
      <t>表</t>
    </r>
    <r>
      <rPr>
        <sz val="10"/>
        <rFont val="Times New Roman"/>
        <charset val="134"/>
      </rPr>
      <t>4-9</t>
    </r>
  </si>
  <si>
    <r>
      <rPr>
        <sz val="10"/>
        <rFont val="宋体"/>
        <charset val="134"/>
      </rPr>
      <t>待处理资产名称</t>
    </r>
  </si>
  <si>
    <r>
      <rPr>
        <sz val="10"/>
        <rFont val="宋体"/>
        <charset val="134"/>
      </rPr>
      <t>在基准日是否存在实物</t>
    </r>
  </si>
  <si>
    <r>
      <rPr>
        <sz val="10"/>
        <rFont val="宋体"/>
        <charset val="134"/>
      </rPr>
      <t>在基准日至填表日期间是否已处置</t>
    </r>
  </si>
  <si>
    <r>
      <rPr>
        <sz val="10"/>
        <rFont val="宋体"/>
        <charset val="134"/>
      </rPr>
      <t>已确定的处置净收入额</t>
    </r>
  </si>
  <si>
    <t>生产性生物资产评估明细表</t>
  </si>
  <si>
    <r>
      <rPr>
        <sz val="10"/>
        <rFont val="宋体"/>
        <charset val="134"/>
      </rPr>
      <t>表</t>
    </r>
    <r>
      <rPr>
        <sz val="10"/>
        <rFont val="Times New Roman"/>
        <charset val="134"/>
      </rPr>
      <t>4-10</t>
    </r>
  </si>
  <si>
    <r>
      <rPr>
        <sz val="10"/>
        <rFont val="宋体"/>
        <charset val="134"/>
      </rPr>
      <t>种类</t>
    </r>
  </si>
  <si>
    <r>
      <rPr>
        <sz val="10"/>
        <rFont val="宋体"/>
        <charset val="134"/>
      </rPr>
      <t>群别</t>
    </r>
  </si>
  <si>
    <r>
      <rPr>
        <sz val="10"/>
        <rFont val="宋体"/>
        <charset val="134"/>
      </rPr>
      <t>减：生产性生物资产减值准备</t>
    </r>
  </si>
  <si>
    <r>
      <rPr>
        <sz val="10"/>
        <rFont val="宋体"/>
        <charset val="134"/>
      </rPr>
      <t>净</t>
    </r>
    <r>
      <rPr>
        <sz val="10"/>
        <rFont val="Times New Roman"/>
        <charset val="134"/>
      </rPr>
      <t xml:space="preserve">            </t>
    </r>
    <r>
      <rPr>
        <sz val="10"/>
        <rFont val="宋体"/>
        <charset val="134"/>
      </rPr>
      <t>额</t>
    </r>
  </si>
  <si>
    <t>油气资产评估明细表</t>
  </si>
  <si>
    <r>
      <rPr>
        <sz val="10"/>
        <rFont val="宋体"/>
        <charset val="134"/>
      </rPr>
      <t>表</t>
    </r>
    <r>
      <rPr>
        <sz val="10"/>
        <rFont val="Times New Roman"/>
        <charset val="134"/>
      </rPr>
      <t>4-11</t>
    </r>
  </si>
  <si>
    <r>
      <rPr>
        <sz val="10"/>
        <rFont val="宋体"/>
        <charset val="134"/>
      </rPr>
      <t>类别</t>
    </r>
  </si>
  <si>
    <r>
      <rPr>
        <sz val="10"/>
        <rFont val="宋体"/>
        <charset val="134"/>
      </rPr>
      <t>矿区（或油田）</t>
    </r>
  </si>
  <si>
    <r>
      <rPr>
        <sz val="10"/>
        <rFont val="宋体"/>
        <charset val="134"/>
      </rPr>
      <t>形成日期</t>
    </r>
  </si>
  <si>
    <r>
      <rPr>
        <sz val="10"/>
        <rFont val="宋体"/>
        <charset val="134"/>
      </rPr>
      <t>来源（购入、自行建造）</t>
    </r>
  </si>
  <si>
    <r>
      <rPr>
        <sz val="10"/>
        <rFont val="宋体"/>
        <charset val="134"/>
      </rPr>
      <t>油气资产合计</t>
    </r>
  </si>
  <si>
    <r>
      <rPr>
        <sz val="10"/>
        <rFont val="宋体"/>
        <charset val="134"/>
      </rPr>
      <t>减：油气资产减值准备</t>
    </r>
  </si>
  <si>
    <r>
      <rPr>
        <sz val="10"/>
        <rFont val="宋体"/>
        <charset val="134"/>
      </rPr>
      <t>油气资产净额</t>
    </r>
  </si>
  <si>
    <t>无形资产评估汇总表</t>
  </si>
  <si>
    <r>
      <rPr>
        <sz val="10"/>
        <rFont val="宋体"/>
        <charset val="134"/>
      </rPr>
      <t>表</t>
    </r>
    <r>
      <rPr>
        <sz val="10"/>
        <rFont val="Times New Roman"/>
        <charset val="134"/>
      </rPr>
      <t>4-12</t>
    </r>
  </si>
  <si>
    <t>4-12-1</t>
  </si>
  <si>
    <r>
      <rPr>
        <sz val="10"/>
        <rFont val="宋体"/>
        <charset val="134"/>
      </rPr>
      <t>无形资产</t>
    </r>
    <r>
      <rPr>
        <sz val="10"/>
        <rFont val="Times New Roman"/>
        <charset val="134"/>
      </rPr>
      <t>-</t>
    </r>
    <r>
      <rPr>
        <sz val="10"/>
        <rFont val="宋体"/>
        <charset val="134"/>
      </rPr>
      <t>土地使用权</t>
    </r>
  </si>
  <si>
    <t>4-12-2</t>
  </si>
  <si>
    <r>
      <rPr>
        <sz val="10"/>
        <rFont val="宋体"/>
        <charset val="134"/>
      </rPr>
      <t>无形资产</t>
    </r>
    <r>
      <rPr>
        <sz val="10"/>
        <rFont val="Times New Roman"/>
        <charset val="134"/>
      </rPr>
      <t>-</t>
    </r>
    <r>
      <rPr>
        <sz val="10"/>
        <rFont val="宋体"/>
        <charset val="134"/>
      </rPr>
      <t>矿业权</t>
    </r>
  </si>
  <si>
    <t>4-12-3</t>
  </si>
  <si>
    <r>
      <rPr>
        <sz val="10"/>
        <rFont val="宋体"/>
        <charset val="134"/>
      </rPr>
      <t>无形资产</t>
    </r>
    <r>
      <rPr>
        <sz val="10"/>
        <rFont val="Times New Roman"/>
        <charset val="134"/>
      </rPr>
      <t>-</t>
    </r>
    <r>
      <rPr>
        <sz val="10"/>
        <rFont val="宋体"/>
        <charset val="134"/>
      </rPr>
      <t>其他无形资产</t>
    </r>
  </si>
  <si>
    <r>
      <rPr>
        <sz val="10"/>
        <rFont val="宋体"/>
        <charset val="134"/>
      </rPr>
      <t>无形资产合计</t>
    </r>
  </si>
  <si>
    <r>
      <rPr>
        <sz val="10"/>
        <rFont val="宋体"/>
        <charset val="134"/>
      </rPr>
      <t>其中：土地使用权</t>
    </r>
  </si>
  <si>
    <r>
      <rPr>
        <sz val="10"/>
        <rFont val="宋体"/>
        <charset val="134"/>
      </rPr>
      <t>减：无形资产减值准备</t>
    </r>
  </si>
  <si>
    <r>
      <rPr>
        <sz val="10"/>
        <rFont val="宋体"/>
        <charset val="134"/>
      </rPr>
      <t>无形资产净额</t>
    </r>
  </si>
  <si>
    <t>无形资产—土地使用权评估明细表</t>
  </si>
  <si>
    <r>
      <rPr>
        <sz val="10"/>
        <rFont val="宋体"/>
        <charset val="134"/>
      </rPr>
      <t>表</t>
    </r>
    <r>
      <rPr>
        <sz val="10"/>
        <rFont val="Times New Roman"/>
        <charset val="134"/>
      </rPr>
      <t>4-12-1</t>
    </r>
  </si>
  <si>
    <r>
      <rPr>
        <sz val="10"/>
        <rFont val="宋体"/>
        <charset val="134"/>
      </rPr>
      <t>他项权利</t>
    </r>
  </si>
  <si>
    <t>无形资产—矿业权评估明细表</t>
  </si>
  <si>
    <r>
      <rPr>
        <sz val="10"/>
        <rFont val="宋体"/>
        <charset val="134"/>
      </rPr>
      <t>表</t>
    </r>
    <r>
      <rPr>
        <sz val="10"/>
        <rFont val="Times New Roman"/>
        <charset val="134"/>
      </rPr>
      <t>4-12-2</t>
    </r>
  </si>
  <si>
    <t>矿业
权证</t>
  </si>
  <si>
    <r>
      <rPr>
        <sz val="10"/>
        <rFont val="宋体"/>
        <charset val="134"/>
      </rPr>
      <t>名称、种类（探矿权</t>
    </r>
    <r>
      <rPr>
        <sz val="10"/>
        <rFont val="Times New Roman"/>
        <charset val="134"/>
      </rPr>
      <t>/</t>
    </r>
    <r>
      <rPr>
        <sz val="10"/>
        <rFont val="宋体"/>
        <charset val="134"/>
      </rPr>
      <t>采矿权）</t>
    </r>
  </si>
  <si>
    <r>
      <rPr>
        <sz val="10"/>
        <rFont val="宋体"/>
        <charset val="134"/>
      </rPr>
      <t>勘查（采矿）许可证编号</t>
    </r>
  </si>
  <si>
    <r>
      <rPr>
        <sz val="10"/>
        <rFont val="宋体"/>
        <charset val="134"/>
      </rPr>
      <t>取得方式</t>
    </r>
  </si>
  <si>
    <r>
      <rPr>
        <sz val="10"/>
        <rFont val="宋体"/>
        <charset val="134"/>
      </rPr>
      <t>剩余有效年限</t>
    </r>
  </si>
  <si>
    <r>
      <rPr>
        <sz val="10"/>
        <rFont val="宋体"/>
        <charset val="134"/>
      </rPr>
      <t>勘查开发阶段</t>
    </r>
  </si>
  <si>
    <r>
      <rPr>
        <sz val="10"/>
        <rFont val="宋体"/>
        <charset val="134"/>
      </rPr>
      <t>核定（批准）生产规模</t>
    </r>
  </si>
  <si>
    <t>无形资产—其他无形资产评估明细表</t>
  </si>
  <si>
    <r>
      <rPr>
        <sz val="10"/>
        <rFont val="宋体"/>
        <charset val="134"/>
      </rPr>
      <t>表</t>
    </r>
    <r>
      <rPr>
        <sz val="10"/>
        <rFont val="Times New Roman"/>
        <charset val="134"/>
      </rPr>
      <t>4-12-3</t>
    </r>
  </si>
  <si>
    <t>证书</t>
  </si>
  <si>
    <r>
      <rPr>
        <sz val="10"/>
        <rFont val="宋体"/>
        <charset val="134"/>
      </rPr>
      <t>无形资产名称和内容</t>
    </r>
  </si>
  <si>
    <r>
      <rPr>
        <sz val="10"/>
        <rFont val="宋体"/>
        <charset val="134"/>
      </rPr>
      <t>法定</t>
    </r>
    <r>
      <rPr>
        <sz val="10"/>
        <rFont val="Times New Roman"/>
        <charset val="134"/>
      </rPr>
      <t>/</t>
    </r>
    <r>
      <rPr>
        <sz val="10"/>
        <rFont val="宋体"/>
        <charset val="134"/>
      </rPr>
      <t>预计使用年限</t>
    </r>
  </si>
  <si>
    <r>
      <rPr>
        <sz val="10"/>
        <rFont val="宋体"/>
        <charset val="134"/>
      </rPr>
      <t>尚可使用年限</t>
    </r>
  </si>
  <si>
    <t>使用权资产评估明细表</t>
  </si>
  <si>
    <r>
      <rPr>
        <sz val="10"/>
        <color rgb="FF0000FF"/>
        <rFont val="宋体"/>
        <charset val="134"/>
      </rPr>
      <t>表</t>
    </r>
    <r>
      <rPr>
        <sz val="10"/>
        <color rgb="FF0000FF"/>
        <rFont val="Arial Narrow"/>
        <charset val="134"/>
      </rPr>
      <t>3-13</t>
    </r>
  </si>
  <si>
    <t>资产名称</t>
  </si>
  <si>
    <t>出租方</t>
  </si>
  <si>
    <t>发生日期</t>
  </si>
  <si>
    <t>承租期限</t>
  </si>
  <si>
    <t>合同总租金</t>
  </si>
  <si>
    <t>开发支出评估明细表</t>
  </si>
  <si>
    <r>
      <rPr>
        <sz val="10"/>
        <rFont val="宋体"/>
        <charset val="134"/>
      </rPr>
      <t>表</t>
    </r>
    <r>
      <rPr>
        <sz val="10"/>
        <rFont val="Times New Roman"/>
        <charset val="134"/>
      </rPr>
      <t>4-14</t>
    </r>
  </si>
  <si>
    <r>
      <rPr>
        <sz val="10"/>
        <rFont val="宋体"/>
        <charset val="134"/>
      </rPr>
      <t>内容或名称</t>
    </r>
  </si>
  <si>
    <r>
      <rPr>
        <sz val="10"/>
        <rFont val="宋体"/>
        <charset val="134"/>
      </rPr>
      <t>发生日期（年月）</t>
    </r>
  </si>
  <si>
    <r>
      <rPr>
        <sz val="10"/>
        <rFont val="宋体"/>
        <charset val="134"/>
      </rPr>
      <t>预计完成日期（年月）</t>
    </r>
  </si>
  <si>
    <r>
      <rPr>
        <sz val="10"/>
        <rFont val="宋体"/>
        <charset val="134"/>
      </rPr>
      <t>拟形成无形资产类型（专有技术</t>
    </r>
    <r>
      <rPr>
        <sz val="10"/>
        <rFont val="Times New Roman"/>
        <charset val="134"/>
      </rPr>
      <t>/</t>
    </r>
    <r>
      <rPr>
        <sz val="10"/>
        <rFont val="宋体"/>
        <charset val="134"/>
      </rPr>
      <t>专利）</t>
    </r>
  </si>
  <si>
    <r>
      <rPr>
        <sz val="10"/>
        <rFont val="宋体"/>
        <charset val="134"/>
      </rPr>
      <t>技术成熟度</t>
    </r>
  </si>
  <si>
    <r>
      <rPr>
        <sz val="10"/>
        <rFont val="宋体"/>
        <charset val="134"/>
      </rPr>
      <t>业内技术水平</t>
    </r>
  </si>
  <si>
    <r>
      <rPr>
        <sz val="10"/>
        <rFont val="宋体"/>
        <charset val="134"/>
      </rPr>
      <t>预算投入金额</t>
    </r>
  </si>
  <si>
    <t>商誉评估明细表</t>
  </si>
  <si>
    <r>
      <rPr>
        <sz val="10"/>
        <rFont val="宋体"/>
        <charset val="134"/>
      </rPr>
      <t>表</t>
    </r>
    <r>
      <rPr>
        <sz val="10"/>
        <rFont val="Times New Roman"/>
        <charset val="134"/>
      </rPr>
      <t>4-15</t>
    </r>
  </si>
  <si>
    <r>
      <rPr>
        <sz val="10"/>
        <rFont val="宋体"/>
        <charset val="134"/>
      </rPr>
      <t>商誉合计</t>
    </r>
  </si>
  <si>
    <r>
      <rPr>
        <sz val="10"/>
        <rFont val="宋体"/>
        <charset val="134"/>
      </rPr>
      <t>减：商誉减值准备</t>
    </r>
  </si>
  <si>
    <r>
      <rPr>
        <sz val="10"/>
        <rFont val="宋体"/>
        <charset val="134"/>
      </rPr>
      <t>商誉净额</t>
    </r>
  </si>
  <si>
    <t>长期待摊费用评估明细表</t>
  </si>
  <si>
    <r>
      <rPr>
        <sz val="10"/>
        <rFont val="宋体"/>
        <charset val="134"/>
      </rPr>
      <t>表</t>
    </r>
    <r>
      <rPr>
        <sz val="10"/>
        <rFont val="Times New Roman"/>
        <charset val="134"/>
      </rPr>
      <t>4-16</t>
    </r>
  </si>
  <si>
    <r>
      <rPr>
        <sz val="10"/>
        <rFont val="宋体"/>
        <charset val="134"/>
      </rPr>
      <t>费用名称或内容</t>
    </r>
  </si>
  <si>
    <r>
      <rPr>
        <sz val="10"/>
        <rFont val="宋体"/>
        <charset val="134"/>
      </rPr>
      <t>原始发生额</t>
    </r>
  </si>
  <si>
    <r>
      <rPr>
        <sz val="10"/>
        <rFont val="宋体"/>
        <charset val="134"/>
      </rPr>
      <t>预计摊
销月数</t>
    </r>
  </si>
  <si>
    <r>
      <rPr>
        <sz val="10"/>
        <rFont val="宋体"/>
        <charset val="134"/>
      </rPr>
      <t>尚存受
益月数</t>
    </r>
  </si>
  <si>
    <t>总受益年限</t>
  </si>
  <si>
    <t>尚可受益年限</t>
  </si>
  <si>
    <r>
      <rPr>
        <sz val="10"/>
        <rFont val="宋体"/>
        <charset val="134"/>
      </rPr>
      <t>合</t>
    </r>
    <r>
      <rPr>
        <sz val="10"/>
        <rFont val="Times New Roman"/>
        <charset val="134"/>
      </rPr>
      <t xml:space="preserve">                    </t>
    </r>
    <r>
      <rPr>
        <sz val="10"/>
        <rFont val="宋体"/>
        <charset val="134"/>
      </rPr>
      <t>计</t>
    </r>
  </si>
  <si>
    <t>递延所得税资产评估明细表</t>
  </si>
  <si>
    <r>
      <rPr>
        <sz val="10"/>
        <rFont val="宋体"/>
        <charset val="134"/>
      </rPr>
      <t>表</t>
    </r>
    <r>
      <rPr>
        <sz val="10"/>
        <rFont val="Times New Roman"/>
        <charset val="134"/>
      </rPr>
      <t>4-17</t>
    </r>
  </si>
  <si>
    <t>其他非流动资产评估明细表</t>
  </si>
  <si>
    <r>
      <rPr>
        <sz val="10"/>
        <rFont val="宋体"/>
        <charset val="134"/>
      </rPr>
      <t>表</t>
    </r>
    <r>
      <rPr>
        <sz val="10"/>
        <rFont val="Times New Roman"/>
        <charset val="134"/>
      </rPr>
      <t>4-18</t>
    </r>
  </si>
  <si>
    <t>流动负债评估汇总表</t>
  </si>
  <si>
    <r>
      <rPr>
        <sz val="10"/>
        <rFont val="宋体"/>
        <charset val="134"/>
      </rPr>
      <t>表</t>
    </r>
    <r>
      <rPr>
        <sz val="10"/>
        <rFont val="Times New Roman"/>
        <charset val="134"/>
      </rPr>
      <t>5</t>
    </r>
  </si>
  <si>
    <t>5-1</t>
  </si>
  <si>
    <r>
      <rPr>
        <sz val="10"/>
        <rFont val="宋体"/>
        <charset val="134"/>
      </rPr>
      <t>短期借款</t>
    </r>
  </si>
  <si>
    <t>5-2</t>
  </si>
  <si>
    <r>
      <rPr>
        <sz val="10"/>
        <rFont val="宋体"/>
        <charset val="134"/>
      </rPr>
      <t>交易性金融负债</t>
    </r>
  </si>
  <si>
    <t>5-3</t>
  </si>
  <si>
    <r>
      <rPr>
        <sz val="10"/>
        <rFont val="宋体"/>
        <charset val="134"/>
      </rPr>
      <t>应付票据</t>
    </r>
  </si>
  <si>
    <t>5-4</t>
  </si>
  <si>
    <r>
      <rPr>
        <sz val="10"/>
        <rFont val="宋体"/>
        <charset val="134"/>
      </rPr>
      <t>应付账款</t>
    </r>
  </si>
  <si>
    <t>5-5</t>
  </si>
  <si>
    <r>
      <rPr>
        <sz val="10"/>
        <rFont val="宋体"/>
        <charset val="134"/>
      </rPr>
      <t>预收款项</t>
    </r>
  </si>
  <si>
    <t>5-6</t>
  </si>
  <si>
    <t>5-7</t>
  </si>
  <si>
    <r>
      <rPr>
        <sz val="10"/>
        <rFont val="宋体"/>
        <charset val="134"/>
      </rPr>
      <t>应付职工薪酬</t>
    </r>
  </si>
  <si>
    <t>5-8</t>
  </si>
  <si>
    <r>
      <rPr>
        <sz val="10"/>
        <rFont val="宋体"/>
        <charset val="134"/>
      </rPr>
      <t>应交税费</t>
    </r>
  </si>
  <si>
    <t>5-9</t>
  </si>
  <si>
    <r>
      <rPr>
        <sz val="10"/>
        <rFont val="宋体"/>
        <charset val="134"/>
      </rPr>
      <t>应付利息</t>
    </r>
  </si>
  <si>
    <t>5-10</t>
  </si>
  <si>
    <r>
      <rPr>
        <sz val="10"/>
        <rFont val="宋体"/>
        <charset val="134"/>
      </rPr>
      <t>应付股利（应付利润）</t>
    </r>
  </si>
  <si>
    <t>5-11</t>
  </si>
  <si>
    <r>
      <rPr>
        <sz val="10"/>
        <rFont val="宋体"/>
        <charset val="134"/>
      </rPr>
      <t>其他应付款</t>
    </r>
  </si>
  <si>
    <t>5-12</t>
  </si>
  <si>
    <r>
      <rPr>
        <sz val="10"/>
        <rFont val="宋体"/>
        <charset val="134"/>
      </rPr>
      <t>一年内到期的非流动负债</t>
    </r>
  </si>
  <si>
    <t>5-13</t>
  </si>
  <si>
    <r>
      <rPr>
        <sz val="10"/>
        <rFont val="宋体"/>
        <charset val="134"/>
      </rPr>
      <t>其他流动负债</t>
    </r>
  </si>
  <si>
    <r>
      <rPr>
        <sz val="10"/>
        <rFont val="宋体"/>
        <charset val="134"/>
      </rPr>
      <t>流动负债合计</t>
    </r>
  </si>
  <si>
    <t>短期借款评估明细表</t>
  </si>
  <si>
    <r>
      <rPr>
        <sz val="10"/>
        <rFont val="Times New Roman"/>
        <charset val="134"/>
      </rPr>
      <t xml:space="preserve"> </t>
    </r>
    <r>
      <rPr>
        <sz val="10"/>
        <rFont val="宋体"/>
        <charset val="134"/>
      </rPr>
      <t>表</t>
    </r>
    <r>
      <rPr>
        <sz val="10"/>
        <rFont val="Times New Roman"/>
        <charset val="134"/>
      </rPr>
      <t>5-1</t>
    </r>
  </si>
  <si>
    <t>是否需要支付
的负债</t>
  </si>
  <si>
    <r>
      <rPr>
        <sz val="10"/>
        <rFont val="宋体"/>
        <charset val="134"/>
      </rPr>
      <t>放款银行（或机构）名称</t>
    </r>
  </si>
  <si>
    <r>
      <rPr>
        <sz val="10"/>
        <rFont val="宋体"/>
        <charset val="134"/>
      </rPr>
      <t>借款方式</t>
    </r>
  </si>
  <si>
    <r>
      <rPr>
        <sz val="10"/>
        <rFont val="宋体"/>
        <charset val="134"/>
      </rPr>
      <t>月利率</t>
    </r>
    <r>
      <rPr>
        <sz val="10"/>
        <rFont val="Times New Roman"/>
        <charset val="134"/>
      </rPr>
      <t>%</t>
    </r>
  </si>
  <si>
    <r>
      <rPr>
        <sz val="10"/>
        <rFont val="宋体"/>
        <charset val="134"/>
      </rPr>
      <t>外币金额</t>
    </r>
  </si>
  <si>
    <r>
      <rPr>
        <sz val="10"/>
        <color theme="1"/>
        <rFont val="宋体"/>
        <charset val="134"/>
      </rPr>
      <t>增减值</t>
    </r>
  </si>
  <si>
    <t>函证</t>
  </si>
  <si>
    <t>交易性金融负债评估明细表</t>
  </si>
  <si>
    <r>
      <rPr>
        <sz val="10"/>
        <rFont val="宋体"/>
        <charset val="134"/>
      </rPr>
      <t>表</t>
    </r>
    <r>
      <rPr>
        <sz val="10"/>
        <rFont val="Times New Roman"/>
        <charset val="134"/>
      </rPr>
      <t>5-2</t>
    </r>
  </si>
  <si>
    <t>应付票据评估明细表</t>
  </si>
  <si>
    <r>
      <rPr>
        <sz val="10"/>
        <rFont val="宋体"/>
        <charset val="134"/>
      </rPr>
      <t>表</t>
    </r>
    <r>
      <rPr>
        <sz val="10"/>
        <rFont val="Times New Roman"/>
        <charset val="134"/>
      </rPr>
      <t>5-3</t>
    </r>
  </si>
  <si>
    <t>应付账款评估明细表</t>
  </si>
  <si>
    <r>
      <rPr>
        <sz val="10"/>
        <rFont val="宋体"/>
        <charset val="134"/>
      </rPr>
      <t>表</t>
    </r>
    <r>
      <rPr>
        <sz val="10"/>
        <rFont val="Times New Roman"/>
        <charset val="134"/>
      </rPr>
      <t>5-4</t>
    </r>
  </si>
  <si>
    <t>预收账款评估明细表</t>
  </si>
  <si>
    <r>
      <rPr>
        <sz val="10"/>
        <rFont val="宋体"/>
        <charset val="134"/>
      </rPr>
      <t>表</t>
    </r>
    <r>
      <rPr>
        <sz val="10"/>
        <rFont val="Times New Roman"/>
        <charset val="134"/>
      </rPr>
      <t>5-5</t>
    </r>
  </si>
  <si>
    <r>
      <rPr>
        <sz val="16"/>
        <color theme="1"/>
        <rFont val="黑体"/>
        <charset val="134"/>
      </rPr>
      <t>合同负债评估明细表</t>
    </r>
  </si>
  <si>
    <r>
      <rPr>
        <sz val="10"/>
        <color indexed="12"/>
        <rFont val="宋体"/>
        <charset val="134"/>
      </rPr>
      <t>表</t>
    </r>
    <r>
      <rPr>
        <sz val="10"/>
        <color indexed="12"/>
        <rFont val="Arial Narrow"/>
        <charset val="134"/>
      </rPr>
      <t>5-6</t>
    </r>
  </si>
  <si>
    <r>
      <rPr>
        <sz val="10"/>
        <color theme="1"/>
        <rFont val="宋体"/>
        <charset val="134"/>
      </rPr>
      <t>金额单位：人民币元</t>
    </r>
  </si>
  <si>
    <r>
      <rPr>
        <sz val="10"/>
        <color theme="1"/>
        <rFont val="宋体"/>
        <charset val="134"/>
      </rPr>
      <t>序号</t>
    </r>
  </si>
  <si>
    <r>
      <rPr>
        <sz val="10"/>
        <color theme="1"/>
        <rFont val="宋体"/>
        <charset val="134"/>
      </rPr>
      <t>户名</t>
    </r>
    <r>
      <rPr>
        <sz val="10"/>
        <color theme="1"/>
        <rFont val="Arial Narrow"/>
        <charset val="134"/>
      </rPr>
      <t>(</t>
    </r>
    <r>
      <rPr>
        <sz val="10"/>
        <color theme="1"/>
        <rFont val="宋体"/>
        <charset val="134"/>
      </rPr>
      <t>结算对象</t>
    </r>
    <r>
      <rPr>
        <sz val="10"/>
        <color theme="1"/>
        <rFont val="Arial Narrow"/>
        <charset val="134"/>
      </rPr>
      <t>)</t>
    </r>
  </si>
  <si>
    <r>
      <rPr>
        <sz val="10"/>
        <color theme="1"/>
        <rFont val="宋体"/>
        <charset val="134"/>
      </rPr>
      <t>发生日期</t>
    </r>
  </si>
  <si>
    <r>
      <rPr>
        <sz val="10"/>
        <color theme="1"/>
        <rFont val="宋体"/>
        <charset val="134"/>
      </rPr>
      <t>业务内容</t>
    </r>
  </si>
  <si>
    <r>
      <rPr>
        <sz val="10"/>
        <color theme="1"/>
        <rFont val="宋体"/>
        <charset val="134"/>
      </rPr>
      <t>评估价值</t>
    </r>
  </si>
  <si>
    <r>
      <rPr>
        <sz val="10"/>
        <color theme="1"/>
        <rFont val="宋体"/>
        <charset val="134"/>
      </rPr>
      <t>备注</t>
    </r>
  </si>
  <si>
    <t>应付职工薪酬评估明细表</t>
  </si>
  <si>
    <r>
      <rPr>
        <sz val="10"/>
        <rFont val="宋体"/>
        <charset val="134"/>
      </rPr>
      <t>表</t>
    </r>
    <r>
      <rPr>
        <sz val="10"/>
        <rFont val="Times New Roman"/>
        <charset val="134"/>
      </rPr>
      <t>5-7</t>
    </r>
  </si>
  <si>
    <r>
      <rPr>
        <sz val="10"/>
        <rFont val="宋体"/>
        <charset val="134"/>
      </rPr>
      <t>工资、奖金、津贴和补贴</t>
    </r>
  </si>
  <si>
    <r>
      <rPr>
        <sz val="10"/>
        <rFont val="宋体"/>
        <charset val="134"/>
      </rPr>
      <t>职工福利费</t>
    </r>
  </si>
  <si>
    <r>
      <rPr>
        <sz val="10"/>
        <rFont val="宋体"/>
        <charset val="134"/>
      </rPr>
      <t>医疗保险费</t>
    </r>
  </si>
  <si>
    <r>
      <rPr>
        <sz val="10"/>
        <rFont val="宋体"/>
        <charset val="134"/>
      </rPr>
      <t>基本养老保险费</t>
    </r>
  </si>
  <si>
    <r>
      <rPr>
        <sz val="10"/>
        <rFont val="宋体"/>
        <charset val="134"/>
      </rPr>
      <t>年金缴费</t>
    </r>
  </si>
  <si>
    <r>
      <rPr>
        <sz val="10"/>
        <rFont val="宋体"/>
        <charset val="134"/>
      </rPr>
      <t>失业保险费</t>
    </r>
  </si>
  <si>
    <r>
      <rPr>
        <sz val="10"/>
        <rFont val="宋体"/>
        <charset val="134"/>
      </rPr>
      <t>工伤保险费</t>
    </r>
  </si>
  <si>
    <r>
      <rPr>
        <sz val="10"/>
        <rFont val="宋体"/>
        <charset val="134"/>
      </rPr>
      <t>生育保险费</t>
    </r>
  </si>
  <si>
    <r>
      <rPr>
        <sz val="10"/>
        <rFont val="宋体"/>
        <charset val="134"/>
      </rPr>
      <t>住房公积金</t>
    </r>
  </si>
  <si>
    <r>
      <rPr>
        <sz val="10"/>
        <rFont val="宋体"/>
        <charset val="134"/>
      </rPr>
      <t>工会经费</t>
    </r>
  </si>
  <si>
    <r>
      <rPr>
        <sz val="10"/>
        <rFont val="宋体"/>
        <charset val="134"/>
      </rPr>
      <t>职工教育经费</t>
    </r>
  </si>
  <si>
    <r>
      <rPr>
        <sz val="10"/>
        <rFont val="宋体"/>
        <charset val="134"/>
      </rPr>
      <t>非货币性福利</t>
    </r>
  </si>
  <si>
    <r>
      <rPr>
        <sz val="10"/>
        <rFont val="宋体"/>
        <charset val="134"/>
      </rPr>
      <t>辞退福利</t>
    </r>
  </si>
  <si>
    <r>
      <rPr>
        <sz val="10"/>
        <rFont val="宋体"/>
        <charset val="134"/>
      </rPr>
      <t>股份支付</t>
    </r>
  </si>
  <si>
    <t>应交税费评估明细表</t>
  </si>
  <si>
    <r>
      <rPr>
        <sz val="10"/>
        <rFont val="宋体"/>
        <charset val="134"/>
      </rPr>
      <t>表</t>
    </r>
    <r>
      <rPr>
        <sz val="10"/>
        <rFont val="Times New Roman"/>
        <charset val="134"/>
      </rPr>
      <t>5-8</t>
    </r>
  </si>
  <si>
    <r>
      <rPr>
        <sz val="10"/>
        <rFont val="宋体"/>
        <charset val="134"/>
      </rPr>
      <t>征税机关</t>
    </r>
  </si>
  <si>
    <r>
      <rPr>
        <sz val="10"/>
        <rFont val="宋体"/>
        <charset val="134"/>
      </rPr>
      <t>税费种类</t>
    </r>
  </si>
  <si>
    <t>应付利息评估明细表</t>
  </si>
  <si>
    <r>
      <rPr>
        <sz val="10"/>
        <rFont val="宋体"/>
        <charset val="134"/>
      </rPr>
      <t>表</t>
    </r>
    <r>
      <rPr>
        <sz val="10"/>
        <rFont val="Times New Roman"/>
        <charset val="134"/>
      </rPr>
      <t>5-9</t>
    </r>
  </si>
  <si>
    <t>应付股利（应付利润）评估明细表</t>
  </si>
  <si>
    <r>
      <rPr>
        <sz val="10"/>
        <rFont val="宋体"/>
        <charset val="134"/>
      </rPr>
      <t>表</t>
    </r>
    <r>
      <rPr>
        <sz val="10"/>
        <rFont val="Times New Roman"/>
        <charset val="134"/>
      </rPr>
      <t>5-10</t>
    </r>
  </si>
  <si>
    <r>
      <rPr>
        <sz val="10"/>
        <rFont val="宋体"/>
        <charset val="134"/>
      </rPr>
      <t>投资单位名称（股东）</t>
    </r>
  </si>
  <si>
    <r>
      <rPr>
        <sz val="10"/>
        <rFont val="宋体"/>
        <charset val="134"/>
      </rPr>
      <t>利润所属期间</t>
    </r>
  </si>
  <si>
    <t>其他应付款评估明细表</t>
  </si>
  <si>
    <r>
      <rPr>
        <sz val="10"/>
        <rFont val="宋体"/>
        <charset val="134"/>
      </rPr>
      <t>表</t>
    </r>
    <r>
      <rPr>
        <sz val="10"/>
        <rFont val="Times New Roman"/>
        <charset val="134"/>
      </rPr>
      <t>5-11</t>
    </r>
  </si>
  <si>
    <t>一年内到期的非流动负债评估明细表</t>
  </si>
  <si>
    <r>
      <rPr>
        <sz val="10"/>
        <rFont val="宋体"/>
        <charset val="134"/>
      </rPr>
      <t>表</t>
    </r>
    <r>
      <rPr>
        <sz val="10"/>
        <rFont val="Times New Roman"/>
        <charset val="134"/>
      </rPr>
      <t>5-12</t>
    </r>
  </si>
  <si>
    <r>
      <rPr>
        <sz val="10"/>
        <rFont val="宋体"/>
        <charset val="134"/>
      </rPr>
      <t>结算项目</t>
    </r>
  </si>
  <si>
    <r>
      <rPr>
        <sz val="10"/>
        <rFont val="宋体"/>
        <charset val="134"/>
      </rPr>
      <t>票面月利率</t>
    </r>
    <r>
      <rPr>
        <sz val="10"/>
        <rFont val="Times New Roman"/>
        <charset val="134"/>
      </rPr>
      <t>%</t>
    </r>
  </si>
  <si>
    <t>其他流动负债评估明细表</t>
  </si>
  <si>
    <r>
      <rPr>
        <sz val="10"/>
        <rFont val="宋体"/>
        <charset val="134"/>
      </rPr>
      <t>表</t>
    </r>
    <r>
      <rPr>
        <sz val="10"/>
        <rFont val="Times New Roman"/>
        <charset val="134"/>
      </rPr>
      <t>5-13</t>
    </r>
  </si>
  <si>
    <t>非流动负债评估汇总表</t>
  </si>
  <si>
    <r>
      <rPr>
        <sz val="10"/>
        <rFont val="宋体"/>
        <charset val="134"/>
      </rPr>
      <t>表</t>
    </r>
    <r>
      <rPr>
        <sz val="10"/>
        <rFont val="Times New Roman"/>
        <charset val="134"/>
      </rPr>
      <t>6</t>
    </r>
  </si>
  <si>
    <t>6-1</t>
  </si>
  <si>
    <r>
      <rPr>
        <sz val="10"/>
        <rFont val="宋体"/>
        <charset val="134"/>
      </rPr>
      <t>长期借款</t>
    </r>
  </si>
  <si>
    <t>6-2</t>
  </si>
  <si>
    <r>
      <rPr>
        <sz val="10"/>
        <rFont val="宋体"/>
        <charset val="134"/>
      </rPr>
      <t>应付债券</t>
    </r>
  </si>
  <si>
    <t>6-3</t>
  </si>
  <si>
    <t>6-4</t>
  </si>
  <si>
    <r>
      <rPr>
        <sz val="10"/>
        <rFont val="宋体"/>
        <charset val="134"/>
      </rPr>
      <t>长期应付款</t>
    </r>
  </si>
  <si>
    <t>6-5</t>
  </si>
  <si>
    <r>
      <rPr>
        <sz val="10"/>
        <rFont val="宋体"/>
        <charset val="134"/>
      </rPr>
      <t>专项应付款</t>
    </r>
  </si>
  <si>
    <t>6-6</t>
  </si>
  <si>
    <r>
      <rPr>
        <sz val="10"/>
        <rFont val="宋体"/>
        <charset val="134"/>
      </rPr>
      <t>预计负债</t>
    </r>
  </si>
  <si>
    <t>6-7</t>
  </si>
  <si>
    <t>6-8</t>
  </si>
  <si>
    <r>
      <rPr>
        <sz val="10"/>
        <rFont val="宋体"/>
        <charset val="134"/>
      </rPr>
      <t>递延所得税负债</t>
    </r>
  </si>
  <si>
    <t>6-9</t>
  </si>
  <si>
    <r>
      <rPr>
        <sz val="10"/>
        <rFont val="宋体"/>
        <charset val="134"/>
      </rPr>
      <t>其他非流动负债</t>
    </r>
  </si>
  <si>
    <r>
      <rPr>
        <sz val="10"/>
        <rFont val="宋体"/>
        <charset val="134"/>
      </rPr>
      <t>非流动负债合计</t>
    </r>
  </si>
  <si>
    <t>长期借款评估明细表</t>
  </si>
  <si>
    <r>
      <rPr>
        <sz val="10"/>
        <rFont val="宋体"/>
        <charset val="134"/>
      </rPr>
      <t>表</t>
    </r>
    <r>
      <rPr>
        <sz val="10"/>
        <rFont val="Times New Roman"/>
        <charset val="134"/>
      </rPr>
      <t>6-1</t>
    </r>
  </si>
  <si>
    <t>应付债券评估明细表</t>
  </si>
  <si>
    <r>
      <rPr>
        <sz val="10"/>
        <rFont val="宋体"/>
        <charset val="134"/>
      </rPr>
      <t>表</t>
    </r>
    <r>
      <rPr>
        <sz val="10"/>
        <rFont val="Times New Roman"/>
        <charset val="134"/>
      </rPr>
      <t>6-2</t>
    </r>
  </si>
  <si>
    <r>
      <rPr>
        <sz val="10"/>
        <rFont val="宋体"/>
        <charset val="134"/>
      </rPr>
      <t>债券发行单位</t>
    </r>
  </si>
  <si>
    <r>
      <rPr>
        <sz val="10"/>
        <rFont val="Times New Roman"/>
        <charset val="134"/>
      </rPr>
      <t xml:space="preserve"> </t>
    </r>
    <r>
      <rPr>
        <sz val="10"/>
        <rFont val="宋体"/>
        <charset val="134"/>
      </rPr>
      <t>备</t>
    </r>
    <r>
      <rPr>
        <sz val="10"/>
        <rFont val="Times New Roman"/>
        <charset val="134"/>
      </rPr>
      <t xml:space="preserve"> </t>
    </r>
    <r>
      <rPr>
        <sz val="10"/>
        <rFont val="宋体"/>
        <charset val="134"/>
      </rPr>
      <t>注</t>
    </r>
  </si>
  <si>
    <t>租赁负债评估明细表</t>
  </si>
  <si>
    <r>
      <rPr>
        <sz val="10"/>
        <color rgb="FF0000FF"/>
        <rFont val="宋体"/>
        <charset val="134"/>
      </rPr>
      <t>表</t>
    </r>
    <r>
      <rPr>
        <sz val="10"/>
        <color rgb="FF0000FF"/>
        <rFont val="Arial Narrow"/>
        <charset val="134"/>
      </rPr>
      <t>6-3</t>
    </r>
  </si>
  <si>
    <r>
      <rPr>
        <sz val="10"/>
        <color theme="1"/>
        <rFont val="宋体"/>
        <charset val="134"/>
      </rPr>
      <t>账面价值</t>
    </r>
  </si>
  <si>
    <t>长期应付款评估明细表</t>
  </si>
  <si>
    <r>
      <rPr>
        <sz val="10"/>
        <rFont val="宋体"/>
        <charset val="134"/>
      </rPr>
      <t>表</t>
    </r>
    <r>
      <rPr>
        <sz val="10"/>
        <rFont val="Times New Roman"/>
        <charset val="134"/>
      </rPr>
      <t>6-4</t>
    </r>
  </si>
  <si>
    <r>
      <rPr>
        <sz val="10"/>
        <rFont val="宋体"/>
        <charset val="134"/>
      </rPr>
      <t>勘查</t>
    </r>
  </si>
  <si>
    <r>
      <rPr>
        <sz val="10"/>
        <rFont val="宋体"/>
        <charset val="134"/>
      </rPr>
      <t>账实相符</t>
    </r>
  </si>
  <si>
    <r>
      <rPr>
        <sz val="10"/>
        <rFont val="宋体"/>
        <charset val="134"/>
      </rPr>
      <t>权属证明有瑕疵</t>
    </r>
  </si>
  <si>
    <t>专项应付款评估明细表</t>
  </si>
  <si>
    <r>
      <rPr>
        <sz val="10"/>
        <rFont val="宋体"/>
        <charset val="134"/>
      </rPr>
      <t>表</t>
    </r>
    <r>
      <rPr>
        <sz val="10"/>
        <rFont val="Times New Roman"/>
        <charset val="134"/>
      </rPr>
      <t>6-5</t>
    </r>
  </si>
  <si>
    <r>
      <rPr>
        <sz val="10"/>
        <rFont val="宋体"/>
        <charset val="134"/>
      </rPr>
      <t>户名（或结算对象）</t>
    </r>
  </si>
  <si>
    <r>
      <rPr>
        <sz val="10"/>
        <rFont val="宋体"/>
        <charset val="134"/>
      </rPr>
      <t>款项内容</t>
    </r>
  </si>
  <si>
    <r>
      <rPr>
        <sz val="10"/>
        <rFont val="宋体"/>
        <charset val="134"/>
      </rPr>
      <t>对应批文文号</t>
    </r>
  </si>
  <si>
    <t>预计负债评估明细表</t>
  </si>
  <si>
    <r>
      <rPr>
        <sz val="10"/>
        <rFont val="宋体"/>
        <charset val="134"/>
      </rPr>
      <t>表</t>
    </r>
    <r>
      <rPr>
        <sz val="10"/>
        <rFont val="Times New Roman"/>
        <charset val="134"/>
      </rPr>
      <t>6-6</t>
    </r>
  </si>
  <si>
    <r>
      <rPr>
        <sz val="10"/>
        <rFont val="宋体"/>
        <charset val="134"/>
      </rPr>
      <t>核算内容</t>
    </r>
  </si>
  <si>
    <r>
      <rPr>
        <sz val="16"/>
        <rFont val="黑体"/>
        <charset val="134"/>
      </rPr>
      <t>递延收益评估明细表</t>
    </r>
  </si>
  <si>
    <r>
      <rPr>
        <sz val="10"/>
        <color rgb="FF0000FF"/>
        <rFont val="宋体"/>
        <charset val="134"/>
      </rPr>
      <t>表</t>
    </r>
    <r>
      <rPr>
        <sz val="10"/>
        <color rgb="FF0000FF"/>
        <rFont val="Arial Narrow"/>
        <charset val="134"/>
      </rPr>
      <t>6-7</t>
    </r>
  </si>
  <si>
    <r>
      <rPr>
        <sz val="10"/>
        <rFont val="宋体"/>
        <charset val="134"/>
      </rPr>
      <t>户名</t>
    </r>
    <r>
      <rPr>
        <sz val="10"/>
        <rFont val="Arial Narrow"/>
        <charset val="134"/>
      </rPr>
      <t>(</t>
    </r>
    <r>
      <rPr>
        <sz val="10"/>
        <rFont val="宋体"/>
        <charset val="134"/>
      </rPr>
      <t>结算对象</t>
    </r>
    <r>
      <rPr>
        <sz val="10"/>
        <rFont val="Arial Narrow"/>
        <charset val="134"/>
      </rPr>
      <t>)</t>
    </r>
  </si>
  <si>
    <r>
      <rPr>
        <sz val="10"/>
        <rFont val="宋体"/>
        <charset val="134"/>
      </rPr>
      <t>评估增减值</t>
    </r>
  </si>
  <si>
    <r>
      <rPr>
        <sz val="10"/>
        <rFont val="宋体"/>
        <charset val="134"/>
      </rPr>
      <t>增减值率</t>
    </r>
  </si>
  <si>
    <t>递延所得税负债评估明细表</t>
  </si>
  <si>
    <r>
      <rPr>
        <sz val="10"/>
        <rFont val="宋体"/>
        <charset val="134"/>
      </rPr>
      <t>表</t>
    </r>
    <r>
      <rPr>
        <sz val="10"/>
        <rFont val="Times New Roman"/>
        <charset val="134"/>
      </rPr>
      <t>6-8</t>
    </r>
  </si>
  <si>
    <r>
      <rPr>
        <sz val="10"/>
        <rFont val="宋体"/>
        <charset val="134"/>
      </rPr>
      <t>内容</t>
    </r>
  </si>
  <si>
    <t>其他非流动负债评估明细表</t>
  </si>
  <si>
    <r>
      <rPr>
        <sz val="10"/>
        <rFont val="宋体"/>
        <charset val="134"/>
      </rPr>
      <t>表</t>
    </r>
    <r>
      <rPr>
        <sz val="10"/>
        <rFont val="Times New Roman"/>
        <charset val="134"/>
      </rPr>
      <t>6-9</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</si>
</sst>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38">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0.0\)"/>
    <numFmt numFmtId="177" formatCode="#,##0.0_);\(#,##0.0\)"/>
    <numFmt numFmtId="178" formatCode="&quot;$&quot;_(#,##0.00_);&quot;$&quot;\(#,##0.00\)"/>
    <numFmt numFmtId="179" formatCode="mmmm\ d\,\ yyyy"/>
    <numFmt numFmtId="180" formatCode="0.0%"/>
    <numFmt numFmtId="181" formatCode="0.0%;\(0.0%\)"/>
    <numFmt numFmtId="182" formatCode="\&amp;\,\&amp;\&amp;&quot;ð&quot;.&quot;ð&quot;&quot;ð&quot;_);\(\&amp;\,\&amp;\&amp;&quot;ð&quot;.&quot;ð&quot;&quot;ð&quot;\)"/>
    <numFmt numFmtId="183" formatCode="##.\ \ "/>
    <numFmt numFmtId="184" formatCode="_(&quot;$&quot;* #,##0.00_);_(&quot;$&quot;* \(#,##0.00\);_(&quot;$&quot;* &quot;-&quot;??_);_(@_)"/>
    <numFmt numFmtId="185" formatCode="#,##0.000000"/>
    <numFmt numFmtId="186" formatCode="&quot;Ç&quot;\ &quot;´&quot;&quot;´&quot;&quot;´&quot;&quot;´&quot;\ &quot;»&quot;&quot;»&quot;&quot;»&quot;&quot;»&quot;"/>
    <numFmt numFmtId="187" formatCode="#\ ??/??"/>
    <numFmt numFmtId="188" formatCode="#,##0.000_);\(#,##0.000\)"/>
    <numFmt numFmtId="189" formatCode="_(* #,##0.00_);_(* \(#,##0.00\);_(* &quot;-&quot;??_);_(@_)"/>
    <numFmt numFmtId="190" formatCode="&quot;$&quot;#,##0.00_);\(&quot;$&quot;#,##0.00\)"/>
    <numFmt numFmtId="191" formatCode="&quot;ð&quot;\%"/>
    <numFmt numFmtId="192" formatCode="&quot;\&quot;#,##0.00;[Red]&quot;\&quot;\-#,##0.00"/>
    <numFmt numFmtId="193" formatCode="0.0_)\%;\(0.0\)\%;0.0_)\%;@_)_%"/>
    <numFmt numFmtId="194" formatCode="&quot;£&quot;_(#,##0.00_);&quot;£&quot;\(#,##0.00\)"/>
    <numFmt numFmtId="195" formatCode="#,##0.0_)_%;\(#,##0.0\)_%;0.0_)_%;@_)_%"/>
    <numFmt numFmtId="196" formatCode="#,##0.0_)\x;\(#,##0.0\)\x"/>
    <numFmt numFmtId="197" formatCode="_-#0&quot;.&quot;0,_-;\(#0&quot;.&quot;0,\);_-\ \ &quot;-&quot;_-;_-@_-"/>
    <numFmt numFmtId="198" formatCode="&quot;$&quot;#,##0_);\(&quot;$&quot;#,##0\)"/>
    <numFmt numFmtId="199" formatCode="#,##0.00;[Red]\(#,##0.00\)"/>
    <numFmt numFmtId="200" formatCode="&quot;£&quot;#,##0;[Red]\-&quot;£&quot;#,##0"/>
    <numFmt numFmtId="201" formatCode="#,##0\ ;\(#,##0\)"/>
    <numFmt numFmtId="202" formatCode="_-&quot;$&quot;* #,##0.00_-;\-&quot;$&quot;* #,##0.00_-;_-&quot;$&quot;* &quot;-&quot;??_-;_-@_-"/>
    <numFmt numFmtId="203" formatCode="_-* #,##0.00\ _k_r_-;\-* #,##0.00\ _k_r_-;_-* &quot;-&quot;??\ _k_r_-;_-@_-"/>
    <numFmt numFmtId="204" formatCode="&quot;$&quot;#,##0.0000;[Red]&quot;$&quot;#,##0.0000"/>
    <numFmt numFmtId="205" formatCode="#,##0\ ;\-#,##0"/>
    <numFmt numFmtId="206" formatCode="&quot;\&quot;#,##0;[Red]&quot;\&quot;&quot;\&quot;&quot;\&quot;&quot;\&quot;&quot;\&quot;&quot;\&quot;&quot;\&quot;\-#,##0"/>
    <numFmt numFmtId="207" formatCode="[$￥-804]#,##0.000_);\([$￥-804]#,##0.000\)"/>
    <numFmt numFmtId="208" formatCode="mmm\-yyyy"/>
    <numFmt numFmtId="209" formatCode="_(* #,##0.0_)_x_x_x;_(* \(#,##0.0\)_x_x_x;_(* &quot;-&quot;??_)_x_x_x;_(@_)_x_x_x"/>
    <numFmt numFmtId="210" formatCode="_ &quot;\&quot;* #,##0.00_ ;_ &quot;\&quot;* \-#,##0.00_ ;_ &quot;\&quot;* &quot;-&quot;??_ ;_ @_ "/>
    <numFmt numFmtId="211" formatCode="0%_);\(0%\)"/>
    <numFmt numFmtId="212" formatCode="0.0_)\%;\(0.0\)\%"/>
    <numFmt numFmtId="213" formatCode="mmm/yyyy;_-\ &quot;N/A&quot;_-;_-\ &quot;-&quot;_-"/>
    <numFmt numFmtId="214" formatCode="_-* #,##0.00_-;\-* #,##0.00_-;_-* &quot;-&quot;??_-;_-@_-"/>
    <numFmt numFmtId="215" formatCode="#,##0.0;\(#,##0.0\)"/>
    <numFmt numFmtId="216" formatCode="_(* #,##0_);_(* \(#,##0\);_(* &quot;-&quot;_);_(@_)"/>
    <numFmt numFmtId="217" formatCode="&quot;€&quot;_(#,##0.00_);&quot;€&quot;\(#,##0.00\);&quot;€&quot;_(0.00_);@_)"/>
    <numFmt numFmtId="218" formatCode="&quot;$&quot;\ #,##0.00_-;[Red]&quot;$&quot;\ #,##0.00\-"/>
    <numFmt numFmtId="219" formatCode="0.0000%"/>
    <numFmt numFmtId="220" formatCode="0%;\(0%\)"/>
    <numFmt numFmtId="22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2" formatCode=";;;"/>
    <numFmt numFmtId="223" formatCode="0.000%"/>
    <numFmt numFmtId="224" formatCode="_-* #,##0_-;\-* #,##0_-;_-* &quot;-&quot;??_-;_-@_-"/>
    <numFmt numFmtId="225" formatCode="#,##0.00\¥;\-#,##0.00\¥"/>
    <numFmt numFmtId="226" formatCode="#,##0.0_)_x;\(#,##0.0\)_x"/>
    <numFmt numFmtId="227" formatCode="#,##0.0_)_%;\(#,##0.0\)_%"/>
    <numFmt numFmtId="228" formatCode="0.00%;\(0.00%\)"/>
    <numFmt numFmtId="229" formatCode="_-* #,##0_-;\-* #,##0_-;_-* &quot;-&quot;_-;_-@_-"/>
    <numFmt numFmtId="230" formatCode="_-#0&quot;.&quot;0000_-;\(#0&quot;.&quot;0000\);_-\ \ &quot;-&quot;_-;_-@_-"/>
    <numFmt numFmtId="231" formatCode="_(\?* \t#,##0_);_(\?* \(\t#,##0\);_(\?* &quot;-&quot;_);_(@_)"/>
    <numFmt numFmtId="232" formatCode="&quot;cash&quot;;\(#,##0.0\)"/>
    <numFmt numFmtId="233" formatCode="#,##0.0"/>
    <numFmt numFmtId="234" formatCode="#,##0;\(#,###\)"/>
    <numFmt numFmtId="235" formatCode="_-#,##0_-;\(#,##0\);_-\ \ &quot;-&quot;_-;_-@_-"/>
    <numFmt numFmtId="236" formatCode="&quot;$&quot;#,##0.00;[Red]&quot;$&quot;#,##0.00"/>
    <numFmt numFmtId="237" formatCode="_-#,##0.00_-;\(#,##0.00\);_-\ \ &quot;-&quot;_-;_-@_-"/>
    <numFmt numFmtId="238" formatCode="mmm/dd/yyyy;_-\ &quot;N/A&quot;_-;_-\ &quot;-&quot;_-"/>
    <numFmt numFmtId="239" formatCode="_-#,##0%_-;\(#,##0%\);_-\ &quot;-&quot;_-"/>
    <numFmt numFmtId="240" formatCode="_-#,###,_-;\(#,###,\);_-\ \ &quot;-&quot;_-;_-@_-"/>
    <numFmt numFmtId="241" formatCode="_-#,###.00,_-;\(#,###.00,\);_-\ \ &quot;-&quot;_-;_-@_-"/>
    <numFmt numFmtId="242" formatCode="_(* #,##0.000000_);_(* \(#,##0.000000\);_(* &quot;-&quot;??_);_(@_)"/>
    <numFmt numFmtId="243" formatCode="_-* #,##0.00\ &quot;kr&quot;_-;\-* #,##0.00\ &quot;kr&quot;_-;_-* &quot;-&quot;??\ &quot;kr&quot;_-;_-@_-"/>
    <numFmt numFmtId="244" formatCode="#.\ \ "/>
    <numFmt numFmtId="245" formatCode="yy\.mm\.dd"/>
    <numFmt numFmtId="246" formatCode="_(* #,##0.0000000_);_(* \(#,##0.0000000\);_(* &quot;-&quot;??_);_(@_)"/>
    <numFmt numFmtId="247" formatCode="#,##0;\-#,##0;&quot;-&quot;"/>
    <numFmt numFmtId="248" formatCode="_(* #,##0.0000_);_(* \(#,##0.0000\);_(* &quot;-&quot;??_);_(@_)"/>
    <numFmt numFmtId="249" formatCode="#,##0\ &quot;FB&quot;;\-#,##0\ &quot;FB&quot;"/>
    <numFmt numFmtId="250" formatCode="###0.0;\(###0.0\)"/>
    <numFmt numFmtId="251" formatCode="#,##0.0_)_x_x_x_x_x;\(#,##0.0\)_x_x_x_x_x;0_._0_)_x_x_x_x_x"/>
    <numFmt numFmtId="252" formatCode="###0.0&quot;x&quot;;\(###0.0\)&quot;x&quot;"/>
    <numFmt numFmtId="253" formatCode="\$#,##0.00;[Red]\-\$#,##0.00"/>
    <numFmt numFmtId="254" formatCode="&quot;$&quot;#,##0.00_);[Red]\(&quot;$&quot;#,##0.00\)"/>
    <numFmt numFmtId="255" formatCode="&quot;\&quot;#,##0;&quot;\&quot;\-#,##0"/>
    <numFmt numFmtId="256" formatCode="&quot;$&quot;#,##0;\-&quot;$&quot;#,##0"/>
    <numFmt numFmtId="257" formatCode="#,##0\ ;[Red]\-#,##0.00\ "/>
    <numFmt numFmtId="258" formatCode="&quot;$&quot;#,##0.0_);\(&quot;$&quot;#,##0.0\)"/>
    <numFmt numFmtId="259" formatCode="&quot;$&quot;#,##0.000_);\(&quot;$&quot;#,##0.000\)"/>
    <numFmt numFmtId="260" formatCode="dd\ mmmyy\ hh:mm"/>
    <numFmt numFmtId="261" formatCode="###0;\(###0\)"/>
    <numFmt numFmtId="262" formatCode="&quot;$&quot;#.#"/>
    <numFmt numFmtId="263" formatCode="_([$€-2]* #,##0.00_);_([$€-2]* \(#,##0.00\);_([$€-2]* &quot;-&quot;??_)"/>
    <numFmt numFmtId="264" formatCode="0.0&quot;x&quot;;@_)"/>
    <numFmt numFmtId="265" formatCode="#,##0\ &quot; &quot;;\(#,##0\)\ ;&quot;—&quot;&quot; &quot;&quot; &quot;&quot; &quot;&quot; &quot;"/>
    <numFmt numFmtId="266" formatCode="0.0&quot;x&quot;"/>
    <numFmt numFmtId="267" formatCode="#,##0.00;\(#,##0.00\)"/>
    <numFmt numFmtId="268" formatCode="#,##0.0%;[Red]\(#,##0.0\)%"/>
    <numFmt numFmtId="269" formatCode="_-* #,##0.00\¥_-;\-* #,##0.00\¥_-;_-* &quot;-&quot;??\¥_-;_-@_-"/>
    <numFmt numFmtId="270" formatCode="_(&quot;$&quot;* #,##0_);_(&quot;$&quot;* \(#,##0\);_(&quot;$&quot;* &quot;-&quot;_);_(@_)"/>
    <numFmt numFmtId="271" formatCode="_-&quot;?&quot;* #,##0_-;\-&quot;?&quot;* #,##0_-;_-&quot;?&quot;* &quot;-&quot;_-;_-@_-"/>
    <numFmt numFmtId="272" formatCode="_-* #,##0\¥_-;\-* #,##0\¥_-;_-* &quot;-&quot;\¥_-;_-@_-"/>
    <numFmt numFmtId="273" formatCode="_-&quot;$&quot;\ * #,##0_-;_-&quot;$&quot;\ * #,##0\-;_-&quot;$&quot;\ * &quot;-&quot;_-;_-@_-"/>
    <numFmt numFmtId="274" formatCode="###0.0_x;\(###0.0\)_x"/>
    <numFmt numFmtId="275" formatCode="#,##0.0\x;\(#,##0.0\x\)"/>
    <numFmt numFmtId="276" formatCode="_-&quot;$&quot;* #,##0_-;\-&quot;$&quot;* #,##0_-;_-&quot;$&quot;* &quot;-&quot;??_-;_-@_-"/>
    <numFmt numFmtId="277" formatCode="_-* #,##0.00\ _B_E_F_-;\-* #,##0.00\ _B_E_F_-;_-* &quot;-&quot;??\ _B_E_F_-;_-@_-"/>
    <numFmt numFmtId="278" formatCode="0.0&quot;%&quot;_);\(0.0&quot;%&quot;\)"/>
    <numFmt numFmtId="279" formatCode="#,##0.00\¥;[Red]\-#,##0.00\¥"/>
    <numFmt numFmtId="280" formatCode="0_)"/>
    <numFmt numFmtId="281" formatCode="#,##0.00_);\(#,##0.00\)"/>
    <numFmt numFmtId="282" formatCode="#,##0.00\ &quot;FB&quot;;\-#,##0.00\ &quot;FB&quot;"/>
    <numFmt numFmtId="283" formatCode="#,##0.00\ &quot;FB&quot;;[Red]\-#,##0.00\ &quot;FB&quot;"/>
    <numFmt numFmtId="284" formatCode="_(* #,##0.0,_);_(* \(#,##0.0,\);_(* &quot;-&quot;_);_(@_)"/>
    <numFmt numFmtId="285" formatCode="_-* #,##0\ _k_r_-;\-* #,##0\ _k_r_-;_-* &quot;-&quot;\ _k_r_-;_-@_-"/>
    <numFmt numFmtId="286" formatCode="_-* #,##0\ &quot;kr&quot;_-;\-* #,##0\ &quot;kr&quot;_-;_-* &quot;-&quot;\ &quot;kr&quot;_-;_-@_-"/>
    <numFmt numFmtId="287" formatCode="0.00_)"/>
    <numFmt numFmtId="288" formatCode="_(* #,##0.0_)_x_x_x_x;_(* \(#,##0.0\)_x_x_x_x;_(* &quot;-&quot;??_)_x_x_x_x;_(@_)_x_x_x_x"/>
    <numFmt numFmtId="289" formatCode="&quot;\&quot;#,##0;[Red]&quot;\&quot;\-#,##0"/>
    <numFmt numFmtId="290" formatCode="_ \¥* #,##0.00_ ;_ \¥* \-#,##0.00_ ;_ \¥* &quot;-&quot;??_ ;_ @_ "/>
    <numFmt numFmtId="291" formatCode="_-&quot;$&quot;* #,##0_-;\-&quot;$&quot;* #,##0_-;_-&quot;$&quot;* &quot;-&quot;_-;_-@_-"/>
    <numFmt numFmtId="292" formatCode="&quot;\&quot;#,##0;[Red]&quot;\&quot;&quot;\&quot;\-#,##0"/>
    <numFmt numFmtId="293" formatCode="0.000_ "/>
    <numFmt numFmtId="294" formatCode="mmm\ dd\,\ yy"/>
    <numFmt numFmtId="295" formatCode="#,##0.00_ "/>
    <numFmt numFmtId="296" formatCode="#,##0_ "/>
    <numFmt numFmtId="297" formatCode="yyyy\.mm"/>
    <numFmt numFmtId="298" formatCode="_ * #,##0_ ;_ * \-#,##0_ ;_ * &quot;-&quot;??_ ;_ @_ "/>
    <numFmt numFmtId="299" formatCode="0.0"/>
    <numFmt numFmtId="300" formatCode="yyyy/m/d;@"/>
    <numFmt numFmtId="301" formatCode="[$-409]yyyy\-mm\-dd;@"/>
    <numFmt numFmtId="302" formatCode="[$-F800]dddd\,\ mmmm\ dd\,\ yyyy"/>
    <numFmt numFmtId="303" formatCode="#,##0;\(#,##0\)"/>
    <numFmt numFmtId="304" formatCode="0.00_);[Red]\(0.00\)"/>
    <numFmt numFmtId="305" formatCode="#,##0.00_ ;[Red]\-#,##0.00\ "/>
    <numFmt numFmtId="306" formatCode="#,##0_ ;[Red]\-#,##0\ "/>
    <numFmt numFmtId="307" formatCode="\¥#,##0.00;\¥\-#,##0.00"/>
  </numFmts>
  <fonts count="238">
    <font>
      <sz val="12"/>
      <name val="Times New Roman"/>
      <charset val="134"/>
    </font>
    <font>
      <sz val="18"/>
      <name val="黑体"/>
      <charset val="134"/>
    </font>
    <font>
      <sz val="10"/>
      <name val="Times New Roman"/>
      <charset val="134"/>
    </font>
    <font>
      <b/>
      <sz val="10"/>
      <color indexed="12"/>
      <name val="Times New Roman"/>
      <charset val="134"/>
    </font>
    <font>
      <sz val="10"/>
      <color indexed="8"/>
      <name val="Times New Roman"/>
      <charset val="134"/>
    </font>
    <font>
      <sz val="10"/>
      <name val="宋体"/>
      <charset val="134"/>
    </font>
    <font>
      <sz val="10"/>
      <name val="Arial Narrow"/>
      <charset val="134"/>
    </font>
    <font>
      <b/>
      <sz val="10"/>
      <name val="Times New Roman"/>
      <charset val="134"/>
    </font>
    <font>
      <sz val="16"/>
      <name val="Arial Narrow"/>
      <charset val="134"/>
    </font>
    <font>
      <sz val="9"/>
      <color indexed="8"/>
      <name val="Arial Narrow"/>
      <charset val="134"/>
    </font>
    <font>
      <sz val="10"/>
      <color rgb="FF0000FF"/>
      <name val="宋体"/>
      <charset val="134"/>
    </font>
    <font>
      <sz val="10"/>
      <color indexed="9"/>
      <name val="Arial Narrow"/>
      <charset val="134"/>
    </font>
    <font>
      <sz val="10"/>
      <color theme="1"/>
      <name val="Arial Narrow"/>
      <charset val="134"/>
    </font>
    <font>
      <sz val="16"/>
      <color theme="1"/>
      <name val="黑体"/>
      <charset val="134"/>
    </font>
    <font>
      <sz val="16"/>
      <color theme="1"/>
      <name val="Arial Narrow"/>
      <charset val="134"/>
    </font>
    <font>
      <sz val="10"/>
      <color indexed="12"/>
      <name val="Arial Narrow"/>
      <charset val="134"/>
    </font>
    <font>
      <sz val="12"/>
      <name val="黑体"/>
      <charset val="134"/>
    </font>
    <font>
      <sz val="16"/>
      <name val="黑体"/>
      <charset val="134"/>
    </font>
    <font>
      <sz val="10"/>
      <color rgb="FF000000"/>
      <name val="Arial Narrow"/>
      <charset val="134"/>
    </font>
    <font>
      <sz val="9"/>
      <color rgb="FF000000"/>
      <name val="Arial Narrow"/>
      <charset val="134"/>
    </font>
    <font>
      <sz val="10"/>
      <color theme="1"/>
      <name val="宋体"/>
      <charset val="134"/>
    </font>
    <font>
      <sz val="6"/>
      <name val="Arial Narrow"/>
      <charset val="134"/>
    </font>
    <font>
      <b/>
      <sz val="18"/>
      <name val="黑体"/>
      <charset val="134"/>
    </font>
    <font>
      <sz val="11"/>
      <name val="宋体"/>
      <charset val="134"/>
    </font>
    <font>
      <sz val="11"/>
      <name val="Arial Narrow"/>
      <charset val="134"/>
    </font>
    <font>
      <sz val="10"/>
      <name val="宋体"/>
      <charset val="134"/>
      <scheme val="minor"/>
    </font>
    <font>
      <sz val="11"/>
      <name val="Times New Roman"/>
      <charset val="134"/>
    </font>
    <font>
      <sz val="10"/>
      <color rgb="FFFF0000"/>
      <name val="宋体"/>
      <charset val="134"/>
    </font>
    <font>
      <sz val="10"/>
      <name val="黑体"/>
      <charset val="134"/>
    </font>
    <font>
      <sz val="10"/>
      <color rgb="FF000000"/>
      <name val="宋体"/>
      <charset val="134"/>
    </font>
    <font>
      <sz val="9"/>
      <name val="Arial Narrow"/>
      <charset val="134"/>
    </font>
    <font>
      <sz val="9"/>
      <name val="宋体"/>
      <charset val="134"/>
    </font>
    <font>
      <sz val="10"/>
      <color rgb="FFFF0000"/>
      <name val="Times New Roman"/>
      <charset val="134"/>
    </font>
    <font>
      <b/>
      <sz val="10"/>
      <color indexed="8"/>
      <name val="Times New Roman"/>
      <charset val="134"/>
    </font>
    <font>
      <b/>
      <sz val="10"/>
      <color rgb="FFFF0000"/>
      <name val="Times New Roman"/>
      <charset val="134"/>
    </font>
    <font>
      <sz val="20"/>
      <name val="黑体"/>
      <charset val="134"/>
    </font>
    <font>
      <b/>
      <sz val="16"/>
      <name val="Times New Roman"/>
      <charset val="134"/>
    </font>
    <font>
      <b/>
      <sz val="16"/>
      <name val="黑体"/>
      <charset val="134"/>
    </font>
    <font>
      <b/>
      <sz val="10"/>
      <color indexed="10"/>
      <name val="Times New Roman"/>
      <charset val="134"/>
    </font>
    <font>
      <b/>
      <sz val="10"/>
      <name val="宋体"/>
      <charset val="134"/>
    </font>
    <font>
      <u/>
      <sz val="10"/>
      <name val="宋体"/>
      <charset val="134"/>
    </font>
    <font>
      <sz val="12"/>
      <name val="宋体"/>
      <charset val="134"/>
    </font>
    <font>
      <b/>
      <sz val="12"/>
      <name val="宋体"/>
      <charset val="134"/>
    </font>
    <font>
      <i/>
      <sz val="12"/>
      <name val="宋体"/>
      <charset val="134"/>
    </font>
    <font>
      <b/>
      <sz val="20"/>
      <name val="黑体"/>
      <charset val="134"/>
    </font>
    <font>
      <b/>
      <sz val="15"/>
      <name val="黑体"/>
      <charset val="134"/>
    </font>
    <font>
      <b/>
      <sz val="14"/>
      <name val="黑体"/>
      <charset val="134"/>
    </font>
    <font>
      <sz val="14"/>
      <name val="仿宋_GB2312"/>
      <charset val="134"/>
    </font>
    <font>
      <b/>
      <sz val="14"/>
      <name val="仿宋_GB2312"/>
      <charset val="134"/>
    </font>
    <font>
      <b/>
      <sz val="12"/>
      <name val="Times New Roman"/>
      <charset val="134"/>
    </font>
    <font>
      <b/>
      <sz val="14"/>
      <name val="Times New Roman"/>
      <charset val="134"/>
    </font>
    <font>
      <sz val="12"/>
      <color rgb="FFFF0000"/>
      <name val="Times New Roman"/>
      <charset val="134"/>
    </font>
    <font>
      <b/>
      <sz val="10"/>
      <color indexed="12"/>
      <name val="宋体"/>
      <charset val="134"/>
    </font>
    <font>
      <u/>
      <sz val="9"/>
      <color theme="10"/>
      <name val="宋体"/>
      <charset val="134"/>
    </font>
    <font>
      <b/>
      <sz val="9"/>
      <name val="宋体"/>
      <charset val="134"/>
    </font>
    <font>
      <sz val="10"/>
      <color indexed="8"/>
      <name val="宋体"/>
      <charset val="134"/>
    </font>
    <font>
      <sz val="9"/>
      <color rgb="FFFF0000"/>
      <name val="Arial Narrow"/>
      <charset val="134"/>
    </font>
    <font>
      <sz val="9"/>
      <color rgb="FFFF0000"/>
      <name val="宋体"/>
      <charset val="134"/>
    </font>
    <font>
      <sz val="9"/>
      <name val="Times New Roman"/>
      <charset val="134"/>
    </font>
    <font>
      <u/>
      <sz val="10"/>
      <color indexed="12"/>
      <name val="宋体"/>
      <charset val="134"/>
    </font>
    <font>
      <b/>
      <sz val="16"/>
      <name val="宋体"/>
      <charset val="134"/>
    </font>
    <font>
      <b/>
      <sz val="9"/>
      <name val="Times New Roman"/>
      <charset val="134"/>
    </font>
    <font>
      <sz val="10"/>
      <color indexed="12"/>
      <name val="宋体"/>
      <charset val="134"/>
    </font>
    <font>
      <sz val="12"/>
      <color theme="0"/>
      <name val="宋体"/>
      <charset val="134"/>
      <scheme val="minor"/>
    </font>
    <font>
      <sz val="12"/>
      <name val="宋体"/>
      <charset val="134"/>
      <scheme val="minor"/>
    </font>
    <font>
      <sz val="9"/>
      <color theme="0"/>
      <name val="宋体"/>
      <charset val="134"/>
      <scheme val="minor"/>
    </font>
    <font>
      <sz val="18"/>
      <color theme="0"/>
      <name val="宋体"/>
      <charset val="134"/>
      <scheme val="minor"/>
    </font>
    <font>
      <sz val="9"/>
      <name val="宋体"/>
      <charset val="134"/>
      <scheme val="minor"/>
    </font>
    <font>
      <sz val="11"/>
      <name val="宋体"/>
      <charset val="134"/>
      <scheme val="minor"/>
    </font>
    <font>
      <sz val="14"/>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Arial"/>
      <charset val="134"/>
    </font>
    <font>
      <sz val="12"/>
      <color indexed="8"/>
      <name val="宋体"/>
      <charset val="134"/>
    </font>
    <font>
      <sz val="11"/>
      <color indexed="17"/>
      <name val="宋体"/>
      <charset val="134"/>
    </font>
    <font>
      <sz val="10"/>
      <name val="Helv"/>
      <charset val="134"/>
    </font>
    <font>
      <sz val="11"/>
      <color indexed="8"/>
      <name val="宋体"/>
      <charset val="134"/>
    </font>
    <font>
      <sz val="11"/>
      <color indexed="20"/>
      <name val="宋体"/>
      <charset val="134"/>
    </font>
    <font>
      <b/>
      <sz val="22"/>
      <color indexed="18"/>
      <name val="Arial"/>
      <charset val="134"/>
    </font>
    <font>
      <b/>
      <sz val="10"/>
      <color indexed="18"/>
      <name val="Arial"/>
      <charset val="134"/>
    </font>
    <font>
      <sz val="10"/>
      <name val="Courier New"/>
      <charset val="134"/>
    </font>
    <font>
      <sz val="10"/>
      <name val="Book Antiqua"/>
      <charset val="134"/>
    </font>
    <font>
      <sz val="12"/>
      <name val="뼻뮝"/>
      <charset val="134"/>
    </font>
    <font>
      <sz val="10"/>
      <name val="MS Sans Serif"/>
      <charset val="134"/>
    </font>
    <font>
      <sz val="11"/>
      <color indexed="10"/>
      <name val="Arial"/>
      <charset val="134"/>
    </font>
    <font>
      <sz val="10"/>
      <name val="Helvetica"/>
      <charset val="134"/>
    </font>
    <font>
      <sz val="12"/>
      <color indexed="12"/>
      <name val="Times New Roman"/>
      <charset val="134"/>
    </font>
    <font>
      <b/>
      <sz val="11"/>
      <name val="Arial"/>
      <charset val="134"/>
    </font>
    <font>
      <b/>
      <sz val="12"/>
      <name val="Arial"/>
      <charset val="134"/>
    </font>
    <font>
      <sz val="8"/>
      <name val="Arial"/>
      <charset val="134"/>
    </font>
    <font>
      <b/>
      <sz val="10"/>
      <name val="Book Antiqua"/>
      <charset val="134"/>
    </font>
    <font>
      <sz val="10"/>
      <name val="Courier"/>
      <charset val="134"/>
    </font>
    <font>
      <sz val="10"/>
      <color indexed="8"/>
      <name val="Arial"/>
      <charset val="134"/>
    </font>
    <font>
      <sz val="11"/>
      <name val="ＭＳ Ｐゴシック"/>
      <charset val="134"/>
    </font>
    <font>
      <sz val="11"/>
      <name val="MS P????"/>
      <charset val="134"/>
    </font>
    <font>
      <sz val="12"/>
      <color indexed="9"/>
      <name val="宋体"/>
      <charset val="134"/>
    </font>
    <font>
      <sz val="10"/>
      <name val="ＭＳ Ｐゴシック"/>
      <charset val="134"/>
    </font>
    <font>
      <sz val="12"/>
      <name val="MS Sans Serif"/>
      <charset val="134"/>
    </font>
    <font>
      <sz val="10"/>
      <color indexed="9"/>
      <name val="Arial"/>
      <charset val="134"/>
    </font>
    <font>
      <b/>
      <sz val="14"/>
      <color indexed="18"/>
      <name val="Arial"/>
      <charset val="134"/>
    </font>
    <font>
      <b/>
      <sz val="13"/>
      <name val="Tms Rmn"/>
      <charset val="134"/>
    </font>
    <font>
      <sz val="12"/>
      <name val="Arial"/>
      <charset val="134"/>
    </font>
    <font>
      <sz val="11"/>
      <name val="宋体繁体"/>
      <charset val="134"/>
    </font>
    <font>
      <sz val="13"/>
      <name val="Tms Rmn"/>
      <charset val="134"/>
    </font>
    <font>
      <sz val="20"/>
      <name val="Times New Roman"/>
      <charset val="134"/>
    </font>
    <font>
      <sz val="12"/>
      <name val="굴림체"/>
      <charset val="134"/>
    </font>
    <font>
      <sz val="10"/>
      <color indexed="22"/>
      <name val="Arial"/>
      <charset val="134"/>
    </font>
    <font>
      <i/>
      <sz val="12"/>
      <name val="Times New Roman"/>
      <charset val="134"/>
    </font>
    <font>
      <u/>
      <sz val="12"/>
      <color indexed="12"/>
      <name val="Times New Roman"/>
      <charset val="134"/>
    </font>
    <font>
      <sz val="12"/>
      <name val="新細明體"/>
      <charset val="134"/>
    </font>
    <font>
      <b/>
      <sz val="11"/>
      <color indexed="20"/>
      <name val="宋体"/>
      <charset val="134"/>
    </font>
    <font>
      <sz val="11"/>
      <color indexed="8"/>
      <name val="Times New Roman"/>
      <charset val="134"/>
    </font>
    <font>
      <b/>
      <sz val="10"/>
      <color indexed="16"/>
      <name val="Arial Narrow"/>
      <charset val="134"/>
    </font>
    <font>
      <b/>
      <sz val="10"/>
      <color indexed="18"/>
      <name val="Arial Narrow"/>
      <charset val="134"/>
    </font>
    <font>
      <b/>
      <sz val="10"/>
      <name val="MS Sans Serif"/>
      <charset val="134"/>
    </font>
    <font>
      <b/>
      <sz val="10"/>
      <name val="Tms Rmn"/>
      <charset val="134"/>
    </font>
    <font>
      <b/>
      <sz val="12"/>
      <name val="MS Sans Serif"/>
      <charset val="134"/>
    </font>
    <font>
      <b/>
      <sz val="10"/>
      <color indexed="10"/>
      <name val="Arial"/>
      <charset val="134"/>
    </font>
    <font>
      <b/>
      <sz val="8"/>
      <name val="Arial"/>
      <charset val="134"/>
    </font>
    <font>
      <u/>
      <sz val="9"/>
      <color indexed="36"/>
      <name val="Arial"/>
      <charset val="134"/>
    </font>
    <font>
      <u val="singleAccounting"/>
      <vertAlign val="subscript"/>
      <sz val="10"/>
      <name val="Times New Roman"/>
      <charset val="134"/>
    </font>
    <font>
      <sz val="8"/>
      <name val="Times New Roman"/>
      <charset val="134"/>
    </font>
    <font>
      <sz val="10"/>
      <color indexed="8"/>
      <name val="MS Sans Serif"/>
      <charset val="134"/>
    </font>
    <font>
      <sz val="7"/>
      <color indexed="10"/>
      <name val="Helv"/>
      <charset val="134"/>
    </font>
    <font>
      <b/>
      <sz val="12"/>
      <color indexed="8"/>
      <name val="宋体"/>
      <charset val="134"/>
    </font>
    <font>
      <sz val="10"/>
      <color indexed="18"/>
      <name val="Palatino"/>
      <charset val="134"/>
    </font>
    <font>
      <sz val="10"/>
      <name val="明朝"/>
      <charset val="134"/>
    </font>
    <font>
      <b/>
      <sz val="12"/>
      <color indexed="61"/>
      <name val="Tahoma"/>
      <charset val="134"/>
    </font>
    <font>
      <b/>
      <sz val="10"/>
      <color indexed="9"/>
      <name val="Arial"/>
      <charset val="134"/>
    </font>
    <font>
      <sz val="12"/>
      <name val="Tms Rmn"/>
      <charset val="134"/>
    </font>
    <font>
      <sz val="10"/>
      <color indexed="12"/>
      <name val="Arial"/>
      <charset val="134"/>
    </font>
    <font>
      <sz val="11"/>
      <name val="俵俽 柧挬"/>
      <charset val="134"/>
    </font>
    <font>
      <b/>
      <sz val="1"/>
      <color indexed="8"/>
      <name val="Courier"/>
      <charset val="134"/>
    </font>
    <font>
      <b/>
      <sz val="11"/>
      <name val="Helv"/>
      <charset val="134"/>
    </font>
    <font>
      <u/>
      <sz val="11"/>
      <color theme="10"/>
      <name val="宋体"/>
      <charset val="134"/>
    </font>
    <font>
      <sz val="10"/>
      <name val="奔覆眉"/>
      <charset val="134"/>
    </font>
    <font>
      <sz val="7"/>
      <name val="Times New Roman"/>
      <charset val="134"/>
    </font>
    <font>
      <sz val="11"/>
      <name val="明朝"/>
      <charset val="134"/>
    </font>
    <font>
      <b/>
      <sz val="14"/>
      <name val="楷体"/>
      <charset val="134"/>
    </font>
    <font>
      <sz val="10"/>
      <name val="Geneva"/>
      <charset val="134"/>
    </font>
    <font>
      <sz val="7"/>
      <name val="Helv"/>
      <charset val="134"/>
    </font>
    <font>
      <b/>
      <sz val="11"/>
      <color indexed="16"/>
      <name val="Times New Roman"/>
      <charset val="134"/>
    </font>
    <font>
      <b/>
      <sz val="9"/>
      <color indexed="12"/>
      <name val="Tahoma"/>
      <charset val="134"/>
    </font>
    <font>
      <b/>
      <sz val="8"/>
      <color indexed="9"/>
      <name val="Arial"/>
      <charset val="134"/>
    </font>
    <font>
      <b/>
      <sz val="10"/>
      <name val="Arial"/>
      <charset val="134"/>
    </font>
    <font>
      <sz val="14"/>
      <name val="뼻뮝"/>
      <charset val="134"/>
    </font>
    <font>
      <b/>
      <sz val="13"/>
      <name val="Arial"/>
      <charset val="134"/>
    </font>
    <font>
      <sz val="10"/>
      <name val="Palatino"/>
      <charset val="134"/>
    </font>
    <font>
      <sz val="10"/>
      <name val="BERNHARD"/>
      <charset val="134"/>
    </font>
    <font>
      <sz val="14"/>
      <name val="Times New Roman"/>
      <charset val="134"/>
    </font>
    <font>
      <sz val="10"/>
      <color indexed="17"/>
      <name val="宋体"/>
      <charset val="134"/>
    </font>
    <font>
      <sz val="9"/>
      <color indexed="8"/>
      <name val="Arial"/>
      <charset val="134"/>
    </font>
    <font>
      <b/>
      <u val="singleAccounting"/>
      <sz val="10"/>
      <color indexed="18"/>
      <name val="Arial"/>
      <charset val="134"/>
    </font>
    <font>
      <u/>
      <sz val="9.9"/>
      <color indexed="36"/>
      <name val="Times New Roman"/>
      <charset val="134"/>
    </font>
    <font>
      <b/>
      <i/>
      <sz val="12"/>
      <name val="Times New Roman"/>
      <charset val="134"/>
    </font>
    <font>
      <b/>
      <i/>
      <sz val="10"/>
      <name val="Times New Roman"/>
      <charset val="134"/>
    </font>
    <font>
      <b/>
      <sz val="13"/>
      <name val="Times New Roman"/>
      <charset val="134"/>
    </font>
    <font>
      <i/>
      <sz val="9"/>
      <name val="Times New Roman"/>
      <charset val="134"/>
    </font>
    <font>
      <sz val="1"/>
      <color indexed="8"/>
      <name val="Courier"/>
      <charset val="134"/>
    </font>
    <font>
      <sz val="12"/>
      <name val="楷体"/>
      <charset val="134"/>
    </font>
    <font>
      <sz val="18"/>
      <name val="Times New Roman"/>
      <charset val="134"/>
    </font>
    <font>
      <u/>
      <sz val="11"/>
      <color indexed="12"/>
      <name val="돋움"/>
      <charset val="134"/>
    </font>
    <font>
      <sz val="9"/>
      <name val="Tahoma"/>
      <charset val="134"/>
    </font>
    <font>
      <sz val="12"/>
      <color indexed="8"/>
      <name val="Times New Roman"/>
      <charset val="134"/>
    </font>
    <font>
      <u/>
      <sz val="12"/>
      <color indexed="12"/>
      <name val="宋体"/>
      <charset val="134"/>
    </font>
    <font>
      <u/>
      <sz val="9"/>
      <color indexed="12"/>
      <name val="Arial"/>
      <charset val="134"/>
    </font>
    <font>
      <b/>
      <sz val="10"/>
      <name val="Helv"/>
      <charset val="134"/>
    </font>
    <font>
      <u/>
      <sz val="10"/>
      <color indexed="12"/>
      <name val="Arial"/>
      <charset val="134"/>
    </font>
    <font>
      <b/>
      <sz val="9"/>
      <name val="Tahoma"/>
      <charset val="134"/>
    </font>
    <font>
      <sz val="10"/>
      <name val="MS Serif"/>
      <charset val="134"/>
    </font>
    <font>
      <sz val="11"/>
      <color indexed="12"/>
      <name val="Book Antiqua"/>
      <charset val="134"/>
    </font>
    <font>
      <sz val="10"/>
      <color indexed="16"/>
      <name val="MS Serif"/>
      <charset val="134"/>
    </font>
    <font>
      <b/>
      <sz val="9"/>
      <name val="Arial"/>
      <charset val="134"/>
    </font>
    <font>
      <sz val="12"/>
      <color indexed="39"/>
      <name val="Times New Roman"/>
      <charset val="134"/>
    </font>
    <font>
      <b/>
      <sz val="12"/>
      <name val="Helv"/>
      <charset val="134"/>
    </font>
    <font>
      <sz val="10.5"/>
      <name val="Times New Roman"/>
      <charset val="134"/>
    </font>
    <font>
      <b/>
      <sz val="18"/>
      <name val="Arial"/>
      <charset val="134"/>
    </font>
    <font>
      <u/>
      <sz val="8"/>
      <color indexed="12"/>
      <name val="Arial"/>
      <charset val="134"/>
    </font>
    <font>
      <u/>
      <sz val="8"/>
      <color indexed="36"/>
      <name val="Arial"/>
      <charset val="134"/>
    </font>
    <font>
      <sz val="8"/>
      <color indexed="17"/>
      <name val="Times New Roman"/>
      <charset val="134"/>
    </font>
    <font>
      <b/>
      <sz val="9"/>
      <color indexed="63"/>
      <name val="Tahoma"/>
      <charset val="134"/>
    </font>
    <font>
      <sz val="12"/>
      <name val="官帕眉"/>
      <charset val="134"/>
    </font>
    <font>
      <b/>
      <sz val="12"/>
      <color indexed="20"/>
      <name val="Tahoma"/>
      <charset val="134"/>
    </font>
    <font>
      <sz val="12"/>
      <name val="바탕체"/>
      <charset val="134"/>
    </font>
    <font>
      <sz val="7"/>
      <name val="Small Fonts"/>
      <charset val="134"/>
    </font>
    <font>
      <b/>
      <i/>
      <sz val="16"/>
      <name val="Helv"/>
      <charset val="134"/>
    </font>
    <font>
      <b/>
      <i/>
      <sz val="11"/>
      <color indexed="8"/>
      <name val="Times New Roman"/>
      <charset val="134"/>
    </font>
    <font>
      <b/>
      <sz val="22"/>
      <color indexed="8"/>
      <name val="Times New Roman"/>
      <charset val="134"/>
    </font>
    <font>
      <b/>
      <sz val="26"/>
      <name val="Times New Roman"/>
      <charset val="134"/>
    </font>
    <font>
      <b/>
      <sz val="18"/>
      <name val="Times New Roman"/>
      <charset val="134"/>
    </font>
    <font>
      <sz val="10"/>
      <name val="Verdana"/>
      <charset val="134"/>
    </font>
    <font>
      <sz val="10"/>
      <name val="Tms Rmn"/>
      <charset val="134"/>
    </font>
    <font>
      <sz val="10"/>
      <color indexed="12"/>
      <name val="MS Sans Serif"/>
      <charset val="134"/>
    </font>
    <font>
      <sz val="8"/>
      <color indexed="16"/>
      <name val="Century Schoolbook"/>
      <charset val="134"/>
    </font>
    <font>
      <b/>
      <sz val="9"/>
      <color indexed="8"/>
      <name val="Tahoma"/>
      <charset val="134"/>
    </font>
    <font>
      <b/>
      <sz val="14"/>
      <color indexed="9"/>
      <name val="Times New Roman"/>
      <charset val="134"/>
    </font>
    <font>
      <sz val="12"/>
      <color indexed="17"/>
      <name val="宋体"/>
      <charset val="134"/>
    </font>
    <font>
      <b/>
      <sz val="10"/>
      <color indexed="12"/>
      <name val="MS Sans Serif"/>
      <charset val="134"/>
    </font>
    <font>
      <b/>
      <sz val="8"/>
      <color indexed="8"/>
      <name val="Helv"/>
      <charset val="134"/>
    </font>
    <font>
      <sz val="11"/>
      <color indexed="12"/>
      <name val="Times New Roman"/>
      <charset val="134"/>
    </font>
    <font>
      <b/>
      <sz val="18"/>
      <color indexed="62"/>
      <name val="宋体"/>
      <charset val="134"/>
    </font>
    <font>
      <sz val="10"/>
      <name val="楷体"/>
      <charset val="134"/>
    </font>
    <font>
      <sz val="10"/>
      <color indexed="20"/>
      <name val="Arial"/>
      <charset val="134"/>
    </font>
    <font>
      <sz val="12"/>
      <color indexed="16"/>
      <name val="宋体"/>
      <charset val="134"/>
    </font>
    <font>
      <sz val="10"/>
      <color indexed="20"/>
      <name val="宋体"/>
      <charset val="134"/>
    </font>
    <font>
      <sz val="10"/>
      <color indexed="17"/>
      <name val="Arial"/>
      <charset val="134"/>
    </font>
    <font>
      <sz val="10"/>
      <color rgb="FF0000FF"/>
      <name val="Arial Narrow"/>
      <charset val="134"/>
    </font>
    <font>
      <vertAlign val="superscript"/>
      <sz val="10"/>
      <name val="Times New Roman"/>
      <charset val="134"/>
    </font>
    <font>
      <vertAlign val="superscript"/>
      <sz val="10"/>
      <name val="宋体"/>
      <charset val="134"/>
    </font>
    <font>
      <sz val="10"/>
      <name val="SimSun"/>
      <charset val="134"/>
    </font>
    <font>
      <b/>
      <sz val="10"/>
      <color indexed="8"/>
      <name val="宋体"/>
      <charset val="134"/>
    </font>
    <font>
      <b/>
      <sz val="7"/>
      <name val="Times New Roman"/>
      <charset val="134"/>
    </font>
    <font>
      <b/>
      <sz val="12"/>
      <name val="仿宋_GB2312"/>
      <charset val="134"/>
    </font>
    <font>
      <sz val="14"/>
      <name val="Symbol"/>
      <charset val="2"/>
    </font>
    <font>
      <sz val="12"/>
      <name val="仿宋_GB2312"/>
      <charset val="134"/>
    </font>
    <font>
      <sz val="9"/>
      <name val="宋体"/>
      <charset val="134"/>
    </font>
    <font>
      <b/>
      <sz val="9"/>
      <name val="宋体"/>
      <charset val="134"/>
    </font>
    <font>
      <sz val="12"/>
      <name val="宋体"/>
      <charset val="134"/>
    </font>
    <font>
      <vertAlign val="superscript"/>
      <sz val="12"/>
      <name val="宋体"/>
      <charset val="134"/>
    </font>
  </fonts>
  <fills count="84">
    <fill>
      <patternFill patternType="none"/>
    </fill>
    <fill>
      <patternFill patternType="gray125"/>
    </fill>
    <fill>
      <patternFill patternType="solid">
        <fgColor theme="0" tint="-0.14996795556505"/>
        <bgColor indexed="64"/>
      </patternFill>
    </fill>
    <fill>
      <patternFill patternType="solid">
        <fgColor theme="2"/>
        <bgColor indexed="64"/>
      </patternFill>
    </fill>
    <fill>
      <patternFill patternType="solid">
        <fgColor theme="3" tint="0.799951170384838"/>
        <bgColor indexed="64"/>
      </patternFill>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rgb="FF92D050"/>
        <bgColor indexed="64"/>
      </patternFill>
    </fill>
    <fill>
      <patternFill patternType="solid">
        <fgColor rgb="FFFFC000"/>
        <bgColor indexed="64"/>
      </patternFill>
    </fill>
    <fill>
      <patternFill patternType="solid">
        <fgColor indexed="22"/>
        <bgColor indexed="64"/>
      </patternFill>
    </fill>
    <fill>
      <patternFill patternType="solid">
        <fgColor rgb="FF00B0F0"/>
        <bgColor indexed="64"/>
      </patternFill>
    </fill>
    <fill>
      <patternFill patternType="solid">
        <fgColor theme="8" tint="0.799951170384838"/>
        <bgColor indexed="64"/>
      </patternFill>
    </fill>
    <fill>
      <patternFill patternType="solid">
        <fgColor theme="0" tint="-0.0499893185216834"/>
        <bgColor indexed="64"/>
      </patternFill>
    </fill>
    <fill>
      <patternFill patternType="solid">
        <fgColor rgb="FFCCFFFF"/>
        <bgColor indexed="64"/>
      </patternFill>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22"/>
      </patternFill>
    </fill>
    <fill>
      <patternFill patternType="solid">
        <fgColor indexed="42"/>
        <bgColor indexed="64"/>
      </patternFill>
    </fill>
    <fill>
      <patternFill patternType="solid">
        <fgColor indexed="45"/>
        <bgColor indexed="64"/>
      </patternFill>
    </fill>
    <fill>
      <patternFill patternType="gray0625">
        <fgColor indexed="10"/>
      </patternFill>
    </fill>
    <fill>
      <patternFill patternType="solid">
        <fgColor indexed="38"/>
        <bgColor indexed="64"/>
      </patternFill>
    </fill>
    <fill>
      <patternFill patternType="gray0625"/>
    </fill>
    <fill>
      <patternFill patternType="solid">
        <fgColor indexed="26"/>
        <bgColor indexed="26"/>
      </patternFill>
    </fill>
    <fill>
      <patternFill patternType="solid">
        <fgColor indexed="65"/>
        <bgColor indexed="64"/>
      </patternFill>
    </fill>
    <fill>
      <patternFill patternType="solid">
        <fgColor indexed="47"/>
        <bgColor indexed="47"/>
      </patternFill>
    </fill>
    <fill>
      <patternFill patternType="solid">
        <fgColor indexed="31"/>
        <bgColor indexed="64"/>
      </patternFill>
    </fill>
    <fill>
      <patternFill patternType="lightUp">
        <fgColor indexed="9"/>
        <bgColor indexed="29"/>
      </patternFill>
    </fill>
    <fill>
      <patternFill patternType="solid">
        <fgColor indexed="62"/>
        <bgColor indexed="64"/>
      </patternFill>
    </fill>
    <fill>
      <patternFill patternType="solid">
        <fgColor indexed="18"/>
        <bgColor indexed="64"/>
      </patternFill>
    </fill>
    <fill>
      <patternFill patternType="solid">
        <fgColor indexed="27"/>
        <bgColor indexed="27"/>
      </patternFill>
    </fill>
    <fill>
      <patternFill patternType="solid">
        <fgColor indexed="43"/>
        <bgColor indexed="64"/>
      </patternFill>
    </fill>
    <fill>
      <patternFill patternType="solid">
        <fgColor indexed="46"/>
        <bgColor indexed="64"/>
      </patternFill>
    </fill>
    <fill>
      <patternFill patternType="solid">
        <fgColor indexed="15"/>
        <bgColor indexed="64"/>
      </patternFill>
    </fill>
    <fill>
      <patternFill patternType="solid">
        <fgColor indexed="23"/>
        <bgColor indexed="64"/>
      </patternFill>
    </fill>
    <fill>
      <patternFill patternType="solid">
        <fgColor indexed="31"/>
        <bgColor indexed="31"/>
      </patternFill>
    </fill>
    <fill>
      <patternFill patternType="solid">
        <fgColor indexed="13"/>
        <bgColor indexed="64"/>
      </patternFill>
    </fill>
    <fill>
      <patternFill patternType="solid">
        <fgColor indexed="25"/>
        <bgColor indexed="25"/>
      </patternFill>
    </fill>
    <fill>
      <patternFill patternType="solid">
        <fgColor indexed="54"/>
        <bgColor indexed="54"/>
      </patternFill>
    </fill>
    <fill>
      <patternFill patternType="solid">
        <fgColor indexed="44"/>
        <bgColor indexed="44"/>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52"/>
        <bgColor indexed="52"/>
      </patternFill>
    </fill>
    <fill>
      <patternFill patternType="solid">
        <fgColor indexed="26"/>
        <bgColor indexed="64"/>
      </patternFill>
    </fill>
    <fill>
      <patternFill patternType="solid">
        <fgColor indexed="12"/>
        <bgColor indexed="64"/>
      </patternFill>
    </fill>
    <fill>
      <patternFill patternType="solid">
        <fgColor indexed="21"/>
        <bgColor indexed="64"/>
      </patternFill>
    </fill>
    <fill>
      <patternFill patternType="solid">
        <fgColor indexed="32"/>
        <bgColor indexed="64"/>
      </patternFill>
    </fill>
    <fill>
      <patternFill patternType="lightUp">
        <fgColor indexed="9"/>
        <bgColor indexed="55"/>
      </patternFill>
    </fill>
    <fill>
      <patternFill patternType="mediumGray">
        <fgColor indexed="22"/>
      </patternFill>
    </fill>
    <fill>
      <patternFill patternType="solid">
        <fgColor indexed="63"/>
        <bgColor indexed="64"/>
      </patternFill>
    </fill>
    <fill>
      <patternFill patternType="solid">
        <fgColor indexed="54"/>
        <bgColor indexed="64"/>
      </patternFill>
    </fill>
    <fill>
      <patternFill patternType="solid">
        <fgColor indexed="27"/>
        <bgColor indexed="64"/>
      </patternFill>
    </fill>
    <fill>
      <patternFill patternType="solid">
        <fgColor indexed="45"/>
        <bgColor indexed="45"/>
      </patternFill>
    </fill>
    <fill>
      <patternFill patternType="lightUp">
        <fgColor indexed="9"/>
        <bgColor indexed="22"/>
      </patternFill>
    </fill>
  </fills>
  <borders count="7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23"/>
      </top>
      <bottom style="thin">
        <color indexed="23"/>
      </bottom>
      <diagonal/>
    </border>
    <border>
      <left style="thin">
        <color indexed="8"/>
      </left>
      <right style="thin">
        <color indexed="8"/>
      </right>
      <top style="thin">
        <color indexed="23"/>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style="medium">
        <color rgb="FF0070C0"/>
      </left>
      <right style="medium">
        <color rgb="FF0070C0"/>
      </right>
      <top style="medium">
        <color rgb="FF0070C0"/>
      </top>
      <bottom style="medium">
        <color rgb="FF007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n">
        <color indexed="8"/>
      </bottom>
      <diagonal/>
    </border>
    <border>
      <left/>
      <right style="medium">
        <color auto="1"/>
      </right>
      <top/>
      <bottom/>
      <diagonal/>
    </border>
    <border>
      <left/>
      <right/>
      <top style="medium">
        <color auto="1"/>
      </top>
      <bottom style="medium">
        <color auto="1"/>
      </bottom>
      <diagonal/>
    </border>
    <border>
      <left/>
      <right/>
      <top style="hair">
        <color indexed="20"/>
      </top>
      <bottom style="hair">
        <color indexed="20"/>
      </bottom>
      <diagonal/>
    </border>
    <border>
      <left/>
      <right/>
      <top style="thin">
        <color auto="1"/>
      </top>
      <bottom style="double">
        <color auto="1"/>
      </bottom>
      <diagonal/>
    </border>
    <border>
      <left style="thin">
        <color auto="1"/>
      </left>
      <right style="thin">
        <color auto="1"/>
      </right>
      <top/>
      <bottom/>
      <diagonal/>
    </border>
    <border>
      <left/>
      <right/>
      <top/>
      <bottom style="double">
        <color auto="1"/>
      </bottom>
      <diagonal/>
    </border>
    <border>
      <left style="medium">
        <color indexed="9"/>
      </left>
      <right style="medium">
        <color indexed="9"/>
      </right>
      <top/>
      <bottom/>
      <diagonal/>
    </border>
    <border>
      <left/>
      <right/>
      <top style="thin">
        <color indexed="8"/>
      </top>
      <bottom style="thin">
        <color indexed="8"/>
      </bottom>
      <diagonal/>
    </border>
    <border>
      <left/>
      <right/>
      <top/>
      <bottom style="medium">
        <color indexed="18"/>
      </bottom>
      <diagonal/>
    </border>
    <border>
      <left/>
      <right/>
      <top/>
      <bottom style="thick">
        <color indexed="8"/>
      </bottom>
      <diagonal/>
    </border>
    <border>
      <left/>
      <right/>
      <top/>
      <bottom style="thin">
        <color indexed="44"/>
      </bottom>
      <diagonal/>
    </border>
    <border>
      <left/>
      <right style="thin">
        <color indexed="63"/>
      </right>
      <top style="thin">
        <color indexed="63"/>
      </top>
      <bottom/>
      <diagonal/>
    </border>
    <border>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bottom style="hair">
        <color indexed="20"/>
      </bottom>
      <diagonal/>
    </border>
    <border>
      <left/>
      <right/>
      <top style="thin">
        <color indexed="8"/>
      </top>
      <bottom/>
      <diagonal/>
    </border>
    <border>
      <left style="double">
        <color indexed="12"/>
      </left>
      <right style="double">
        <color indexed="12"/>
      </right>
      <top style="double">
        <color indexed="12"/>
      </top>
      <bottom style="dotted">
        <color indexed="12"/>
      </bottom>
      <diagonal/>
    </border>
    <border>
      <left style="hair">
        <color auto="1"/>
      </left>
      <right style="hair">
        <color auto="1"/>
      </right>
      <top style="hair">
        <color auto="1"/>
      </top>
      <bottom style="hair">
        <color auto="1"/>
      </bottom>
      <diagonal/>
    </border>
    <border>
      <left style="thick">
        <color indexed="12"/>
      </left>
      <right style="thick">
        <color indexed="12"/>
      </right>
      <top style="thick">
        <color indexed="12"/>
      </top>
      <bottom/>
      <diagonal/>
    </border>
  </borders>
  <cellStyleXfs count="1677">
    <xf numFmtId="0" fontId="0" fillId="0" borderId="0" applyNumberFormat="0" applyFill="0" applyBorder="0" applyAlignment="0" applyProtection="0"/>
    <xf numFmtId="43" fontId="0" fillId="0" borderId="0" applyFont="0" applyFill="0" applyBorder="0" applyAlignment="0" applyProtection="0">
      <alignment vertical="center"/>
    </xf>
    <xf numFmtId="44" fontId="70" fillId="0" borderId="0" applyFont="0" applyFill="0" applyBorder="0" applyAlignment="0" applyProtection="0">
      <alignment vertical="center"/>
    </xf>
    <xf numFmtId="9" fontId="0" fillId="0" borderId="0" applyFont="0" applyFill="0" applyBorder="0" applyAlignment="0" applyProtection="0"/>
    <xf numFmtId="41" fontId="70" fillId="0" borderId="0" applyFont="0" applyFill="0" applyBorder="0" applyAlignment="0" applyProtection="0">
      <alignment vertical="center"/>
    </xf>
    <xf numFmtId="42" fontId="70" fillId="0" borderId="0" applyFon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0" fillId="16" borderId="44"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45" applyNumberFormat="0" applyFill="0" applyAlignment="0" applyProtection="0">
      <alignment vertical="center"/>
    </xf>
    <xf numFmtId="0" fontId="77" fillId="0" borderId="45" applyNumberFormat="0" applyFill="0" applyAlignment="0" applyProtection="0">
      <alignment vertical="center"/>
    </xf>
    <xf numFmtId="0" fontId="78" fillId="0" borderId="46" applyNumberFormat="0" applyFill="0" applyAlignment="0" applyProtection="0">
      <alignment vertical="center"/>
    </xf>
    <xf numFmtId="0" fontId="78" fillId="0" borderId="0" applyNumberFormat="0" applyFill="0" applyBorder="0" applyAlignment="0" applyProtection="0">
      <alignment vertical="center"/>
    </xf>
    <xf numFmtId="0" fontId="79" fillId="17" borderId="47" applyNumberFormat="0" applyAlignment="0" applyProtection="0">
      <alignment vertical="center"/>
    </xf>
    <xf numFmtId="0" fontId="80" fillId="18" borderId="48" applyNumberFormat="0" applyAlignment="0" applyProtection="0">
      <alignment vertical="center"/>
    </xf>
    <xf numFmtId="0" fontId="81" fillId="18" borderId="47" applyNumberFormat="0" applyAlignment="0" applyProtection="0">
      <alignment vertical="center"/>
    </xf>
    <xf numFmtId="0" fontId="82" fillId="19" borderId="49" applyNumberFormat="0" applyAlignment="0" applyProtection="0">
      <alignment vertical="center"/>
    </xf>
    <xf numFmtId="0" fontId="83" fillId="0" borderId="50" applyNumberFormat="0" applyFill="0" applyAlignment="0" applyProtection="0">
      <alignment vertical="center"/>
    </xf>
    <xf numFmtId="0" fontId="84" fillId="0" borderId="51" applyNumberFormat="0" applyFill="0" applyAlignment="0" applyProtection="0">
      <alignment vertical="center"/>
    </xf>
    <xf numFmtId="0" fontId="85" fillId="20" borderId="0" applyNumberFormat="0" applyBorder="0" applyAlignment="0" applyProtection="0">
      <alignment vertical="center"/>
    </xf>
    <xf numFmtId="0" fontId="86" fillId="21" borderId="0" applyNumberFormat="0" applyBorder="0" applyAlignment="0" applyProtection="0">
      <alignment vertical="center"/>
    </xf>
    <xf numFmtId="0" fontId="87" fillId="22" borderId="0" applyNumberFormat="0" applyBorder="0" applyAlignment="0" applyProtection="0">
      <alignment vertical="center"/>
    </xf>
    <xf numFmtId="0" fontId="88" fillId="23" borderId="0" applyNumberFormat="0" applyBorder="0" applyAlignment="0" applyProtection="0">
      <alignment vertical="center"/>
    </xf>
    <xf numFmtId="0" fontId="89" fillId="24" borderId="0" applyNumberFormat="0" applyBorder="0" applyAlignment="0" applyProtection="0">
      <alignment vertical="center"/>
    </xf>
    <xf numFmtId="0" fontId="89" fillId="7" borderId="0" applyNumberFormat="0" applyBorder="0" applyAlignment="0" applyProtection="0">
      <alignment vertical="center"/>
    </xf>
    <xf numFmtId="0" fontId="88" fillId="25" borderId="0" applyNumberFormat="0" applyBorder="0" applyAlignment="0" applyProtection="0">
      <alignment vertical="center"/>
    </xf>
    <xf numFmtId="0" fontId="88" fillId="26"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88" fillId="29" borderId="0" applyNumberFormat="0" applyBorder="0" applyAlignment="0" applyProtection="0">
      <alignment vertical="center"/>
    </xf>
    <xf numFmtId="0" fontId="88" fillId="30" borderId="0" applyNumberFormat="0" applyBorder="0" applyAlignment="0" applyProtection="0">
      <alignment vertical="center"/>
    </xf>
    <xf numFmtId="0" fontId="89" fillId="31" borderId="0" applyNumberFormat="0" applyBorder="0" applyAlignment="0" applyProtection="0">
      <alignment vertical="center"/>
    </xf>
    <xf numFmtId="0" fontId="89" fillId="32" borderId="0" applyNumberFormat="0" applyBorder="0" applyAlignment="0" applyProtection="0">
      <alignment vertical="center"/>
    </xf>
    <xf numFmtId="0" fontId="88" fillId="33" borderId="0" applyNumberFormat="0" applyBorder="0" applyAlignment="0" applyProtection="0">
      <alignment vertical="center"/>
    </xf>
    <xf numFmtId="0" fontId="88" fillId="34" borderId="0" applyNumberFormat="0" applyBorder="0" applyAlignment="0" applyProtection="0">
      <alignment vertical="center"/>
    </xf>
    <xf numFmtId="0" fontId="89" fillId="35" borderId="0" applyNumberFormat="0" applyBorder="0" applyAlignment="0" applyProtection="0">
      <alignment vertical="center"/>
    </xf>
    <xf numFmtId="0" fontId="89" fillId="36" borderId="0" applyNumberFormat="0" applyBorder="0" applyAlignment="0" applyProtection="0">
      <alignment vertical="center"/>
    </xf>
    <xf numFmtId="0" fontId="88" fillId="37" borderId="0" applyNumberFormat="0" applyBorder="0" applyAlignment="0" applyProtection="0">
      <alignment vertical="center"/>
    </xf>
    <xf numFmtId="0" fontId="88" fillId="38" borderId="0" applyNumberFormat="0" applyBorder="0" applyAlignment="0" applyProtection="0">
      <alignment vertical="center"/>
    </xf>
    <xf numFmtId="0" fontId="89" fillId="39" borderId="0" applyNumberFormat="0" applyBorder="0" applyAlignment="0" applyProtection="0">
      <alignment vertical="center"/>
    </xf>
    <xf numFmtId="0" fontId="89" fillId="40" borderId="0" applyNumberFormat="0" applyBorder="0" applyAlignment="0" applyProtection="0">
      <alignment vertical="center"/>
    </xf>
    <xf numFmtId="0" fontId="88" fillId="41" borderId="0" applyNumberFormat="0" applyBorder="0" applyAlignment="0" applyProtection="0">
      <alignment vertical="center"/>
    </xf>
    <xf numFmtId="0" fontId="88" fillId="42" borderId="0" applyNumberFormat="0" applyBorder="0" applyAlignment="0" applyProtection="0">
      <alignment vertical="center"/>
    </xf>
    <xf numFmtId="0" fontId="89" fillId="43" borderId="0" applyNumberFormat="0" applyBorder="0" applyAlignment="0" applyProtection="0">
      <alignment vertical="center"/>
    </xf>
    <xf numFmtId="0" fontId="89" fillId="44" borderId="0" applyNumberFormat="0" applyBorder="0" applyAlignment="0" applyProtection="0">
      <alignment vertical="center"/>
    </xf>
    <xf numFmtId="0" fontId="88" fillId="45" borderId="0" applyNumberFormat="0" applyBorder="0" applyAlignment="0" applyProtection="0">
      <alignment vertical="center"/>
    </xf>
    <xf numFmtId="0" fontId="90" fillId="0" borderId="0"/>
    <xf numFmtId="0" fontId="90" fillId="0" borderId="0"/>
    <xf numFmtId="0" fontId="0" fillId="0" borderId="0"/>
    <xf numFmtId="0" fontId="90" fillId="0" borderId="0"/>
    <xf numFmtId="0" fontId="90" fillId="0" borderId="0"/>
    <xf numFmtId="176" fontId="91" fillId="0" borderId="0"/>
    <xf numFmtId="0" fontId="90" fillId="0" borderId="0"/>
    <xf numFmtId="177" fontId="90" fillId="0" borderId="0"/>
    <xf numFmtId="0" fontId="90" fillId="0" borderId="0"/>
    <xf numFmtId="0" fontId="90" fillId="0" borderId="0"/>
    <xf numFmtId="0" fontId="90" fillId="0" borderId="0"/>
    <xf numFmtId="0" fontId="90" fillId="0" borderId="0"/>
    <xf numFmtId="178" fontId="90" fillId="0" borderId="0" applyFont="0" applyFill="0" applyBorder="0" applyAlignment="0" applyProtection="0"/>
    <xf numFmtId="0" fontId="92" fillId="46" borderId="0" applyNumberFormat="0" applyBorder="0" applyAlignment="0" applyProtection="0"/>
    <xf numFmtId="0" fontId="93" fillId="47" borderId="0" applyNumberFormat="0" applyBorder="0" applyAlignment="0" applyProtection="0">
      <alignment vertical="center"/>
    </xf>
    <xf numFmtId="0" fontId="31" fillId="0" borderId="0">
      <protection locked="0"/>
    </xf>
    <xf numFmtId="0" fontId="31" fillId="0" borderId="0">
      <protection locked="0"/>
    </xf>
    <xf numFmtId="179" fontId="90" fillId="0" borderId="0" applyFill="0" applyBorder="0" applyAlignment="0"/>
    <xf numFmtId="0" fontId="90" fillId="0" borderId="0"/>
    <xf numFmtId="37" fontId="0" fillId="0" borderId="1" applyFont="0" applyFill="0" applyBorder="0" applyAlignment="0" applyProtection="0"/>
    <xf numFmtId="0" fontId="90" fillId="0" borderId="0"/>
    <xf numFmtId="0" fontId="90" fillId="0" borderId="0"/>
    <xf numFmtId="0" fontId="0" fillId="0" borderId="0"/>
    <xf numFmtId="0" fontId="90" fillId="0" borderId="0"/>
    <xf numFmtId="0" fontId="90" fillId="0" borderId="0"/>
    <xf numFmtId="0" fontId="90" fillId="0" borderId="0"/>
    <xf numFmtId="0" fontId="90" fillId="0" borderId="0"/>
    <xf numFmtId="0" fontId="90" fillId="0" borderId="0"/>
    <xf numFmtId="0" fontId="90" fillId="0" borderId="0"/>
    <xf numFmtId="180" fontId="58" fillId="0" borderId="0"/>
    <xf numFmtId="177" fontId="0" fillId="0" borderId="0" applyNumberFormat="0" applyFill="0" applyBorder="0" applyAlignment="0" applyProtection="0"/>
    <xf numFmtId="0" fontId="90" fillId="0" borderId="0"/>
    <xf numFmtId="0" fontId="90" fillId="0" borderId="0">
      <protection locked="0"/>
    </xf>
    <xf numFmtId="0" fontId="58" fillId="0" borderId="0">
      <alignment horizontal="left"/>
    </xf>
    <xf numFmtId="0" fontId="90" fillId="0" borderId="0"/>
    <xf numFmtId="181" fontId="94" fillId="0" borderId="0" applyFill="0" applyBorder="0" applyAlignment="0"/>
    <xf numFmtId="0" fontId="90" fillId="0" borderId="0"/>
    <xf numFmtId="0" fontId="95" fillId="0" borderId="0">
      <alignment vertical="center"/>
    </xf>
    <xf numFmtId="0" fontId="90" fillId="0" borderId="0"/>
    <xf numFmtId="177" fontId="2" fillId="0" borderId="0" applyFont="0" applyFill="0" applyBorder="0" applyAlignment="0" applyProtection="0"/>
    <xf numFmtId="0" fontId="90" fillId="0" borderId="0"/>
    <xf numFmtId="0" fontId="96" fillId="48" borderId="0" applyNumberFormat="0" applyBorder="0" applyAlignment="0" applyProtection="0">
      <alignment vertical="center"/>
    </xf>
    <xf numFmtId="0" fontId="90" fillId="0" borderId="0"/>
    <xf numFmtId="0" fontId="90" fillId="0" borderId="0"/>
    <xf numFmtId="0" fontId="97" fillId="0" borderId="0" applyNumberFormat="0" applyFill="0" applyBorder="0" applyAlignment="0" applyProtection="0"/>
    <xf numFmtId="9" fontId="41" fillId="0" borderId="0" applyFont="0" applyFill="0" applyBorder="0" applyAlignment="0" applyProtection="0"/>
    <xf numFmtId="0" fontId="93" fillId="47" borderId="0" applyNumberFormat="0" applyBorder="0" applyAlignment="0" applyProtection="0">
      <alignment vertical="center"/>
    </xf>
    <xf numFmtId="182" fontId="90" fillId="0" borderId="0"/>
    <xf numFmtId="177" fontId="2" fillId="0" borderId="0"/>
    <xf numFmtId="0" fontId="98" fillId="0" borderId="52" applyNumberFormat="0" applyFill="0" applyProtection="0">
      <alignment horizontal="centerContinuous"/>
    </xf>
    <xf numFmtId="0" fontId="90" fillId="0" borderId="0"/>
    <xf numFmtId="182" fontId="90" fillId="0" borderId="0"/>
    <xf numFmtId="9" fontId="0" fillId="0" borderId="0" applyFont="0" applyFill="0" applyBorder="0" applyAlignment="0" applyProtection="0"/>
    <xf numFmtId="41" fontId="90" fillId="0" borderId="0" applyFont="0" applyFill="0" applyBorder="0" applyAlignment="0" applyProtection="0"/>
    <xf numFmtId="0" fontId="90" fillId="0" borderId="0"/>
    <xf numFmtId="180" fontId="58" fillId="0" borderId="0"/>
    <xf numFmtId="0" fontId="90" fillId="0" borderId="0"/>
    <xf numFmtId="0" fontId="90" fillId="0" borderId="0"/>
    <xf numFmtId="0" fontId="90" fillId="0" borderId="0"/>
    <xf numFmtId="0" fontId="90" fillId="0" borderId="0"/>
    <xf numFmtId="0" fontId="90" fillId="0" borderId="0"/>
    <xf numFmtId="0" fontId="90" fillId="0" borderId="0"/>
    <xf numFmtId="181" fontId="94" fillId="0" borderId="0" applyFill="0" applyBorder="0" applyAlignment="0"/>
    <xf numFmtId="0" fontId="90" fillId="0" borderId="0"/>
    <xf numFmtId="0" fontId="90" fillId="0" borderId="0"/>
    <xf numFmtId="0" fontId="90" fillId="0" borderId="0"/>
    <xf numFmtId="0" fontId="90" fillId="0" borderId="0">
      <protection locked="0"/>
    </xf>
    <xf numFmtId="0" fontId="99" fillId="0" borderId="0" applyNumberFormat="0" applyFill="0" applyBorder="0" applyAlignment="0" applyProtection="0"/>
    <xf numFmtId="0" fontId="96" fillId="48" borderId="0" applyNumberFormat="0" applyBorder="0" applyAlignment="0" applyProtection="0">
      <alignment vertical="center"/>
    </xf>
    <xf numFmtId="0" fontId="93" fillId="47" borderId="0" applyNumberFormat="0" applyBorder="0" applyAlignment="0" applyProtection="0">
      <alignment vertical="center"/>
    </xf>
    <xf numFmtId="0" fontId="90" fillId="0" borderId="0"/>
    <xf numFmtId="0" fontId="90" fillId="0" borderId="0"/>
    <xf numFmtId="39" fontId="2" fillId="0" borderId="0" applyFont="0" applyFill="0" applyBorder="0" applyAlignment="0" applyProtection="0"/>
    <xf numFmtId="0" fontId="41" fillId="0" borderId="0"/>
    <xf numFmtId="0" fontId="90" fillId="0" borderId="0"/>
    <xf numFmtId="0" fontId="0" fillId="0" borderId="0">
      <alignment horizontal="centerContinuous"/>
    </xf>
    <xf numFmtId="0" fontId="90" fillId="0" borderId="0"/>
    <xf numFmtId="0" fontId="90" fillId="0" borderId="0"/>
    <xf numFmtId="0" fontId="90" fillId="0" borderId="0"/>
    <xf numFmtId="0" fontId="90" fillId="0" borderId="0"/>
    <xf numFmtId="183" fontId="100" fillId="0" borderId="0"/>
    <xf numFmtId="0" fontId="0" fillId="0" borderId="0" applyNumberFormat="0" applyFill="0" applyProtection="0">
      <alignment horizontal="centerContinuous"/>
    </xf>
    <xf numFmtId="0" fontId="90" fillId="0" borderId="0"/>
    <xf numFmtId="0" fontId="90" fillId="0" borderId="0"/>
    <xf numFmtId="0" fontId="90" fillId="0" borderId="0"/>
    <xf numFmtId="182" fontId="90" fillId="0" borderId="0"/>
    <xf numFmtId="0" fontId="90" fillId="0" borderId="0"/>
    <xf numFmtId="184" fontId="94" fillId="0" borderId="0" applyFill="0" applyBorder="0" applyAlignment="0"/>
    <xf numFmtId="0" fontId="10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1" fontId="90" fillId="0" borderId="0" applyFont="0" applyFill="0" applyBorder="0" applyAlignment="0" applyProtection="0"/>
    <xf numFmtId="0" fontId="102" fillId="0" borderId="0" applyNumberFormat="0" applyFont="0" applyFill="0" applyBorder="0" applyAlignment="0" applyProtection="0">
      <alignment horizontal="left"/>
    </xf>
    <xf numFmtId="0" fontId="90" fillId="0" borderId="0"/>
    <xf numFmtId="182" fontId="90" fillId="0" borderId="0"/>
    <xf numFmtId="0" fontId="90" fillId="0" borderId="0"/>
    <xf numFmtId="0" fontId="90" fillId="0" borderId="0"/>
    <xf numFmtId="0" fontId="90" fillId="0" borderId="0"/>
    <xf numFmtId="0" fontId="90" fillId="0" borderId="0"/>
    <xf numFmtId="177" fontId="2" fillId="0" borderId="0"/>
    <xf numFmtId="182" fontId="90" fillId="0" borderId="0"/>
    <xf numFmtId="0" fontId="90" fillId="0" borderId="0"/>
    <xf numFmtId="185" fontId="90" fillId="0" borderId="0">
      <protection locked="0"/>
    </xf>
    <xf numFmtId="0" fontId="90" fillId="0" borderId="0"/>
    <xf numFmtId="182" fontId="90" fillId="0" borderId="0"/>
    <xf numFmtId="0" fontId="90" fillId="0" borderId="0"/>
    <xf numFmtId="0" fontId="90" fillId="0" borderId="0"/>
    <xf numFmtId="0" fontId="90" fillId="0" borderId="0"/>
    <xf numFmtId="185" fontId="90" fillId="0" borderId="0">
      <protection locked="0"/>
    </xf>
    <xf numFmtId="37" fontId="103" fillId="5" borderId="53">
      <alignment horizontal="right"/>
    </xf>
    <xf numFmtId="186" fontId="104" fillId="0" borderId="0"/>
    <xf numFmtId="0" fontId="105" fillId="0" borderId="0" applyNumberFormat="0" applyFill="0" applyBorder="0" applyAlignment="0" applyProtection="0"/>
    <xf numFmtId="43" fontId="95" fillId="0" borderId="0" applyFont="0" applyFill="0" applyBorder="0" applyAlignment="0" applyProtection="0">
      <alignment vertical="center"/>
    </xf>
    <xf numFmtId="0" fontId="106" fillId="0" borderId="0" applyNumberFormat="0" applyFill="0" applyBorder="0" applyAlignment="0" applyProtection="0"/>
    <xf numFmtId="2" fontId="0" fillId="0" borderId="0" applyFont="0" applyFill="0" applyBorder="0" applyAlignment="0" applyProtection="0"/>
    <xf numFmtId="0" fontId="90" fillId="0" borderId="0">
      <protection locked="0"/>
    </xf>
    <xf numFmtId="187" fontId="90" fillId="0" borderId="0" applyFont="0" applyFill="0" applyProtection="0"/>
    <xf numFmtId="0" fontId="0" fillId="0" borderId="0"/>
    <xf numFmtId="186" fontId="104" fillId="0" borderId="0"/>
    <xf numFmtId="0" fontId="90" fillId="0" borderId="0"/>
    <xf numFmtId="182" fontId="90" fillId="0" borderId="0"/>
    <xf numFmtId="188" fontId="0" fillId="0" borderId="0" applyFont="0" applyFill="0" applyBorder="0" applyAlignment="0" applyProtection="0"/>
    <xf numFmtId="0" fontId="90" fillId="0" borderId="0"/>
    <xf numFmtId="188" fontId="0" fillId="0" borderId="15"/>
    <xf numFmtId="0" fontId="90" fillId="0" borderId="0"/>
    <xf numFmtId="0" fontId="41" fillId="0" borderId="0"/>
    <xf numFmtId="0" fontId="90" fillId="0" borderId="0"/>
    <xf numFmtId="0" fontId="93" fillId="47" borderId="0" applyNumberFormat="0" applyBorder="0" applyAlignment="0" applyProtection="0">
      <alignment vertical="center"/>
    </xf>
    <xf numFmtId="0" fontId="90" fillId="0" borderId="0"/>
    <xf numFmtId="0" fontId="107" fillId="0" borderId="54" applyNumberFormat="0" applyAlignment="0" applyProtection="0">
      <alignment horizontal="left" vertical="center"/>
    </xf>
    <xf numFmtId="189" fontId="0" fillId="0" borderId="0" applyFont="0" applyFill="0" applyBorder="0" applyAlignment="0" applyProtection="0">
      <alignment vertical="center"/>
    </xf>
    <xf numFmtId="9" fontId="2" fillId="0" borderId="0" applyFont="0" applyFill="0" applyBorder="0" applyAlignment="0" applyProtection="0"/>
    <xf numFmtId="182" fontId="90" fillId="0" borderId="0"/>
    <xf numFmtId="0" fontId="90" fillId="0" borderId="0"/>
    <xf numFmtId="182" fontId="90" fillId="0" borderId="0"/>
    <xf numFmtId="177" fontId="108" fillId="0" borderId="0"/>
    <xf numFmtId="0" fontId="90" fillId="0" borderId="0"/>
    <xf numFmtId="0" fontId="90" fillId="0" borderId="0"/>
    <xf numFmtId="190" fontId="0" fillId="0" borderId="0" applyFont="0" applyFill="0" applyBorder="0" applyAlignment="0" applyProtection="0"/>
    <xf numFmtId="0" fontId="90" fillId="0" borderId="0"/>
    <xf numFmtId="0" fontId="109" fillId="49" borderId="0">
      <alignment horizontal="right"/>
    </xf>
    <xf numFmtId="180" fontId="0" fillId="0" borderId="0" applyFont="0" applyFill="0" applyBorder="0" applyAlignment="0" applyProtection="0"/>
    <xf numFmtId="191" fontId="104" fillId="0" borderId="0"/>
    <xf numFmtId="182" fontId="90" fillId="0" borderId="0"/>
    <xf numFmtId="0" fontId="110" fillId="0" borderId="52">
      <alignment horizontal="centerContinuous"/>
    </xf>
    <xf numFmtId="0" fontId="90" fillId="0" borderId="0"/>
    <xf numFmtId="37" fontId="104" fillId="0" borderId="0"/>
    <xf numFmtId="0" fontId="90" fillId="0" borderId="0">
      <protection locked="0"/>
    </xf>
    <xf numFmtId="182" fontId="90" fillId="0" borderId="0"/>
    <xf numFmtId="0" fontId="111" fillId="0" borderId="0">
      <alignment vertical="top"/>
    </xf>
    <xf numFmtId="185" fontId="90" fillId="0" borderId="0">
      <protection locked="0"/>
    </xf>
    <xf numFmtId="182" fontId="90" fillId="0" borderId="0"/>
    <xf numFmtId="182" fontId="90" fillId="0" borderId="0"/>
    <xf numFmtId="0" fontId="90" fillId="0" borderId="0" applyFont="0" applyFill="0" applyBorder="0" applyAlignment="0" applyProtection="0"/>
    <xf numFmtId="188" fontId="0" fillId="0" borderId="0" applyFont="0" applyFill="0" applyBorder="0" applyAlignment="0" applyProtection="0"/>
    <xf numFmtId="0" fontId="112" fillId="0" borderId="0" applyFont="0" applyFill="0" applyBorder="0" applyAlignment="0" applyProtection="0"/>
    <xf numFmtId="192" fontId="113" fillId="0" borderId="0" applyFont="0" applyFill="0" applyBorder="0" applyAlignment="0" applyProtection="0"/>
    <xf numFmtId="0" fontId="0" fillId="0" borderId="0"/>
    <xf numFmtId="182" fontId="90" fillId="0" borderId="0"/>
    <xf numFmtId="0" fontId="112" fillId="0" borderId="0" applyFont="0" applyFill="0" applyBorder="0" applyAlignment="0" applyProtection="0"/>
    <xf numFmtId="0" fontId="41" fillId="0" borderId="0"/>
    <xf numFmtId="182" fontId="90" fillId="0" borderId="0"/>
    <xf numFmtId="0" fontId="114" fillId="46" borderId="0" applyNumberFormat="0" applyBorder="0" applyAlignment="0" applyProtection="0"/>
    <xf numFmtId="0" fontId="90" fillId="0" borderId="0"/>
    <xf numFmtId="40" fontId="113" fillId="0" borderId="0" applyFont="0" applyFill="0" applyBorder="0" applyAlignment="0" applyProtection="0"/>
    <xf numFmtId="10" fontId="115" fillId="0" borderId="0" applyFont="0" applyFill="0" applyBorder="0" applyAlignment="0" applyProtection="0"/>
    <xf numFmtId="0" fontId="116" fillId="0" borderId="0" applyNumberFormat="0" applyFill="0">
      <alignment horizontal="left" vertical="center"/>
    </xf>
    <xf numFmtId="0" fontId="90" fillId="0" borderId="0"/>
    <xf numFmtId="0" fontId="90" fillId="0" borderId="0"/>
    <xf numFmtId="38" fontId="113" fillId="0" borderId="0" applyFont="0" applyFill="0" applyBorder="0" applyAlignment="0" applyProtection="0"/>
    <xf numFmtId="182" fontId="90" fillId="0" borderId="0"/>
    <xf numFmtId="0" fontId="90" fillId="0" borderId="0">
      <protection locked="0"/>
    </xf>
    <xf numFmtId="0" fontId="90" fillId="0" borderId="0"/>
    <xf numFmtId="0" fontId="90" fillId="0" borderId="0"/>
    <xf numFmtId="182" fontId="90" fillId="0" borderId="0"/>
    <xf numFmtId="0" fontId="90" fillId="0" borderId="0"/>
    <xf numFmtId="0" fontId="90" fillId="0" borderId="0"/>
    <xf numFmtId="0" fontId="90" fillId="0" borderId="0"/>
    <xf numFmtId="0" fontId="41" fillId="0" borderId="0"/>
    <xf numFmtId="43" fontId="70" fillId="0" borderId="0" applyFont="0" applyFill="0" applyBorder="0" applyAlignment="0" applyProtection="0">
      <alignment vertical="center"/>
    </xf>
    <xf numFmtId="0" fontId="90" fillId="0" borderId="0">
      <protection locked="0"/>
    </xf>
    <xf numFmtId="49" fontId="2" fillId="0" borderId="0" applyProtection="0">
      <alignment horizontal="left"/>
    </xf>
    <xf numFmtId="43" fontId="95" fillId="0" borderId="0" applyFont="0" applyFill="0" applyBorder="0" applyAlignment="0" applyProtection="0"/>
    <xf numFmtId="193" fontId="90" fillId="0" borderId="0" applyFont="0" applyFill="0" applyBorder="0" applyAlignment="0" applyProtection="0"/>
    <xf numFmtId="0" fontId="90" fillId="0" borderId="0"/>
    <xf numFmtId="194" fontId="91" fillId="0" borderId="0" applyFont="0" applyFill="0" applyBorder="0" applyAlignment="0" applyProtection="0"/>
    <xf numFmtId="0" fontId="90" fillId="0" borderId="0"/>
    <xf numFmtId="0" fontId="90" fillId="0" borderId="0"/>
    <xf numFmtId="49" fontId="2" fillId="0" borderId="0" applyProtection="0">
      <alignment horizontal="left"/>
    </xf>
    <xf numFmtId="0" fontId="0" fillId="0" borderId="0">
      <alignment horizontal="centerContinuous"/>
    </xf>
    <xf numFmtId="0" fontId="90" fillId="0" borderId="0"/>
    <xf numFmtId="0" fontId="90" fillId="0" borderId="0"/>
    <xf numFmtId="0" fontId="117" fillId="0" borderId="0" applyNumberFormat="0" applyFill="0" applyBorder="0" applyAlignment="0" applyProtection="0"/>
    <xf numFmtId="0" fontId="41" fillId="0" borderId="0"/>
    <xf numFmtId="195" fontId="90" fillId="0" borderId="0" applyFont="0" applyFill="0" applyBorder="0" applyAlignment="0" applyProtection="0"/>
    <xf numFmtId="0" fontId="90" fillId="0" borderId="0">
      <protection locked="0"/>
    </xf>
    <xf numFmtId="0" fontId="90" fillId="0" borderId="0"/>
    <xf numFmtId="0" fontId="90" fillId="0" borderId="0"/>
    <xf numFmtId="182" fontId="90" fillId="0" borderId="0"/>
    <xf numFmtId="0" fontId="94" fillId="0" borderId="0"/>
    <xf numFmtId="0" fontId="41" fillId="0" borderId="0"/>
    <xf numFmtId="0" fontId="90" fillId="0" borderId="0"/>
    <xf numFmtId="0" fontId="41" fillId="0" borderId="0"/>
    <xf numFmtId="0" fontId="118" fillId="0" borderId="0" applyNumberFormat="0" applyFill="0" applyBorder="0" applyProtection="0">
      <alignment vertical="top"/>
    </xf>
    <xf numFmtId="182" fontId="90" fillId="0" borderId="0"/>
    <xf numFmtId="182" fontId="90"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xf numFmtId="182" fontId="90" fillId="0" borderId="0"/>
    <xf numFmtId="196" fontId="90" fillId="0" borderId="0" applyFont="0" applyFill="0" applyBorder="0" applyAlignment="0" applyProtection="0"/>
    <xf numFmtId="0" fontId="119" fillId="0" borderId="1" applyNumberFormat="0" applyFill="0" applyProtection="0">
      <alignment horizontal="center"/>
    </xf>
    <xf numFmtId="0" fontId="90" fillId="0" borderId="0"/>
    <xf numFmtId="182" fontId="90" fillId="0" borderId="0"/>
    <xf numFmtId="0" fontId="90" fillId="0" borderId="0"/>
    <xf numFmtId="0" fontId="96" fillId="48" borderId="0" applyNumberFormat="0" applyBorder="0" applyAlignment="0" applyProtection="0">
      <alignment vertical="center"/>
    </xf>
    <xf numFmtId="0" fontId="90" fillId="0" borderId="0"/>
    <xf numFmtId="0" fontId="90" fillId="0" borderId="0"/>
    <xf numFmtId="0" fontId="90" fillId="0" borderId="0"/>
    <xf numFmtId="182" fontId="90" fillId="0" borderId="0"/>
    <xf numFmtId="0" fontId="90" fillId="0" borderId="0"/>
    <xf numFmtId="182" fontId="90" fillId="0" borderId="0"/>
    <xf numFmtId="0" fontId="90" fillId="0" borderId="0"/>
    <xf numFmtId="182" fontId="90" fillId="0" borderId="0"/>
    <xf numFmtId="182" fontId="90" fillId="0" borderId="0"/>
    <xf numFmtId="0" fontId="0" fillId="0" borderId="0"/>
    <xf numFmtId="0" fontId="90" fillId="0" borderId="0"/>
    <xf numFmtId="0" fontId="90" fillId="0" borderId="0"/>
    <xf numFmtId="0" fontId="90" fillId="0" borderId="0"/>
    <xf numFmtId="0" fontId="31" fillId="0" borderId="0">
      <protection locked="0"/>
    </xf>
    <xf numFmtId="0" fontId="31" fillId="0" borderId="0">
      <protection locked="0"/>
    </xf>
    <xf numFmtId="0" fontId="90" fillId="0" borderId="0"/>
    <xf numFmtId="2" fontId="120" fillId="0" borderId="0" applyProtection="0"/>
    <xf numFmtId="182" fontId="90" fillId="0" borderId="0"/>
    <xf numFmtId="0" fontId="90" fillId="0" borderId="0"/>
    <xf numFmtId="0" fontId="0" fillId="0" borderId="0" applyNumberFormat="0" applyFill="0" applyProtection="0">
      <alignment horizontal="centerContinuous"/>
    </xf>
    <xf numFmtId="0" fontId="90" fillId="0" borderId="0"/>
    <xf numFmtId="0" fontId="90" fillId="0" borderId="0"/>
    <xf numFmtId="0" fontId="90" fillId="0" borderId="0"/>
    <xf numFmtId="0" fontId="90" fillId="0" borderId="0"/>
    <xf numFmtId="182" fontId="90" fillId="0" borderId="0"/>
    <xf numFmtId="186" fontId="104" fillId="0" borderId="0"/>
    <xf numFmtId="0" fontId="90" fillId="0" borderId="0"/>
    <xf numFmtId="0" fontId="90" fillId="0" borderId="0"/>
    <xf numFmtId="0" fontId="90" fillId="0" borderId="0"/>
    <xf numFmtId="0" fontId="90" fillId="0" borderId="0"/>
    <xf numFmtId="0" fontId="90" fillId="0" borderId="0"/>
    <xf numFmtId="0" fontId="96" fillId="48" borderId="0" applyNumberFormat="0" applyBorder="0" applyAlignment="0" applyProtection="0">
      <alignment vertical="center"/>
    </xf>
    <xf numFmtId="0" fontId="90" fillId="0" borderId="0"/>
    <xf numFmtId="0" fontId="90" fillId="0" borderId="0"/>
    <xf numFmtId="182" fontId="90" fillId="0" borderId="0"/>
    <xf numFmtId="0" fontId="90" fillId="0" borderId="0"/>
    <xf numFmtId="0" fontId="90" fillId="0" borderId="0"/>
    <xf numFmtId="182" fontId="90" fillId="0" borderId="0"/>
    <xf numFmtId="0" fontId="90" fillId="0" borderId="0"/>
    <xf numFmtId="182" fontId="90" fillId="0" borderId="0"/>
    <xf numFmtId="182" fontId="90" fillId="0" borderId="0"/>
    <xf numFmtId="182" fontId="90" fillId="0" borderId="0"/>
    <xf numFmtId="0" fontId="90" fillId="0" borderId="0"/>
    <xf numFmtId="0" fontId="121" fillId="0" borderId="0"/>
    <xf numFmtId="197" fontId="2" fillId="0" borderId="0" applyFill="0" applyBorder="0" applyProtection="0">
      <alignment horizontal="right"/>
    </xf>
    <xf numFmtId="0" fontId="90" fillId="0" borderId="0"/>
    <xf numFmtId="198" fontId="122" fillId="0" borderId="0" applyFont="0" applyFill="0" applyBorder="0" applyAlignment="0" applyProtection="0"/>
    <xf numFmtId="0" fontId="90" fillId="0" borderId="0"/>
    <xf numFmtId="0" fontId="90" fillId="0" borderId="0"/>
    <xf numFmtId="0" fontId="90" fillId="0" borderId="0"/>
    <xf numFmtId="0" fontId="90" fillId="0" borderId="0"/>
    <xf numFmtId="182" fontId="90" fillId="0" borderId="0"/>
    <xf numFmtId="0" fontId="0" fillId="0" borderId="0"/>
    <xf numFmtId="0" fontId="90" fillId="0" borderId="0"/>
    <xf numFmtId="182" fontId="90" fillId="0" borderId="0"/>
    <xf numFmtId="0" fontId="90" fillId="0" borderId="0"/>
    <xf numFmtId="0" fontId="90" fillId="0" borderId="0"/>
    <xf numFmtId="0" fontId="90" fillId="0" borderId="0"/>
    <xf numFmtId="0" fontId="41" fillId="0" borderId="0"/>
    <xf numFmtId="0" fontId="90" fillId="0" borderId="0"/>
    <xf numFmtId="0" fontId="123" fillId="0" borderId="0" applyProtection="0"/>
    <xf numFmtId="0" fontId="90" fillId="0" borderId="0"/>
    <xf numFmtId="0" fontId="90" fillId="0" borderId="0"/>
    <xf numFmtId="0" fontId="41" fillId="0" borderId="0"/>
    <xf numFmtId="0" fontId="90" fillId="0" borderId="0"/>
    <xf numFmtId="199" fontId="90" fillId="0" borderId="0" applyFont="0" applyFill="0" applyBorder="0" applyAlignment="0" applyProtection="0"/>
    <xf numFmtId="0" fontId="90" fillId="0" borderId="0"/>
    <xf numFmtId="182" fontId="90" fillId="0" borderId="0"/>
    <xf numFmtId="0" fontId="90" fillId="0" borderId="0"/>
    <xf numFmtId="0" fontId="90" fillId="0" borderId="0"/>
    <xf numFmtId="0" fontId="90" fillId="0" borderId="0"/>
    <xf numFmtId="0" fontId="90" fillId="0" borderId="0">
      <protection locked="0"/>
    </xf>
    <xf numFmtId="0" fontId="90" fillId="0" borderId="0"/>
    <xf numFmtId="0" fontId="90" fillId="0" borderId="0"/>
    <xf numFmtId="0" fontId="90" fillId="0" borderId="0"/>
    <xf numFmtId="49" fontId="124" fillId="0" borderId="0">
      <alignment horizontal="justify" vertical="center" wrapText="1"/>
    </xf>
    <xf numFmtId="0" fontId="90" fillId="0" borderId="0"/>
    <xf numFmtId="0" fontId="90" fillId="0" borderId="0"/>
    <xf numFmtId="0" fontId="90" fillId="0" borderId="0"/>
    <xf numFmtId="0" fontId="90" fillId="0" borderId="0"/>
    <xf numFmtId="0" fontId="90" fillId="0" borderId="0"/>
    <xf numFmtId="182" fontId="90" fillId="0" borderId="0"/>
    <xf numFmtId="0" fontId="90" fillId="0" borderId="0"/>
    <xf numFmtId="0" fontId="90" fillId="0" borderId="0"/>
    <xf numFmtId="200" fontId="90" fillId="0" borderId="0"/>
    <xf numFmtId="182"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6" fontId="104" fillId="0" borderId="0"/>
    <xf numFmtId="182" fontId="90" fillId="0" borderId="0"/>
    <xf numFmtId="0" fontId="90" fillId="0" borderId="0"/>
    <xf numFmtId="0" fontId="90" fillId="0" borderId="0"/>
    <xf numFmtId="37" fontId="125" fillId="50" borderId="55">
      <alignment horizontal="right" vertical="center"/>
      <protection locked="0"/>
    </xf>
    <xf numFmtId="0" fontId="90" fillId="0" borderId="0"/>
    <xf numFmtId="0" fontId="90" fillId="0" borderId="0"/>
    <xf numFmtId="0" fontId="90" fillId="0" borderId="0"/>
    <xf numFmtId="0" fontId="90" fillId="0" borderId="0"/>
    <xf numFmtId="0" fontId="90" fillId="0" borderId="0"/>
    <xf numFmtId="0" fontId="90" fillId="0" borderId="0"/>
    <xf numFmtId="182" fontId="90" fillId="0" borderId="0"/>
    <xf numFmtId="0" fontId="90" fillId="0" borderId="0"/>
    <xf numFmtId="0" fontId="90" fillId="0" borderId="0"/>
    <xf numFmtId="0" fontId="90" fillId="0" borderId="0"/>
    <xf numFmtId="182" fontId="90" fillId="0" borderId="0"/>
    <xf numFmtId="0" fontId="90" fillId="0" borderId="0"/>
    <xf numFmtId="0" fontId="90" fillId="0" borderId="0"/>
    <xf numFmtId="182" fontId="90" fillId="0" borderId="0"/>
    <xf numFmtId="0" fontId="90" fillId="0" borderId="0"/>
    <xf numFmtId="0" fontId="126" fillId="0" borderId="0" applyFill="0" applyBorder="0">
      <alignment horizontal="right"/>
    </xf>
    <xf numFmtId="0" fontId="90" fillId="0" borderId="0"/>
    <xf numFmtId="0" fontId="96" fillId="48" borderId="0" applyNumberFormat="0" applyBorder="0" applyAlignment="0" applyProtection="0">
      <alignment vertical="center"/>
    </xf>
    <xf numFmtId="0" fontId="90" fillId="0" borderId="0"/>
    <xf numFmtId="0" fontId="90" fillId="0" borderId="0"/>
    <xf numFmtId="0" fontId="114" fillId="46" borderId="0" applyNumberFormat="0" applyBorder="0" applyAlignment="0" applyProtection="0"/>
    <xf numFmtId="182" fontId="90" fillId="0" borderId="0"/>
    <xf numFmtId="0" fontId="90" fillId="0" borderId="0"/>
    <xf numFmtId="201"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6" fillId="48"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90" fillId="0" borderId="0"/>
    <xf numFmtId="202" fontId="128" fillId="0" borderId="0" applyFont="0" applyFill="0" applyBorder="0" applyAlignment="0" applyProtection="0"/>
    <xf numFmtId="0" fontId="90" fillId="0" borderId="0"/>
    <xf numFmtId="0" fontId="90" fillId="0" borderId="0"/>
    <xf numFmtId="0" fontId="90" fillId="0" borderId="0"/>
    <xf numFmtId="15" fontId="102" fillId="0" borderId="0" applyFont="0" applyFill="0" applyBorder="0" applyAlignment="0" applyProtection="0"/>
    <xf numFmtId="0" fontId="90" fillId="0" borderId="0"/>
    <xf numFmtId="0" fontId="0" fillId="0" borderId="0" applyNumberFormat="0" applyFill="0" applyBorder="0" applyAlignment="0" applyProtection="0"/>
    <xf numFmtId="0" fontId="90" fillId="0" borderId="0"/>
    <xf numFmtId="0" fontId="90" fillId="0" borderId="0"/>
    <xf numFmtId="0" fontId="90" fillId="0" borderId="0"/>
    <xf numFmtId="0" fontId="0" fillId="0" borderId="0" applyNumberFormat="0" applyFill="0" applyProtection="0">
      <alignment horizontal="centerContinuous"/>
    </xf>
    <xf numFmtId="0" fontId="90" fillId="0" borderId="0"/>
    <xf numFmtId="0" fontId="129" fillId="48" borderId="0" applyNumberFormat="0" applyBorder="0" applyAlignment="0" applyProtection="0">
      <alignment vertical="center"/>
    </xf>
    <xf numFmtId="0" fontId="90" fillId="0" borderId="0"/>
    <xf numFmtId="0" fontId="90" fillId="0" borderId="0"/>
    <xf numFmtId="0" fontId="90" fillId="0" borderId="0">
      <protection locked="0"/>
    </xf>
    <xf numFmtId="0" fontId="90" fillId="0" borderId="0"/>
    <xf numFmtId="0" fontId="90" fillId="0" borderId="0"/>
    <xf numFmtId="182" fontId="90" fillId="0" borderId="0"/>
    <xf numFmtId="0" fontId="90" fillId="0" borderId="0"/>
    <xf numFmtId="40" fontId="130" fillId="5" borderId="0">
      <alignment horizontal="right"/>
    </xf>
    <xf numFmtId="0" fontId="90" fillId="0" borderId="0">
      <protection locked="0"/>
    </xf>
    <xf numFmtId="0" fontId="90" fillId="0" borderId="0"/>
    <xf numFmtId="0" fontId="90" fillId="0" borderId="0"/>
    <xf numFmtId="0" fontId="90" fillId="0" borderId="0"/>
    <xf numFmtId="182" fontId="90" fillId="0" borderId="0"/>
    <xf numFmtId="0" fontId="90" fillId="0" borderId="0"/>
    <xf numFmtId="0" fontId="109" fillId="0" borderId="0"/>
    <xf numFmtId="0" fontId="131" fillId="0" borderId="0" applyNumberFormat="0" applyFill="0" applyBorder="0" applyAlignment="0" applyProtection="0"/>
    <xf numFmtId="203" fontId="2" fillId="0" borderId="0" applyFont="0" applyFill="0" applyBorder="0" applyAlignment="0" applyProtection="0"/>
    <xf numFmtId="0" fontId="90" fillId="0" borderId="0"/>
    <xf numFmtId="0" fontId="90" fillId="0" borderId="0"/>
    <xf numFmtId="0" fontId="90" fillId="0" borderId="0"/>
    <xf numFmtId="204" fontId="90" fillId="0" borderId="0" applyFont="0" applyFill="0" applyBorder="0" applyAlignment="0" applyProtection="0"/>
    <xf numFmtId="0" fontId="90" fillId="0" borderId="0"/>
    <xf numFmtId="0" fontId="90" fillId="0" borderId="0"/>
    <xf numFmtId="0" fontId="31" fillId="0" borderId="0"/>
    <xf numFmtId="182" fontId="90" fillId="0" borderId="0"/>
    <xf numFmtId="0" fontId="90" fillId="0" borderId="0"/>
    <xf numFmtId="39" fontId="90" fillId="0" borderId="0" applyFont="0" applyFill="0" applyBorder="0" applyAlignment="0" applyProtection="0"/>
    <xf numFmtId="0" fontId="31" fillId="0" borderId="0">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120" fillId="0" borderId="56" applyProtection="0"/>
    <xf numFmtId="0" fontId="41" fillId="0" borderId="0"/>
    <xf numFmtId="49" fontId="111" fillId="0" borderId="0" applyFill="0" applyBorder="0" applyAlignment="0"/>
    <xf numFmtId="0" fontId="90" fillId="0" borderId="0"/>
    <xf numFmtId="0" fontId="90" fillId="0" borderId="0"/>
    <xf numFmtId="0" fontId="90" fillId="0" borderId="0">
      <protection locked="0"/>
    </xf>
    <xf numFmtId="0" fontId="90" fillId="0" borderId="0"/>
    <xf numFmtId="0" fontId="90" fillId="0" borderId="0"/>
    <xf numFmtId="0" fontId="90" fillId="0" borderId="0"/>
    <xf numFmtId="182" fontId="90" fillId="0" borderId="0"/>
    <xf numFmtId="0" fontId="90" fillId="0" borderId="0"/>
    <xf numFmtId="0" fontId="31" fillId="0" borderId="0"/>
    <xf numFmtId="0" fontId="90" fillId="0" borderId="0"/>
    <xf numFmtId="0" fontId="90" fillId="0" borderId="0"/>
    <xf numFmtId="0" fontId="132" fillId="0" borderId="0" applyNumberFormat="0" applyFill="0" applyBorder="0" applyAlignment="0" applyProtection="0"/>
    <xf numFmtId="182" fontId="90" fillId="0" borderId="0"/>
    <xf numFmtId="0" fontId="90" fillId="0" borderId="0"/>
    <xf numFmtId="0" fontId="90" fillId="0" borderId="0"/>
    <xf numFmtId="0" fontId="90" fillId="0" borderId="0"/>
    <xf numFmtId="0" fontId="90" fillId="0" borderId="0"/>
    <xf numFmtId="180" fontId="58" fillId="0" borderId="0"/>
    <xf numFmtId="0" fontId="90" fillId="0" borderId="0"/>
    <xf numFmtId="182" fontId="90" fillId="0" borderId="0"/>
    <xf numFmtId="0" fontId="90" fillId="0" borderId="0"/>
    <xf numFmtId="0" fontId="90" fillId="0" borderId="0"/>
    <xf numFmtId="0" fontId="90" fillId="0" borderId="0"/>
    <xf numFmtId="0" fontId="90" fillId="0" borderId="0"/>
    <xf numFmtId="0" fontId="90" fillId="0" borderId="0"/>
    <xf numFmtId="177" fontId="94" fillId="0" borderId="0" applyFill="0" applyBorder="0" applyAlignment="0"/>
    <xf numFmtId="182" fontId="90" fillId="0" borderId="0"/>
    <xf numFmtId="0" fontId="90" fillId="0" borderId="0"/>
    <xf numFmtId="0" fontId="90" fillId="0" borderId="0"/>
    <xf numFmtId="0" fontId="90" fillId="0" borderId="0"/>
    <xf numFmtId="0" fontId="90" fillId="0" borderId="0"/>
    <xf numFmtId="180" fontId="58" fillId="0" borderId="0"/>
    <xf numFmtId="0" fontId="90" fillId="0" borderId="0"/>
    <xf numFmtId="0" fontId="90" fillId="0" borderId="0"/>
    <xf numFmtId="182" fontId="90" fillId="0" borderId="0"/>
    <xf numFmtId="0" fontId="90" fillId="0" borderId="0"/>
    <xf numFmtId="182" fontId="90" fillId="0" borderId="0"/>
    <xf numFmtId="0" fontId="2" fillId="0" borderId="0"/>
    <xf numFmtId="0" fontId="70" fillId="0" borderId="0">
      <alignment vertical="center"/>
    </xf>
    <xf numFmtId="0" fontId="90" fillId="0" borderId="0"/>
    <xf numFmtId="0" fontId="90" fillId="0" borderId="0"/>
    <xf numFmtId="198" fontId="133" fillId="0" borderId="15"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205" fontId="0" fillId="0" borderId="0" applyFont="0" applyFill="0" applyBorder="0" applyAlignment="0" applyProtection="0"/>
    <xf numFmtId="0" fontId="90" fillId="0" borderId="0"/>
    <xf numFmtId="0" fontId="90" fillId="0" borderId="0"/>
    <xf numFmtId="0" fontId="90" fillId="0" borderId="0"/>
    <xf numFmtId="186" fontId="104" fillId="0" borderId="0"/>
    <xf numFmtId="0" fontId="90" fillId="0" borderId="0"/>
    <xf numFmtId="177" fontId="108" fillId="0" borderId="0"/>
    <xf numFmtId="0" fontId="94" fillId="0" borderId="0"/>
    <xf numFmtId="0" fontId="90" fillId="0" borderId="0"/>
    <xf numFmtId="0" fontId="90" fillId="0" borderId="0"/>
    <xf numFmtId="0" fontId="90" fillId="0" borderId="0"/>
    <xf numFmtId="0" fontId="90" fillId="0" borderId="0"/>
    <xf numFmtId="182" fontId="90" fillId="0" borderId="0"/>
    <xf numFmtId="206" fontId="90" fillId="0" borderId="0"/>
    <xf numFmtId="0" fontId="90" fillId="0" borderId="0"/>
    <xf numFmtId="0" fontId="90" fillId="0" borderId="0"/>
    <xf numFmtId="0" fontId="90" fillId="0" borderId="0"/>
    <xf numFmtId="0" fontId="90" fillId="0" borderId="0"/>
    <xf numFmtId="206" fontId="90" fillId="0" borderId="0"/>
    <xf numFmtId="0" fontId="90" fillId="0" borderId="0"/>
    <xf numFmtId="0" fontId="90" fillId="0" borderId="0"/>
    <xf numFmtId="182" fontId="90" fillId="0" borderId="0"/>
    <xf numFmtId="0" fontId="90" fillId="0" borderId="0"/>
    <xf numFmtId="0" fontId="134" fillId="51" borderId="57">
      <protection locked="0"/>
    </xf>
    <xf numFmtId="0" fontId="90" fillId="0" borderId="0"/>
    <xf numFmtId="0" fontId="90" fillId="0" borderId="0"/>
    <xf numFmtId="0" fontId="90" fillId="0" borderId="0">
      <protection locked="0"/>
    </xf>
    <xf numFmtId="0" fontId="90" fillId="0" borderId="0"/>
    <xf numFmtId="0" fontId="90" fillId="0" borderId="0"/>
    <xf numFmtId="177" fontId="94" fillId="0" borderId="0" applyFill="0" applyBorder="0" applyAlignment="0"/>
    <xf numFmtId="182" fontId="90" fillId="0" borderId="0"/>
    <xf numFmtId="0" fontId="90" fillId="0" borderId="0"/>
    <xf numFmtId="0" fontId="135" fillId="0" borderId="0">
      <alignment horizontal="center" vertical="center"/>
    </xf>
    <xf numFmtId="0" fontId="90" fillId="0" borderId="0"/>
    <xf numFmtId="0" fontId="90" fillId="0" borderId="0"/>
    <xf numFmtId="0" fontId="0" fillId="0" borderId="0"/>
    <xf numFmtId="182"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2"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6" fontId="90" fillId="0" borderId="0"/>
    <xf numFmtId="182" fontId="90" fillId="0" borderId="0"/>
    <xf numFmtId="0" fontId="90" fillId="0" borderId="0"/>
    <xf numFmtId="0" fontId="90" fillId="0" borderId="0"/>
    <xf numFmtId="0" fontId="96" fillId="48" borderId="0" applyNumberFormat="0" applyBorder="0" applyAlignment="0" applyProtection="0">
      <alignment vertical="center"/>
    </xf>
    <xf numFmtId="0" fontId="90" fillId="0" borderId="0"/>
    <xf numFmtId="0" fontId="90" fillId="0" borderId="0"/>
    <xf numFmtId="0" fontId="96" fillId="48" borderId="0" applyNumberFormat="0" applyBorder="0" applyAlignment="0" applyProtection="0">
      <alignment vertical="center"/>
    </xf>
    <xf numFmtId="0" fontId="90" fillId="0" borderId="0"/>
    <xf numFmtId="0" fontId="94" fillId="0" borderId="0"/>
    <xf numFmtId="0" fontId="90" fillId="0" borderId="0"/>
    <xf numFmtId="0" fontId="90" fillId="0" borderId="0"/>
    <xf numFmtId="0" fontId="41" fillId="0" borderId="0"/>
    <xf numFmtId="0" fontId="90" fillId="0" borderId="0"/>
    <xf numFmtId="0" fontId="90" fillId="0" borderId="0"/>
    <xf numFmtId="0" fontId="136" fillId="0" borderId="0" applyFill="0" applyBorder="0" applyProtection="0">
      <alignment horizontal="left" vertical="top"/>
    </xf>
    <xf numFmtId="182"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7" fontId="90" fillId="0" borderId="42" applyFont="0" applyFill="0" applyBorder="0" applyAlignment="0" applyProtection="0">
      <protection locked="0"/>
    </xf>
    <xf numFmtId="0" fontId="108" fillId="10" borderId="2"/>
    <xf numFmtId="0" fontId="0" fillId="0" borderId="0"/>
    <xf numFmtId="0" fontId="90" fillId="0" borderId="0"/>
    <xf numFmtId="0" fontId="0" fillId="0" borderId="0"/>
    <xf numFmtId="0" fontId="90" fillId="0" borderId="0"/>
    <xf numFmtId="0" fontId="96" fillId="48" borderId="0" applyNumberFormat="0" applyBorder="0" applyAlignment="0" applyProtection="0">
      <alignment vertical="center"/>
    </xf>
    <xf numFmtId="0" fontId="90" fillId="0" borderId="0"/>
    <xf numFmtId="0" fontId="90" fillId="0" borderId="0"/>
    <xf numFmtId="0" fontId="90" fillId="0" borderId="0"/>
    <xf numFmtId="0" fontId="90" fillId="0" borderId="0"/>
    <xf numFmtId="9" fontId="41" fillId="0" borderId="0" applyFont="0" applyFill="0" applyBorder="0" applyAlignment="0" applyProtection="0"/>
    <xf numFmtId="0" fontId="110" fillId="0" borderId="0" applyNumberFormat="0" applyAlignment="0"/>
    <xf numFmtId="0" fontId="90" fillId="0" borderId="0"/>
    <xf numFmtId="0" fontId="90" fillId="0" borderId="0"/>
    <xf numFmtId="0" fontId="0" fillId="0" borderId="0">
      <alignment horizontal="centerContinuous"/>
    </xf>
    <xf numFmtId="0" fontId="90" fillId="0" borderId="0"/>
    <xf numFmtId="0" fontId="90" fillId="0" borderId="0"/>
    <xf numFmtId="182" fontId="90" fillId="0" borderId="0"/>
    <xf numFmtId="0" fontId="90" fillId="0" borderId="0"/>
    <xf numFmtId="0" fontId="90" fillId="0" borderId="0"/>
    <xf numFmtId="0" fontId="90" fillId="0" borderId="0"/>
    <xf numFmtId="0" fontId="41" fillId="0" borderId="0" applyNumberFormat="0" applyFont="0"/>
    <xf numFmtId="0" fontId="90" fillId="0" borderId="0"/>
    <xf numFmtId="0" fontId="90" fillId="0" borderId="0"/>
    <xf numFmtId="182" fontId="90" fillId="0" borderId="0"/>
    <xf numFmtId="0" fontId="90" fillId="0" borderId="0"/>
    <xf numFmtId="0" fontId="90" fillId="0" borderId="0"/>
    <xf numFmtId="185" fontId="90" fillId="0" borderId="0">
      <protection locked="0"/>
    </xf>
    <xf numFmtId="182" fontId="90" fillId="0" borderId="0"/>
    <xf numFmtId="0" fontId="92" fillId="52" borderId="0" applyNumberFormat="0" applyBorder="0" applyAlignment="0" applyProtection="0"/>
    <xf numFmtId="182" fontId="90" fillId="0" borderId="0"/>
    <xf numFmtId="208" fontId="137" fillId="0" borderId="0" applyFill="0" applyBorder="0">
      <alignment horizontal="right"/>
    </xf>
    <xf numFmtId="0" fontId="90" fillId="0" borderId="0"/>
    <xf numFmtId="182" fontId="90" fillId="0" borderId="0"/>
    <xf numFmtId="182" fontId="90" fillId="0" borderId="0"/>
    <xf numFmtId="0" fontId="90" fillId="0" borderId="0"/>
    <xf numFmtId="0" fontId="90" fillId="0" borderId="0">
      <protection locked="0"/>
    </xf>
    <xf numFmtId="0" fontId="0" fillId="0" borderId="0">
      <alignment horizontal="centerContinuous"/>
    </xf>
    <xf numFmtId="0" fontId="90" fillId="0" borderId="0"/>
    <xf numFmtId="0" fontId="0" fillId="0" borderId="0">
      <alignment horizontal="centerContinuous"/>
    </xf>
    <xf numFmtId="0" fontId="90" fillId="0" borderId="0"/>
    <xf numFmtId="0" fontId="90" fillId="0" borderId="0"/>
    <xf numFmtId="0" fontId="90" fillId="0" borderId="0"/>
    <xf numFmtId="0" fontId="41" fillId="0" borderId="0" applyNumberFormat="0" applyFill="0" applyBorder="0" applyAlignment="0" applyProtection="0"/>
    <xf numFmtId="0" fontId="90" fillId="0" borderId="0"/>
    <xf numFmtId="0" fontId="90" fillId="0" borderId="0"/>
    <xf numFmtId="0" fontId="90" fillId="0" borderId="0">
      <protection locked="0"/>
    </xf>
    <xf numFmtId="0" fontId="96" fillId="48" borderId="0" applyNumberFormat="0" applyBorder="0" applyAlignment="0" applyProtection="0">
      <alignment vertical="center"/>
    </xf>
    <xf numFmtId="0" fontId="41" fillId="0" borderId="0"/>
    <xf numFmtId="0" fontId="90" fillId="0" borderId="0"/>
    <xf numFmtId="0" fontId="31" fillId="0" borderId="0"/>
    <xf numFmtId="0" fontId="100" fillId="53" borderId="0"/>
    <xf numFmtId="0" fontId="90" fillId="0" borderId="0"/>
    <xf numFmtId="182" fontId="90" fillId="0" borderId="0"/>
    <xf numFmtId="0" fontId="90" fillId="0" borderId="0"/>
    <xf numFmtId="182" fontId="90" fillId="0" borderId="0"/>
    <xf numFmtId="0" fontId="70" fillId="0" borderId="0">
      <alignment vertical="center"/>
    </xf>
    <xf numFmtId="182" fontId="90" fillId="0" borderId="0"/>
    <xf numFmtId="43" fontId="0" fillId="0" borderId="0" applyFont="0" applyFill="0" applyBorder="0" applyAlignment="0" applyProtection="0"/>
    <xf numFmtId="0" fontId="90" fillId="0" borderId="0"/>
    <xf numFmtId="0" fontId="90" fillId="0" borderId="0"/>
    <xf numFmtId="0" fontId="94" fillId="0" borderId="0"/>
    <xf numFmtId="0" fontId="92" fillId="54" borderId="0" applyNumberFormat="0" applyBorder="0" applyAlignment="0" applyProtection="0"/>
    <xf numFmtId="186" fontId="104" fillId="0" borderId="0"/>
    <xf numFmtId="180" fontId="58" fillId="0" borderId="0"/>
    <xf numFmtId="0" fontId="90" fillId="0" borderId="0"/>
    <xf numFmtId="0" fontId="90" fillId="0" borderId="0"/>
    <xf numFmtId="0" fontId="90" fillId="0" borderId="0"/>
    <xf numFmtId="0" fontId="90" fillId="0" borderId="0"/>
    <xf numFmtId="0" fontId="90" fillId="0" borderId="0"/>
    <xf numFmtId="0" fontId="90" fillId="0" borderId="0"/>
    <xf numFmtId="182" fontId="90" fillId="0" borderId="0"/>
    <xf numFmtId="182" fontId="90" fillId="0" borderId="0"/>
    <xf numFmtId="0" fontId="126" fillId="55" borderId="0" applyNumberFormat="0" applyFont="0" applyBorder="0" applyAlignment="0" applyProtection="0">
      <alignment horizontal="right"/>
    </xf>
    <xf numFmtId="0" fontId="90" fillId="0" borderId="0"/>
    <xf numFmtId="0" fontId="90" fillId="0" borderId="0"/>
    <xf numFmtId="0" fontId="90" fillId="0" borderId="0"/>
    <xf numFmtId="182" fontId="90" fillId="0" borderId="0"/>
    <xf numFmtId="0" fontId="90" fillId="0" borderId="0"/>
    <xf numFmtId="0" fontId="90" fillId="0" borderId="0"/>
    <xf numFmtId="0" fontId="90" fillId="0" borderId="0">
      <protection locked="0"/>
    </xf>
    <xf numFmtId="182" fontId="90" fillId="0" borderId="0"/>
    <xf numFmtId="0" fontId="90" fillId="0" borderId="0"/>
    <xf numFmtId="182" fontId="90" fillId="0" borderId="0"/>
    <xf numFmtId="0" fontId="90" fillId="0" borderId="0">
      <protection locked="0"/>
    </xf>
    <xf numFmtId="0" fontId="90" fillId="0" borderId="0"/>
    <xf numFmtId="209" fontId="91" fillId="0" borderId="0" applyFont="0" applyFill="0" applyBorder="0" applyProtection="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210"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18" fillId="0" borderId="0" applyNumberFormat="0" applyFill="0" applyBorder="0" applyAlignment="0" applyProtection="0">
      <alignment vertical="top"/>
    </xf>
    <xf numFmtId="182" fontId="90" fillId="0" borderId="0"/>
    <xf numFmtId="0" fontId="90" fillId="0" borderId="0"/>
    <xf numFmtId="211" fontId="90" fillId="0" borderId="0" applyFont="0" applyFill="0" applyBorder="0" applyAlignment="0" applyProtection="0"/>
    <xf numFmtId="0" fontId="138" fillId="0" borderId="0" applyNumberFormat="0" applyFill="0" applyBorder="0" applyAlignment="0" applyProtection="0">
      <alignment vertical="top"/>
      <protection locked="0"/>
    </xf>
    <xf numFmtId="0" fontId="90" fillId="0" borderId="0"/>
    <xf numFmtId="0" fontId="90" fillId="0" borderId="0"/>
    <xf numFmtId="0" fontId="90" fillId="0" borderId="0"/>
    <xf numFmtId="0" fontId="90" fillId="0" borderId="0"/>
    <xf numFmtId="0" fontId="90" fillId="0" borderId="0"/>
    <xf numFmtId="212" fontId="90" fillId="0" borderId="0" applyFont="0" applyFill="0" applyBorder="0" applyAlignment="0" applyProtection="0"/>
    <xf numFmtId="0" fontId="90" fillId="0" borderId="0"/>
    <xf numFmtId="0" fontId="90" fillId="0" borderId="0"/>
    <xf numFmtId="182"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13" fontId="139" fillId="0" borderId="0" applyFill="0" applyBorder="0" applyProtection="0">
      <alignment horizontal="center"/>
    </xf>
    <xf numFmtId="14" fontId="140" fillId="0" borderId="0">
      <alignment horizontal="center" wrapText="1"/>
      <protection locked="0"/>
    </xf>
    <xf numFmtId="0" fontId="90" fillId="0" borderId="0"/>
    <xf numFmtId="0" fontId="90" fillId="0" borderId="0"/>
    <xf numFmtId="0" fontId="90" fillId="0" borderId="0"/>
    <xf numFmtId="182" fontId="90" fillId="0" borderId="0"/>
    <xf numFmtId="0" fontId="90" fillId="0" borderId="0"/>
    <xf numFmtId="182" fontId="90" fillId="0" borderId="0"/>
    <xf numFmtId="0" fontId="90" fillId="0" borderId="0"/>
    <xf numFmtId="0" fontId="90" fillId="0" borderId="0"/>
    <xf numFmtId="0" fontId="90" fillId="0" borderId="0"/>
    <xf numFmtId="0" fontId="90" fillId="0" borderId="0"/>
    <xf numFmtId="182" fontId="90" fillId="0" borderId="0"/>
    <xf numFmtId="182" fontId="90" fillId="0" borderId="0"/>
    <xf numFmtId="0" fontId="90" fillId="0" borderId="0"/>
    <xf numFmtId="182" fontId="90" fillId="0" borderId="0"/>
    <xf numFmtId="177" fontId="94" fillId="0" borderId="0" applyFill="0" applyBorder="0" applyAlignment="0"/>
    <xf numFmtId="0" fontId="90" fillId="0" borderId="0"/>
    <xf numFmtId="0" fontId="90" fillId="0" borderId="0"/>
    <xf numFmtId="0" fontId="90" fillId="0" borderId="0"/>
    <xf numFmtId="182" fontId="90" fillId="0" borderId="0"/>
    <xf numFmtId="0" fontId="90" fillId="0" borderId="0"/>
    <xf numFmtId="182" fontId="90" fillId="0" borderId="0"/>
    <xf numFmtId="184" fontId="141" fillId="0" borderId="0" applyFont="0" applyFill="0" applyBorder="0" applyAlignment="0" applyProtection="0"/>
    <xf numFmtId="0" fontId="90" fillId="0" borderId="0"/>
    <xf numFmtId="0" fontId="90" fillId="0" borderId="0"/>
    <xf numFmtId="0" fontId="90" fillId="0" borderId="0"/>
    <xf numFmtId="0" fontId="90" fillId="0" borderId="0"/>
    <xf numFmtId="9" fontId="4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142" fillId="0" borderId="0"/>
    <xf numFmtId="0" fontId="90" fillId="0" borderId="0"/>
    <xf numFmtId="0" fontId="90" fillId="0" borderId="0"/>
    <xf numFmtId="182" fontId="90" fillId="0" borderId="0"/>
    <xf numFmtId="0" fontId="90" fillId="0" borderId="0"/>
    <xf numFmtId="0" fontId="90" fillId="0" borderId="0"/>
    <xf numFmtId="198" fontId="0" fillId="0" borderId="58" applyNumberFormat="0" applyFont="0" applyFill="0" applyAlignment="0" applyProtection="0"/>
    <xf numFmtId="0" fontId="90" fillId="0" borderId="0"/>
    <xf numFmtId="0" fontId="0" fillId="0" borderId="0"/>
    <xf numFmtId="0" fontId="143" fillId="56" borderId="0" applyNumberFormat="0" applyBorder="0" applyAlignment="0" applyProtection="0"/>
    <xf numFmtId="214" fontId="90" fillId="0" borderId="0" applyFont="0" applyFill="0" applyBorder="0" applyAlignment="0" applyProtection="0"/>
    <xf numFmtId="0" fontId="90" fillId="0" borderId="0"/>
    <xf numFmtId="182" fontId="90" fillId="0" borderId="0"/>
    <xf numFmtId="0" fontId="0" fillId="0" borderId="0"/>
    <xf numFmtId="0" fontId="90" fillId="0" borderId="0"/>
    <xf numFmtId="0" fontId="94" fillId="0" borderId="0"/>
    <xf numFmtId="0" fontId="94" fillId="0" borderId="0"/>
    <xf numFmtId="0" fontId="90" fillId="0" borderId="0"/>
    <xf numFmtId="0" fontId="106" fillId="0" borderId="0" applyNumberFormat="0" applyFill="0" applyBorder="0" applyAlignment="0" applyProtection="0"/>
    <xf numFmtId="0" fontId="41" fillId="0" borderId="0"/>
    <xf numFmtId="215" fontId="144" fillId="0" borderId="0"/>
    <xf numFmtId="182" fontId="90" fillId="0" borderId="0"/>
    <xf numFmtId="0" fontId="90" fillId="0" borderId="0"/>
    <xf numFmtId="0" fontId="111" fillId="0" borderId="0">
      <alignment vertical="top"/>
    </xf>
    <xf numFmtId="0" fontId="0" fillId="0" borderId="0" applyNumberFormat="0" applyFill="0" applyBorder="0" applyAlignment="0" applyProtection="0"/>
    <xf numFmtId="0" fontId="0" fillId="0" borderId="0" applyNumberFormat="0" applyFill="0" applyBorder="0" applyAlignment="0" applyProtection="0"/>
    <xf numFmtId="0" fontId="145" fillId="0" borderId="0"/>
    <xf numFmtId="0" fontId="111" fillId="0" borderId="0">
      <alignment vertical="top"/>
    </xf>
    <xf numFmtId="0" fontId="0" fillId="0" borderId="0"/>
    <xf numFmtId="182" fontId="90" fillId="0" borderId="0"/>
    <xf numFmtId="0" fontId="90" fillId="0" borderId="0"/>
    <xf numFmtId="0" fontId="90" fillId="0" borderId="0">
      <protection locked="0"/>
    </xf>
    <xf numFmtId="0" fontId="0" fillId="0" borderId="0"/>
    <xf numFmtId="190" fontId="105" fillId="0" borderId="0"/>
    <xf numFmtId="0" fontId="90" fillId="0" borderId="0"/>
    <xf numFmtId="0" fontId="90" fillId="0" borderId="0"/>
    <xf numFmtId="0" fontId="90" fillId="0" borderId="0"/>
    <xf numFmtId="180" fontId="58" fillId="0" borderId="0"/>
    <xf numFmtId="0" fontId="90" fillId="0" borderId="0"/>
    <xf numFmtId="0" fontId="90" fillId="0" borderId="0"/>
    <xf numFmtId="0" fontId="90" fillId="0" borderId="0"/>
    <xf numFmtId="0" fontId="90" fillId="0" borderId="0"/>
    <xf numFmtId="0" fontId="90" fillId="0" borderId="0"/>
    <xf numFmtId="182" fontId="90" fillId="0" borderId="0"/>
    <xf numFmtId="0" fontId="90" fillId="0" borderId="0"/>
    <xf numFmtId="0" fontId="90" fillId="0" borderId="0"/>
    <xf numFmtId="0" fontId="90" fillId="0" borderId="0"/>
    <xf numFmtId="0" fontId="90" fillId="0" borderId="0"/>
    <xf numFmtId="0" fontId="146" fillId="57" borderId="0">
      <alignment vertical="center"/>
    </xf>
    <xf numFmtId="0" fontId="90" fillId="0" borderId="0"/>
    <xf numFmtId="0" fontId="90" fillId="0" borderId="0"/>
    <xf numFmtId="0" fontId="90" fillId="0" borderId="0"/>
    <xf numFmtId="0" fontId="90" fillId="0" borderId="0"/>
    <xf numFmtId="0" fontId="90" fillId="0" borderId="0"/>
    <xf numFmtId="216" fontId="108" fillId="0" borderId="41" applyFill="0" applyBorder="0" applyAlignment="0" applyProtection="0"/>
    <xf numFmtId="0" fontId="90" fillId="0" borderId="0"/>
    <xf numFmtId="0" fontId="90" fillId="0" borderId="0"/>
    <xf numFmtId="182" fontId="90" fillId="0" borderId="0"/>
    <xf numFmtId="0" fontId="90" fillId="0" borderId="0"/>
    <xf numFmtId="182"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2" fontId="90" fillId="0" borderId="0"/>
    <xf numFmtId="0" fontId="90" fillId="0" borderId="0"/>
    <xf numFmtId="37" fontId="115" fillId="0" borderId="0" applyFont="0" applyFill="0" applyBorder="0" applyAlignment="0" applyProtection="0"/>
    <xf numFmtId="0" fontId="90" fillId="0" borderId="0"/>
    <xf numFmtId="182" fontId="90" fillId="0" borderId="0"/>
    <xf numFmtId="0" fontId="90" fillId="0" borderId="0"/>
    <xf numFmtId="182"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90" fillId="0" borderId="0"/>
    <xf numFmtId="0" fontId="90" fillId="0" borderId="0"/>
    <xf numFmtId="0" fontId="147" fillId="58" borderId="59">
      <alignment horizontal="center"/>
    </xf>
    <xf numFmtId="0" fontId="90" fillId="0" borderId="0"/>
    <xf numFmtId="0" fontId="90" fillId="0" borderId="0"/>
    <xf numFmtId="0" fontId="31" fillId="0" borderId="0">
      <protection locked="0"/>
    </xf>
    <xf numFmtId="0" fontId="90" fillId="0" borderId="0"/>
    <xf numFmtId="0" fontId="107" fillId="0" borderId="5">
      <alignment horizontal="left" vertical="center"/>
    </xf>
    <xf numFmtId="182" fontId="90" fillId="0" borderId="0"/>
    <xf numFmtId="0" fontId="90" fillId="0" borderId="0"/>
    <xf numFmtId="9" fontId="41" fillId="0" borderId="0" applyFont="0" applyFill="0" applyBorder="0" applyAlignment="0" applyProtection="0">
      <alignment vertical="center"/>
    </xf>
    <xf numFmtId="0" fontId="90" fillId="0" borderId="0"/>
    <xf numFmtId="0" fontId="90" fillId="0" borderId="0"/>
    <xf numFmtId="182" fontId="90" fillId="0" borderId="0"/>
    <xf numFmtId="0" fontId="90" fillId="0" borderId="0"/>
    <xf numFmtId="0" fontId="90" fillId="0" borderId="0"/>
    <xf numFmtId="182" fontId="90" fillId="0" borderId="0"/>
    <xf numFmtId="0" fontId="31" fillId="0" borderId="0">
      <protection locked="0"/>
    </xf>
    <xf numFmtId="0" fontId="31" fillId="0" borderId="0">
      <protection locked="0"/>
    </xf>
    <xf numFmtId="0" fontId="95" fillId="0" borderId="0">
      <alignment vertical="center"/>
    </xf>
    <xf numFmtId="0" fontId="90" fillId="0" borderId="0"/>
    <xf numFmtId="0" fontId="90" fillId="0" borderId="0"/>
    <xf numFmtId="0" fontId="90" fillId="0" borderId="0"/>
    <xf numFmtId="0" fontId="90" fillId="0" borderId="0"/>
    <xf numFmtId="182" fontId="90" fillId="0" borderId="0"/>
    <xf numFmtId="0" fontId="90" fillId="0" borderId="0"/>
    <xf numFmtId="0" fontId="90" fillId="0" borderId="0"/>
    <xf numFmtId="0" fontId="90" fillId="0" borderId="0"/>
    <xf numFmtId="0" fontId="90" fillId="0" borderId="0"/>
    <xf numFmtId="182" fontId="90" fillId="0" borderId="0"/>
    <xf numFmtId="0" fontId="90" fillId="0" borderId="0"/>
    <xf numFmtId="0" fontId="90" fillId="0" borderId="0"/>
    <xf numFmtId="0" fontId="90" fillId="0" borderId="0"/>
    <xf numFmtId="0" fontId="148" fillId="0" borderId="0" applyNumberFormat="0" applyFill="0" applyBorder="0" applyAlignment="0" applyProtection="0"/>
    <xf numFmtId="0" fontId="90" fillId="0" borderId="0"/>
    <xf numFmtId="0" fontId="93" fillId="47" borderId="0" applyNumberFormat="0" applyBorder="0" applyAlignment="0" applyProtection="0">
      <alignment vertical="center"/>
    </xf>
    <xf numFmtId="43" fontId="41" fillId="0" borderId="0" applyFont="0" applyFill="0" applyBorder="0" applyAlignment="0" applyProtection="0">
      <alignment vertical="center"/>
    </xf>
    <xf numFmtId="0" fontId="90" fillId="0" borderId="0"/>
    <xf numFmtId="0" fontId="90" fillId="0" borderId="0"/>
    <xf numFmtId="0" fontId="90" fillId="0" borderId="0"/>
    <xf numFmtId="0" fontId="90" fillId="0" borderId="0"/>
    <xf numFmtId="0" fontId="90" fillId="0" borderId="0"/>
    <xf numFmtId="0" fontId="90" fillId="0" borderId="0"/>
    <xf numFmtId="0" fontId="0" fillId="0" borderId="0"/>
    <xf numFmtId="177" fontId="90" fillId="0" borderId="0" applyFont="0" applyFill="0" applyBorder="0" applyAlignment="0" applyProtection="0"/>
    <xf numFmtId="43" fontId="2" fillId="0" borderId="0" applyFont="0" applyFill="0" applyBorder="0" applyAlignment="0" applyProtection="0"/>
    <xf numFmtId="0" fontId="0" fillId="0" borderId="0"/>
    <xf numFmtId="178" fontId="90" fillId="0" borderId="0" applyFont="0" applyFill="0" applyBorder="0" applyAlignment="0" applyProtection="0"/>
    <xf numFmtId="217" fontId="90" fillId="0" borderId="0" applyFont="0" applyFill="0" applyBorder="0" applyAlignment="0" applyProtection="0"/>
    <xf numFmtId="0" fontId="94" fillId="0" borderId="0"/>
    <xf numFmtId="182" fontId="90" fillId="0" borderId="0"/>
    <xf numFmtId="182" fontId="90" fillId="0" borderId="0"/>
    <xf numFmtId="182" fontId="90" fillId="0" borderId="0"/>
    <xf numFmtId="182" fontId="90" fillId="0" borderId="0"/>
    <xf numFmtId="0" fontId="4" fillId="0" borderId="0">
      <alignment vertical="center"/>
    </xf>
    <xf numFmtId="182" fontId="90" fillId="0" borderId="0"/>
    <xf numFmtId="182" fontId="90" fillId="0" borderId="0"/>
    <xf numFmtId="49" fontId="149" fillId="0" borderId="12" applyFill="0" applyAlignment="0">
      <alignment horizontal="left"/>
      <protection locked="0"/>
    </xf>
    <xf numFmtId="182" fontId="90" fillId="0" borderId="0"/>
    <xf numFmtId="185" fontId="90" fillId="0" borderId="0">
      <protection locked="0"/>
    </xf>
    <xf numFmtId="182" fontId="90" fillId="0" borderId="0"/>
    <xf numFmtId="182" fontId="90" fillId="0" borderId="0"/>
    <xf numFmtId="182" fontId="90" fillId="0" borderId="0"/>
    <xf numFmtId="182" fontId="90" fillId="0" borderId="0"/>
    <xf numFmtId="218" fontId="90" fillId="0" borderId="0" applyFont="0" applyFill="0" applyBorder="0" applyAlignment="0" applyProtection="0"/>
    <xf numFmtId="182" fontId="90" fillId="0" borderId="0"/>
    <xf numFmtId="0" fontId="90" fillId="0" borderId="0"/>
    <xf numFmtId="182" fontId="90" fillId="0" borderId="0"/>
    <xf numFmtId="182" fontId="90" fillId="0" borderId="0"/>
    <xf numFmtId="0" fontId="41" fillId="0" borderId="0"/>
    <xf numFmtId="0" fontId="31" fillId="0" borderId="0">
      <protection locked="0"/>
    </xf>
    <xf numFmtId="0" fontId="90" fillId="0" borderId="0"/>
    <xf numFmtId="192" fontId="150" fillId="0" borderId="0" applyFont="0" applyFill="0" applyBorder="0" applyAlignment="0" applyProtection="0"/>
    <xf numFmtId="37" fontId="103" fillId="5" borderId="53">
      <alignment horizontal="right"/>
    </xf>
    <xf numFmtId="0" fontId="151" fillId="0" borderId="0">
      <protection locked="0"/>
    </xf>
    <xf numFmtId="0" fontId="90" fillId="0" borderId="0">
      <protection locked="0"/>
    </xf>
    <xf numFmtId="182" fontId="90" fillId="0" borderId="0"/>
    <xf numFmtId="0" fontId="90" fillId="0" borderId="0">
      <protection locked="0"/>
    </xf>
    <xf numFmtId="182" fontId="90" fillId="0" borderId="0"/>
    <xf numFmtId="182" fontId="90" fillId="0" borderId="0"/>
    <xf numFmtId="182" fontId="90" fillId="0" borderId="0"/>
    <xf numFmtId="182" fontId="90" fillId="0" borderId="0"/>
    <xf numFmtId="0" fontId="93" fillId="47" borderId="0" applyNumberFormat="0" applyBorder="0" applyAlignment="0" applyProtection="0">
      <alignment vertical="center"/>
    </xf>
    <xf numFmtId="182" fontId="90" fillId="0" borderId="0"/>
    <xf numFmtId="182" fontId="90" fillId="0" borderId="0"/>
    <xf numFmtId="182" fontId="90" fillId="0" borderId="0"/>
    <xf numFmtId="186" fontId="104" fillId="0" borderId="0"/>
    <xf numFmtId="182" fontId="90" fillId="0" borderId="0"/>
    <xf numFmtId="0" fontId="93" fillId="47" borderId="0" applyNumberFormat="0" applyBorder="0" applyAlignment="0" applyProtection="0">
      <alignment vertical="center"/>
    </xf>
    <xf numFmtId="182" fontId="90" fillId="0" borderId="0"/>
    <xf numFmtId="182" fontId="90" fillId="0" borderId="0"/>
    <xf numFmtId="182" fontId="90" fillId="0" borderId="0"/>
    <xf numFmtId="182" fontId="90" fillId="0" borderId="0"/>
    <xf numFmtId="182" fontId="90" fillId="0" borderId="0"/>
    <xf numFmtId="182" fontId="90" fillId="0" borderId="0"/>
    <xf numFmtId="182" fontId="90" fillId="0" borderId="0"/>
    <xf numFmtId="0" fontId="90" fillId="0" borderId="0">
      <protection locked="0"/>
    </xf>
    <xf numFmtId="182" fontId="90" fillId="0" borderId="0"/>
    <xf numFmtId="0" fontId="100" fillId="0" borderId="0">
      <protection locked="0"/>
    </xf>
    <xf numFmtId="182" fontId="90" fillId="0" borderId="0"/>
    <xf numFmtId="0" fontId="111" fillId="0" borderId="0">
      <alignment vertical="top"/>
    </xf>
    <xf numFmtId="182" fontId="90" fillId="0" borderId="0"/>
    <xf numFmtId="182" fontId="90" fillId="0" borderId="0"/>
    <xf numFmtId="182" fontId="90" fillId="0" borderId="0"/>
    <xf numFmtId="182" fontId="90" fillId="0" borderId="0"/>
    <xf numFmtId="182" fontId="90" fillId="0" borderId="0"/>
    <xf numFmtId="0" fontId="31" fillId="0" borderId="0">
      <protection locked="0"/>
    </xf>
    <xf numFmtId="0" fontId="31" fillId="0" borderId="0">
      <protection locked="0"/>
    </xf>
    <xf numFmtId="182" fontId="90" fillId="0" borderId="0"/>
    <xf numFmtId="182" fontId="90" fillId="0" borderId="0"/>
    <xf numFmtId="182" fontId="90" fillId="0" borderId="0"/>
    <xf numFmtId="182" fontId="90" fillId="0" borderId="0"/>
    <xf numFmtId="0" fontId="90" fillId="0" borderId="0"/>
    <xf numFmtId="182" fontId="90" fillId="0" borderId="0"/>
    <xf numFmtId="0" fontId="111" fillId="0" borderId="0">
      <alignment vertical="top"/>
    </xf>
    <xf numFmtId="0" fontId="152" fillId="0" borderId="0"/>
    <xf numFmtId="182" fontId="90" fillId="0" borderId="0"/>
    <xf numFmtId="0" fontId="41" fillId="0" borderId="0"/>
    <xf numFmtId="0" fontId="90" fillId="0" borderId="0"/>
    <xf numFmtId="182" fontId="90" fillId="0" borderId="0"/>
    <xf numFmtId="0" fontId="41" fillId="0" borderId="0"/>
    <xf numFmtId="182" fontId="90" fillId="0" borderId="0"/>
    <xf numFmtId="182" fontId="90" fillId="0" borderId="0"/>
    <xf numFmtId="182" fontId="90" fillId="0" borderId="0"/>
    <xf numFmtId="182" fontId="90" fillId="0" borderId="0"/>
    <xf numFmtId="182" fontId="90" fillId="0" borderId="0"/>
    <xf numFmtId="0" fontId="90" fillId="0" borderId="0"/>
    <xf numFmtId="182" fontId="90" fillId="0" borderId="0"/>
    <xf numFmtId="182" fontId="90" fillId="0" borderId="0"/>
    <xf numFmtId="182" fontId="90" fillId="0" borderId="0"/>
    <xf numFmtId="182" fontId="90" fillId="0" borderId="0"/>
    <xf numFmtId="182" fontId="90" fillId="0" borderId="0"/>
    <xf numFmtId="182" fontId="90" fillId="0" borderId="0"/>
    <xf numFmtId="38" fontId="150" fillId="0" borderId="0" applyFont="0" applyFill="0" applyBorder="0" applyAlignment="0" applyProtection="0"/>
    <xf numFmtId="182" fontId="90" fillId="0" borderId="0"/>
    <xf numFmtId="182" fontId="90" fillId="0" borderId="0"/>
    <xf numFmtId="0" fontId="152" fillId="0" borderId="33"/>
    <xf numFmtId="0" fontId="0" fillId="0" borderId="0" applyFill="0" applyBorder="0">
      <alignment horizontal="right"/>
    </xf>
    <xf numFmtId="182" fontId="90" fillId="0" borderId="0"/>
    <xf numFmtId="182" fontId="90" fillId="0" borderId="0"/>
    <xf numFmtId="182" fontId="90" fillId="0" borderId="0"/>
    <xf numFmtId="182" fontId="90" fillId="0" borderId="0"/>
    <xf numFmtId="0" fontId="92" fillId="59" borderId="0" applyNumberFormat="0" applyBorder="0" applyAlignment="0" applyProtection="0"/>
    <xf numFmtId="182" fontId="90" fillId="0" borderId="0"/>
    <xf numFmtId="182" fontId="90" fillId="0" borderId="0"/>
    <xf numFmtId="182" fontId="90" fillId="0" borderId="0"/>
    <xf numFmtId="182" fontId="90" fillId="0" borderId="0"/>
    <xf numFmtId="182" fontId="90" fillId="0" borderId="0"/>
    <xf numFmtId="182" fontId="90" fillId="0" borderId="0"/>
    <xf numFmtId="182" fontId="90" fillId="0" borderId="0"/>
    <xf numFmtId="219" fontId="90" fillId="0" borderId="0" applyFont="0" applyFill="0" applyBorder="0" applyAlignment="0" applyProtection="0"/>
    <xf numFmtId="182" fontId="90" fillId="0" borderId="0"/>
    <xf numFmtId="182" fontId="90" fillId="0" borderId="0"/>
    <xf numFmtId="182" fontId="90" fillId="0" borderId="0"/>
    <xf numFmtId="0" fontId="90" fillId="0" borderId="0">
      <protection locked="0"/>
    </xf>
    <xf numFmtId="182" fontId="90" fillId="0" borderId="0"/>
    <xf numFmtId="0" fontId="153" fillId="0" borderId="0" applyNumberFormat="0" applyFill="0" applyBorder="0" applyAlignment="0" applyProtection="0">
      <alignment vertical="top"/>
      <protection locked="0"/>
    </xf>
    <xf numFmtId="182" fontId="90" fillId="0" borderId="0"/>
    <xf numFmtId="0" fontId="154" fillId="0" borderId="0"/>
    <xf numFmtId="182" fontId="90" fillId="0" borderId="0"/>
    <xf numFmtId="182" fontId="90" fillId="0" borderId="0"/>
    <xf numFmtId="182" fontId="90" fillId="0" borderId="0"/>
    <xf numFmtId="0" fontId="155" fillId="0" borderId="0" applyFill="0" applyBorder="0" applyProtection="0">
      <alignment horizontal="left" vertical="top"/>
    </xf>
    <xf numFmtId="0" fontId="97" fillId="0" borderId="0" applyNumberFormat="0" applyFill="0" applyBorder="0" applyAlignment="0" applyProtection="0"/>
    <xf numFmtId="182" fontId="90" fillId="0" borderId="0"/>
    <xf numFmtId="182" fontId="90" fillId="0" borderId="0"/>
    <xf numFmtId="182" fontId="90" fillId="0" borderId="0"/>
    <xf numFmtId="184" fontId="94" fillId="0" borderId="0" applyFill="0" applyBorder="0" applyAlignment="0"/>
    <xf numFmtId="182" fontId="90" fillId="0" borderId="0"/>
    <xf numFmtId="182" fontId="90" fillId="0" borderId="0"/>
    <xf numFmtId="9" fontId="41" fillId="0" borderId="0" applyFont="0" applyFill="0" applyBorder="0" applyAlignment="0" applyProtection="0"/>
    <xf numFmtId="182" fontId="90" fillId="0" borderId="0"/>
    <xf numFmtId="182" fontId="90" fillId="0" borderId="0"/>
    <xf numFmtId="0" fontId="90" fillId="0" borderId="0"/>
    <xf numFmtId="182" fontId="90" fillId="0" borderId="0"/>
    <xf numFmtId="182" fontId="90" fillId="0" borderId="0"/>
    <xf numFmtId="9" fontId="156" fillId="0" borderId="0" applyFont="0" applyFill="0" applyBorder="0" applyAlignment="0" applyProtection="0"/>
    <xf numFmtId="182" fontId="90" fillId="0" borderId="0"/>
    <xf numFmtId="43" fontId="90" fillId="0" borderId="0" applyFont="0" applyFill="0" applyBorder="0" applyAlignment="0" applyProtection="0"/>
    <xf numFmtId="182" fontId="90" fillId="0" borderId="0"/>
    <xf numFmtId="182" fontId="90" fillId="0" borderId="0"/>
    <xf numFmtId="182" fontId="90" fillId="0" borderId="0"/>
    <xf numFmtId="220" fontId="122" fillId="0" borderId="0" applyFont="0" applyFill="0" applyBorder="0" applyAlignment="0" applyProtection="0"/>
    <xf numFmtId="0" fontId="90" fillId="0" borderId="0"/>
    <xf numFmtId="0" fontId="0" fillId="0" borderId="0"/>
    <xf numFmtId="182" fontId="90" fillId="0" borderId="0"/>
    <xf numFmtId="182" fontId="90" fillId="0" borderId="0"/>
    <xf numFmtId="0" fontId="90" fillId="0" borderId="0"/>
    <xf numFmtId="182" fontId="90" fillId="0" borderId="0"/>
    <xf numFmtId="0" fontId="4" fillId="0" borderId="52">
      <alignment horizontal="centerContinuous"/>
    </xf>
    <xf numFmtId="0" fontId="0" fillId="0" borderId="0" applyNumberFormat="0" applyFill="0" applyProtection="0">
      <alignment horizontal="centerContinuous"/>
    </xf>
    <xf numFmtId="182" fontId="90" fillId="0" borderId="0"/>
    <xf numFmtId="0" fontId="0" fillId="0" borderId="0"/>
    <xf numFmtId="0" fontId="114" fillId="54" borderId="0" applyNumberFormat="0" applyBorder="0" applyAlignment="0" applyProtection="0"/>
    <xf numFmtId="182" fontId="90" fillId="0" borderId="0"/>
    <xf numFmtId="0" fontId="157" fillId="0" borderId="8" applyNumberFormat="0" applyFill="0" applyProtection="0">
      <alignment horizontal="center"/>
    </xf>
    <xf numFmtId="4" fontId="158" fillId="0" borderId="0" applyFont="0" applyFill="0" applyBorder="0" applyAlignment="0" applyProtection="0"/>
    <xf numFmtId="182" fontId="90" fillId="0" borderId="0"/>
    <xf numFmtId="3" fontId="159" fillId="0" borderId="0"/>
    <xf numFmtId="182" fontId="90" fillId="0" borderId="0"/>
    <xf numFmtId="182" fontId="90" fillId="0" borderId="0"/>
    <xf numFmtId="39" fontId="90" fillId="0" borderId="0" applyFont="0" applyFill="0" applyBorder="0" applyAlignment="0" applyProtection="0"/>
    <xf numFmtId="182" fontId="90" fillId="0" borderId="0"/>
    <xf numFmtId="0" fontId="0" fillId="0" borderId="0"/>
    <xf numFmtId="0" fontId="160" fillId="5" borderId="42"/>
    <xf numFmtId="180" fontId="122" fillId="0" borderId="0" applyFont="0" applyFill="0" applyBorder="0" applyAlignment="0" applyProtection="0"/>
    <xf numFmtId="182" fontId="90" fillId="0" borderId="0"/>
    <xf numFmtId="185" fontId="90" fillId="0" borderId="0">
      <protection locked="0"/>
    </xf>
    <xf numFmtId="0" fontId="93" fillId="47" borderId="0" applyNumberFormat="0" applyBorder="0" applyAlignment="0" applyProtection="0">
      <alignment vertical="center"/>
    </xf>
    <xf numFmtId="182" fontId="90" fillId="0" borderId="0"/>
    <xf numFmtId="0" fontId="90" fillId="60" borderId="0" applyNumberFormat="0" applyFont="0" applyAlignment="0" applyProtection="0"/>
    <xf numFmtId="0" fontId="90" fillId="0" borderId="0"/>
    <xf numFmtId="0" fontId="90" fillId="0" borderId="0"/>
    <xf numFmtId="0" fontId="90" fillId="0" borderId="0"/>
    <xf numFmtId="0" fontId="90" fillId="0" borderId="0"/>
    <xf numFmtId="182" fontId="90" fillId="0" borderId="0"/>
    <xf numFmtId="0" fontId="90" fillId="0" borderId="0"/>
    <xf numFmtId="0" fontId="90" fillId="0" borderId="0"/>
    <xf numFmtId="0" fontId="0" fillId="0" borderId="0"/>
    <xf numFmtId="0" fontId="90" fillId="0" borderId="0"/>
    <xf numFmtId="221" fontId="158" fillId="0" borderId="0" applyFont="0" applyFill="0" applyBorder="0" applyAlignment="0" applyProtection="0"/>
    <xf numFmtId="0" fontId="90" fillId="0" borderId="0"/>
    <xf numFmtId="0" fontId="90" fillId="0" borderId="0"/>
    <xf numFmtId="222" fontId="90" fillId="0" borderId="0" applyFont="0" applyFill="0" applyBorder="0" applyAlignment="0"/>
    <xf numFmtId="0" fontId="90" fillId="0" borderId="0"/>
    <xf numFmtId="0" fontId="90" fillId="0" borderId="0"/>
    <xf numFmtId="223" fontId="161" fillId="61" borderId="0"/>
    <xf numFmtId="0" fontId="96" fillId="48" borderId="0" applyNumberFormat="0" applyBorder="0" applyAlignment="0" applyProtection="0">
      <alignment vertical="center"/>
    </xf>
    <xf numFmtId="0" fontId="90" fillId="0" borderId="0"/>
    <xf numFmtId="0" fontId="141" fillId="0" borderId="0"/>
    <xf numFmtId="0" fontId="90" fillId="0" borderId="0"/>
    <xf numFmtId="0" fontId="90" fillId="0" borderId="0"/>
    <xf numFmtId="224" fontId="0" fillId="0" borderId="0" applyFill="0" applyBorder="0" applyAlignment="0"/>
    <xf numFmtId="182" fontId="90" fillId="0" borderId="0"/>
    <xf numFmtId="0" fontId="90" fillId="0" borderId="0"/>
    <xf numFmtId="0" fontId="41" fillId="0" borderId="0">
      <alignment vertical="top"/>
    </xf>
    <xf numFmtId="0" fontId="90" fillId="0" borderId="0"/>
    <xf numFmtId="0" fontId="90" fillId="0" borderId="0"/>
    <xf numFmtId="0" fontId="90" fillId="0" borderId="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225" fontId="41" fillId="62" borderId="0"/>
    <xf numFmtId="0" fontId="90" fillId="0" borderId="0">
      <protection locked="0"/>
    </xf>
    <xf numFmtId="0" fontId="162" fillId="63" borderId="0" applyBorder="0"/>
    <xf numFmtId="0" fontId="90" fillId="0" borderId="0">
      <protection locked="0"/>
    </xf>
    <xf numFmtId="0" fontId="90" fillId="0" borderId="0">
      <protection locked="0"/>
    </xf>
    <xf numFmtId="0" fontId="90" fillId="0" borderId="0">
      <protection locked="0"/>
    </xf>
    <xf numFmtId="206" fontId="90" fillId="0" borderId="0"/>
    <xf numFmtId="0" fontId="90" fillId="0" borderId="0">
      <protection locked="0"/>
    </xf>
    <xf numFmtId="0" fontId="90" fillId="0" borderId="0"/>
    <xf numFmtId="0" fontId="90" fillId="0" borderId="0">
      <protection locked="0"/>
    </xf>
    <xf numFmtId="0" fontId="90" fillId="0" borderId="0">
      <protection locked="0"/>
    </xf>
    <xf numFmtId="0" fontId="90" fillId="0" borderId="0">
      <protection locked="0"/>
    </xf>
    <xf numFmtId="0" fontId="163" fillId="0" borderId="0" applyFill="0" applyBorder="0" applyProtection="0">
      <alignment horizontal="left"/>
    </xf>
    <xf numFmtId="0" fontId="90" fillId="0" borderId="0">
      <protection locked="0"/>
    </xf>
    <xf numFmtId="0" fontId="90" fillId="0" borderId="0">
      <protection locked="0"/>
    </xf>
    <xf numFmtId="182" fontId="90" fillId="0" borderId="0"/>
    <xf numFmtId="0" fontId="90" fillId="0" borderId="0">
      <protection locked="0"/>
    </xf>
    <xf numFmtId="0" fontId="90" fillId="0" borderId="0">
      <protection locked="0"/>
    </xf>
    <xf numFmtId="182" fontId="90" fillId="0" borderId="0"/>
    <xf numFmtId="0" fontId="164" fillId="0" borderId="0" applyFont="0" applyFill="0" applyBorder="0" applyAlignment="0" applyProtection="0"/>
    <xf numFmtId="182" fontId="90" fillId="0" borderId="0"/>
    <xf numFmtId="182" fontId="90" fillId="0" borderId="0"/>
    <xf numFmtId="182" fontId="90" fillId="0" borderId="0"/>
    <xf numFmtId="182" fontId="90" fillId="0" borderId="0"/>
    <xf numFmtId="182" fontId="90" fillId="0" borderId="0"/>
    <xf numFmtId="182" fontId="90" fillId="0" borderId="0"/>
    <xf numFmtId="182" fontId="90" fillId="0" borderId="0"/>
    <xf numFmtId="0" fontId="90" fillId="0" borderId="0"/>
    <xf numFmtId="182" fontId="90" fillId="0" borderId="0"/>
    <xf numFmtId="0" fontId="165" fillId="0" borderId="0" applyFill="0" applyBorder="0" applyAlignment="0" applyProtection="0">
      <protection locked="0"/>
    </xf>
    <xf numFmtId="182" fontId="90" fillId="0" borderId="0"/>
    <xf numFmtId="226" fontId="90" fillId="0" borderId="0" applyFont="0" applyFill="0" applyBorder="0" applyAlignment="0" applyProtection="0"/>
    <xf numFmtId="0" fontId="90" fillId="0" borderId="0"/>
    <xf numFmtId="3" fontId="104" fillId="0" borderId="0"/>
    <xf numFmtId="0" fontId="90" fillId="0" borderId="0"/>
    <xf numFmtId="0" fontId="2" fillId="0" borderId="0" applyNumberFormat="0" applyFill="0" applyBorder="0" applyAlignment="0" applyProtection="0">
      <alignment horizontal="left"/>
    </xf>
    <xf numFmtId="0" fontId="90" fillId="0" borderId="0"/>
    <xf numFmtId="0" fontId="92" fillId="64" borderId="0" applyNumberFormat="0" applyBorder="0" applyAlignment="0" applyProtection="0"/>
    <xf numFmtId="0" fontId="90" fillId="0" borderId="0"/>
    <xf numFmtId="0" fontId="90" fillId="0" borderId="0"/>
    <xf numFmtId="0" fontId="90" fillId="0" borderId="0"/>
    <xf numFmtId="0" fontId="108" fillId="65" borderId="2"/>
    <xf numFmtId="0" fontId="90" fillId="0" borderId="0"/>
    <xf numFmtId="227" fontId="90" fillId="0" borderId="0" applyFont="0" applyFill="0" applyBorder="0" applyAlignment="0" applyProtection="0"/>
    <xf numFmtId="0" fontId="90" fillId="0" borderId="0"/>
    <xf numFmtId="0" fontId="41" fillId="0" borderId="0">
      <alignment vertical="center"/>
    </xf>
    <xf numFmtId="0" fontId="31" fillId="0" borderId="0">
      <protection locked="0"/>
    </xf>
    <xf numFmtId="180" fontId="158" fillId="0" borderId="0" applyFont="0" applyFill="0" applyBorder="0" applyAlignment="0" applyProtection="0"/>
    <xf numFmtId="0" fontId="90" fillId="0" borderId="0"/>
    <xf numFmtId="1" fontId="90" fillId="0" borderId="9" applyFill="0" applyProtection="0">
      <alignment horizontal="center"/>
    </xf>
    <xf numFmtId="228" fontId="166" fillId="0" borderId="0"/>
    <xf numFmtId="0" fontId="90" fillId="0" borderId="0"/>
    <xf numFmtId="0" fontId="90" fillId="0" borderId="0"/>
    <xf numFmtId="229" fontId="41" fillId="0" borderId="0" applyFont="0" applyFill="0" applyBorder="0" applyAlignment="0" applyProtection="0"/>
    <xf numFmtId="0" fontId="90" fillId="0" borderId="0"/>
    <xf numFmtId="0" fontId="90" fillId="0" borderId="0"/>
    <xf numFmtId="0" fontId="0" fillId="0" borderId="0"/>
    <xf numFmtId="0" fontId="41" fillId="0" borderId="0"/>
    <xf numFmtId="230" fontId="2" fillId="0" borderId="0" applyFill="0" applyBorder="0" applyProtection="0">
      <alignment horizontal="right"/>
    </xf>
    <xf numFmtId="0" fontId="90" fillId="0" borderId="0"/>
    <xf numFmtId="0" fontId="90" fillId="0" borderId="0"/>
    <xf numFmtId="0" fontId="90" fillId="0" borderId="0"/>
    <xf numFmtId="0" fontId="90" fillId="0" borderId="0"/>
    <xf numFmtId="0" fontId="90" fillId="0" borderId="0"/>
    <xf numFmtId="0" fontId="167" fillId="0" borderId="0"/>
    <xf numFmtId="0" fontId="90" fillId="0" borderId="0"/>
    <xf numFmtId="0" fontId="0" fillId="0" borderId="0" applyNumberFormat="0" applyFill="0" applyBorder="0" applyAlignment="0" applyProtection="0"/>
    <xf numFmtId="0" fontId="90" fillId="0" borderId="0"/>
    <xf numFmtId="0" fontId="0" fillId="0" borderId="0"/>
    <xf numFmtId="0" fontId="90" fillId="0" borderId="0"/>
    <xf numFmtId="0" fontId="90" fillId="0" borderId="0"/>
    <xf numFmtId="0" fontId="0" fillId="0" borderId="0"/>
    <xf numFmtId="0" fontId="90" fillId="0" borderId="0"/>
    <xf numFmtId="0" fontId="100" fillId="0" borderId="0"/>
    <xf numFmtId="0" fontId="90" fillId="0" borderId="0"/>
    <xf numFmtId="0" fontId="168" fillId="0" borderId="0" applyNumberFormat="0" applyFill="0" applyBorder="0" applyAlignment="0" applyProtection="0"/>
    <xf numFmtId="0" fontId="90" fillId="0" borderId="0"/>
    <xf numFmtId="0" fontId="90" fillId="0" borderId="0"/>
    <xf numFmtId="0" fontId="90" fillId="0" borderId="0"/>
    <xf numFmtId="0" fontId="90" fillId="0" borderId="0"/>
    <xf numFmtId="0" fontId="0" fillId="0" borderId="1" applyNumberFormat="0" applyFont="0" applyFill="0" applyProtection="0">
      <alignment horizontal="centerContinuous"/>
    </xf>
    <xf numFmtId="0" fontId="169" fillId="47" borderId="0" applyNumberFormat="0" applyBorder="0" applyAlignment="0" applyProtection="0">
      <alignment vertical="center"/>
    </xf>
    <xf numFmtId="0" fontId="90" fillId="0" borderId="0"/>
    <xf numFmtId="0" fontId="90" fillId="0" borderId="0"/>
    <xf numFmtId="9" fontId="95" fillId="0" borderId="0" applyFont="0" applyFill="0" applyBorder="0" applyAlignment="0" applyProtection="0">
      <alignment vertical="center"/>
    </xf>
    <xf numFmtId="0" fontId="90" fillId="0" borderId="0"/>
    <xf numFmtId="0" fontId="90" fillId="0" borderId="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41" fontId="90" fillId="0" borderId="0" applyFont="0" applyFill="0" applyBorder="0" applyAlignment="0" applyProtection="0"/>
    <xf numFmtId="0" fontId="41" fillId="0" borderId="0"/>
    <xf numFmtId="0" fontId="170" fillId="0" borderId="60" applyNumberFormat="0" applyFill="0" applyAlignment="0" applyProtection="0"/>
    <xf numFmtId="0" fontId="98" fillId="0" borderId="61" applyNumberFormat="0" applyFill="0" applyProtection="0">
      <alignment horizontal="center"/>
    </xf>
    <xf numFmtId="0" fontId="98" fillId="0" borderId="62" applyNumberFormat="0" applyFill="0" applyProtection="0">
      <alignment horizontal="center"/>
    </xf>
    <xf numFmtId="0" fontId="98" fillId="0" borderId="61" applyNumberFormat="0" applyFill="0" applyProtection="0">
      <alignment horizontal="center"/>
    </xf>
    <xf numFmtId="0" fontId="90" fillId="0" borderId="52" applyNumberFormat="0" applyFont="0" applyFill="0" applyAlignment="0" applyProtection="0"/>
    <xf numFmtId="0" fontId="98" fillId="0" borderId="0" applyNumberFormat="0" applyFill="0" applyBorder="0" applyProtection="0">
      <alignment horizontal="left"/>
    </xf>
    <xf numFmtId="0" fontId="98" fillId="0" borderId="0" applyNumberFormat="0" applyFill="0" applyBorder="0" applyProtection="0">
      <alignment horizontal="left"/>
    </xf>
    <xf numFmtId="0" fontId="171" fillId="0" borderId="0" applyNumberFormat="0" applyFill="0" applyProtection="0">
      <alignment horizontal="centerContinuous"/>
    </xf>
    <xf numFmtId="0" fontId="171" fillId="0" borderId="0" applyNumberFormat="0" applyFill="0" applyBorder="0" applyProtection="0">
      <alignment horizontal="centerContinuous"/>
    </xf>
    <xf numFmtId="0" fontId="170" fillId="0" borderId="0" applyNumberFormat="0" applyFill="0" applyBorder="0" applyAlignment="0" applyProtection="0"/>
    <xf numFmtId="0" fontId="90" fillId="0" borderId="0"/>
    <xf numFmtId="0" fontId="41" fillId="0" borderId="0"/>
    <xf numFmtId="24" fontId="115" fillId="0" borderId="0" applyFont="0" applyFill="0" applyBorder="0" applyAlignment="0" applyProtection="0"/>
    <xf numFmtId="0" fontId="90" fillId="0" borderId="0">
      <protection locked="0"/>
    </xf>
    <xf numFmtId="0" fontId="90" fillId="0" borderId="0">
      <protection locked="0"/>
    </xf>
    <xf numFmtId="0" fontId="0" fillId="0" borderId="0"/>
    <xf numFmtId="9" fontId="115" fillId="0" borderId="0" applyFont="0" applyFill="0" applyBorder="0" applyAlignment="0" applyProtection="0"/>
    <xf numFmtId="0" fontId="90" fillId="0" borderId="0"/>
    <xf numFmtId="0" fontId="90" fillId="0" borderId="0"/>
    <xf numFmtId="0" fontId="172" fillId="0" borderId="0" applyNumberFormat="0" applyFill="0" applyBorder="0" applyAlignment="0" applyProtection="0">
      <alignment vertical="top"/>
      <protection locked="0"/>
    </xf>
    <xf numFmtId="0" fontId="90" fillId="0" borderId="0"/>
    <xf numFmtId="0" fontId="92" fillId="0" borderId="0">
      <alignment vertical="center"/>
    </xf>
    <xf numFmtId="0" fontId="0" fillId="0" borderId="0"/>
    <xf numFmtId="0" fontId="41" fillId="0" borderId="0"/>
    <xf numFmtId="0" fontId="94" fillId="0" borderId="0"/>
    <xf numFmtId="38" fontId="173" fillId="0" borderId="0"/>
    <xf numFmtId="0" fontId="0" fillId="0" borderId="0"/>
    <xf numFmtId="0" fontId="94" fillId="0" borderId="0"/>
    <xf numFmtId="0" fontId="94" fillId="0" borderId="0"/>
    <xf numFmtId="0" fontId="0" fillId="0" borderId="0"/>
    <xf numFmtId="0" fontId="0" fillId="0" borderId="0"/>
    <xf numFmtId="0" fontId="0" fillId="0" borderId="0" applyNumberFormat="0" applyFill="0" applyBorder="0" applyAlignment="0" applyProtection="0"/>
    <xf numFmtId="0" fontId="41" fillId="0" borderId="0"/>
    <xf numFmtId="0" fontId="0" fillId="0" borderId="0"/>
    <xf numFmtId="0" fontId="0" fillId="0" borderId="0"/>
    <xf numFmtId="231" fontId="90" fillId="0" borderId="0" applyFont="0" applyFill="0" applyBorder="0" applyAlignment="0" applyProtection="0"/>
    <xf numFmtId="0" fontId="90" fillId="0" borderId="0">
      <protection locked="0"/>
    </xf>
    <xf numFmtId="232" fontId="90" fillId="0" borderId="0" applyBorder="0"/>
    <xf numFmtId="9" fontId="70" fillId="0" borderId="0" applyFont="0" applyFill="0" applyBorder="0" applyAlignment="0" applyProtection="0">
      <alignment vertical="center"/>
    </xf>
    <xf numFmtId="0" fontId="90" fillId="0" borderId="0">
      <protection locked="0"/>
    </xf>
    <xf numFmtId="0" fontId="41" fillId="0" borderId="0"/>
    <xf numFmtId="0" fontId="90" fillId="0" borderId="0">
      <protection locked="0"/>
    </xf>
    <xf numFmtId="0" fontId="90" fillId="0" borderId="0">
      <protection locked="0"/>
    </xf>
    <xf numFmtId="0" fontId="90" fillId="0" borderId="0"/>
    <xf numFmtId="0" fontId="90" fillId="0" borderId="0">
      <protection locked="0"/>
    </xf>
    <xf numFmtId="0" fontId="41" fillId="0" borderId="0"/>
    <xf numFmtId="0" fontId="174" fillId="0" borderId="0">
      <alignment horizontal="left"/>
    </xf>
    <xf numFmtId="0" fontId="90" fillId="0" borderId="0">
      <protection locked="0"/>
    </xf>
    <xf numFmtId="0" fontId="90" fillId="0" borderId="0">
      <protection locked="0"/>
    </xf>
    <xf numFmtId="0" fontId="90" fillId="0" borderId="0">
      <protection locked="0"/>
    </xf>
    <xf numFmtId="0" fontId="90" fillId="0" borderId="0">
      <protection locked="0"/>
    </xf>
    <xf numFmtId="0" fontId="0" fillId="0" borderId="0">
      <alignment horizontal="centerContinuous"/>
    </xf>
    <xf numFmtId="0" fontId="90" fillId="0" borderId="0">
      <protection locked="0"/>
    </xf>
    <xf numFmtId="0" fontId="90" fillId="0" borderId="0">
      <protection locked="0"/>
    </xf>
    <xf numFmtId="223" fontId="41" fillId="0" borderId="0" applyFont="0" applyFill="0" applyBorder="0" applyAlignment="0" applyProtection="0"/>
    <xf numFmtId="0" fontId="90" fillId="0" borderId="0">
      <protection locked="0"/>
    </xf>
    <xf numFmtId="233" fontId="2" fillId="0" borderId="0"/>
    <xf numFmtId="0" fontId="90" fillId="0" borderId="0">
      <protection locked="0"/>
    </xf>
    <xf numFmtId="0" fontId="90" fillId="0" borderId="0"/>
    <xf numFmtId="0" fontId="161" fillId="61" borderId="0"/>
    <xf numFmtId="0" fontId="94" fillId="0" borderId="0"/>
    <xf numFmtId="0" fontId="94" fillId="0" borderId="0">
      <protection locked="0"/>
    </xf>
    <xf numFmtId="38" fontId="175" fillId="0" borderId="0"/>
    <xf numFmtId="0" fontId="94" fillId="0" borderId="0"/>
    <xf numFmtId="180" fontId="58" fillId="0" borderId="0"/>
    <xf numFmtId="0" fontId="0" fillId="0" borderId="0"/>
    <xf numFmtId="234" fontId="90" fillId="0" borderId="0" applyFill="0" applyBorder="0"/>
    <xf numFmtId="0" fontId="90" fillId="0" borderId="0">
      <protection locked="0"/>
    </xf>
    <xf numFmtId="0" fontId="90" fillId="0" borderId="0">
      <protection locked="0"/>
    </xf>
    <xf numFmtId="0" fontId="90" fillId="0" borderId="0"/>
    <xf numFmtId="0" fontId="94" fillId="0" borderId="0"/>
    <xf numFmtId="0" fontId="90" fillId="0" borderId="0" applyNumberFormat="0" applyFill="0" applyBorder="0" applyAlignment="0" applyProtection="0"/>
    <xf numFmtId="0" fontId="111" fillId="0" borderId="0">
      <alignment vertical="top"/>
      <protection locked="0"/>
    </xf>
    <xf numFmtId="0" fontId="90" fillId="0" borderId="0"/>
    <xf numFmtId="0" fontId="90" fillId="0" borderId="0"/>
    <xf numFmtId="0" fontId="111" fillId="0" borderId="0">
      <alignment vertical="top"/>
    </xf>
    <xf numFmtId="0" fontId="41" fillId="0" borderId="0"/>
    <xf numFmtId="0" fontId="94" fillId="0" borderId="0"/>
    <xf numFmtId="0" fontId="90" fillId="0" borderId="0"/>
    <xf numFmtId="0" fontId="0" fillId="0" borderId="0"/>
    <xf numFmtId="0" fontId="41" fillId="0" borderId="0"/>
    <xf numFmtId="0" fontId="90" fillId="0" borderId="0"/>
    <xf numFmtId="0" fontId="90" fillId="0" borderId="0"/>
    <xf numFmtId="0" fontId="41" fillId="0" borderId="0"/>
    <xf numFmtId="0" fontId="41" fillId="0" borderId="0"/>
    <xf numFmtId="0" fontId="0" fillId="0" borderId="0"/>
    <xf numFmtId="235" fontId="2" fillId="0" borderId="0" applyFill="0" applyBorder="0" applyProtection="0">
      <alignment horizontal="right"/>
    </xf>
    <xf numFmtId="236" fontId="90" fillId="0" borderId="0" applyFont="0" applyFill="0" applyBorder="0" applyAlignment="0" applyProtection="0"/>
    <xf numFmtId="237" fontId="2" fillId="0" borderId="0" applyFill="0" applyBorder="0" applyProtection="0">
      <alignment horizontal="right"/>
    </xf>
    <xf numFmtId="238" fontId="139" fillId="0" borderId="0" applyFill="0" applyBorder="0" applyProtection="0">
      <alignment horizontal="center"/>
    </xf>
    <xf numFmtId="239" fontId="176" fillId="0" borderId="0" applyFill="0" applyBorder="0" applyProtection="0">
      <alignment horizontal="right"/>
    </xf>
    <xf numFmtId="3" fontId="102" fillId="0" borderId="0" applyFont="0" applyFill="0" applyBorder="0" applyAlignment="0" applyProtection="0"/>
    <xf numFmtId="240" fontId="2" fillId="0" borderId="0" applyFill="0" applyBorder="0" applyProtection="0">
      <alignment horizontal="right"/>
    </xf>
    <xf numFmtId="0" fontId="31" fillId="0" borderId="0">
      <protection locked="0"/>
    </xf>
    <xf numFmtId="0" fontId="177" fillId="0" borderId="0">
      <protection locked="0"/>
    </xf>
    <xf numFmtId="241" fontId="2" fillId="0" borderId="0" applyFill="0" applyBorder="0" applyProtection="0">
      <alignment horizontal="right"/>
    </xf>
    <xf numFmtId="242" fontId="90" fillId="0" borderId="0" applyFont="0" applyFill="0" applyBorder="0" applyAlignment="0" applyProtection="0"/>
    <xf numFmtId="180" fontId="58" fillId="0" borderId="0"/>
    <xf numFmtId="3" fontId="2" fillId="0" borderId="0" applyFont="0" applyFill="0" applyBorder="0" applyAlignment="0" applyProtection="0"/>
    <xf numFmtId="0" fontId="94" fillId="0" borderId="0"/>
    <xf numFmtId="38" fontId="108" fillId="10" borderId="0" applyNumberFormat="0" applyBorder="0" applyAlignment="0" applyProtection="0"/>
    <xf numFmtId="243" fontId="2" fillId="0" borderId="0" applyFont="0" applyFill="0" applyBorder="0" applyAlignment="0" applyProtection="0"/>
    <xf numFmtId="0" fontId="41" fillId="0" borderId="0"/>
    <xf numFmtId="0" fontId="41" fillId="0" borderId="0"/>
    <xf numFmtId="0" fontId="41" fillId="0" borderId="0"/>
    <xf numFmtId="10" fontId="122" fillId="0" borderId="0" applyFont="0" applyFill="0" applyBorder="0" applyAlignment="0" applyProtection="0"/>
    <xf numFmtId="0" fontId="114" fillId="66" borderId="0" applyNumberFormat="0" applyBorder="0" applyAlignment="0" applyProtection="0"/>
    <xf numFmtId="216" fontId="178" fillId="0" borderId="0" applyFont="0" applyFill="0" applyBorder="0" applyAlignment="0" applyProtection="0"/>
    <xf numFmtId="0" fontId="179" fillId="0" borderId="0" applyNumberFormat="0" applyFill="0" applyBorder="0" applyAlignment="0" applyProtection="0">
      <alignment horizontal="centerContinuous"/>
    </xf>
    <xf numFmtId="0" fontId="2" fillId="0" borderId="0" applyNumberFormat="0" applyFill="0" applyBorder="0" applyAlignment="0" applyProtection="0"/>
    <xf numFmtId="0" fontId="4" fillId="0" borderId="0"/>
    <xf numFmtId="0" fontId="4" fillId="0" borderId="0"/>
    <xf numFmtId="0" fontId="90" fillId="0" borderId="0"/>
    <xf numFmtId="0" fontId="94" fillId="0" borderId="0">
      <protection locked="0"/>
    </xf>
    <xf numFmtId="0" fontId="58" fillId="0" borderId="0" applyNumberFormat="0" applyFill="0" applyBorder="0" applyAlignment="0" applyProtection="0">
      <alignment horizontal="left"/>
    </xf>
    <xf numFmtId="37" fontId="2" fillId="0" borderId="0">
      <alignment horizontal="right"/>
    </xf>
    <xf numFmtId="0" fontId="100" fillId="0" borderId="2">
      <alignment horizontal="center"/>
    </xf>
    <xf numFmtId="0" fontId="109" fillId="0" borderId="33" applyFill="0">
      <alignment horizontal="center"/>
      <protection locked="0"/>
    </xf>
    <xf numFmtId="0" fontId="149" fillId="0" borderId="0" applyNumberFormat="0" applyFill="0" applyBorder="0" applyAlignment="0">
      <protection locked="0"/>
    </xf>
    <xf numFmtId="0" fontId="100" fillId="0" borderId="0" applyFill="0">
      <alignment horizontal="center"/>
      <protection locked="0"/>
    </xf>
    <xf numFmtId="244" fontId="100" fillId="0" borderId="0"/>
    <xf numFmtId="0" fontId="100" fillId="0" borderId="0"/>
    <xf numFmtId="0" fontId="4" fillId="0" borderId="52">
      <alignment horizontal="centerContinuous"/>
    </xf>
    <xf numFmtId="0" fontId="114" fillId="67" borderId="0" applyNumberFormat="0" applyBorder="0" applyAlignment="0" applyProtection="0"/>
    <xf numFmtId="1" fontId="90" fillId="0" borderId="0"/>
    <xf numFmtId="0" fontId="92" fillId="64" borderId="0" applyNumberFormat="0" applyBorder="0" applyAlignment="0" applyProtection="0"/>
    <xf numFmtId="0" fontId="114" fillId="68" borderId="0" applyNumberFormat="0" applyBorder="0" applyAlignment="0" applyProtection="0"/>
    <xf numFmtId="245" fontId="90" fillId="0" borderId="9" applyFill="0" applyProtection="0">
      <alignment horizontal="right"/>
    </xf>
    <xf numFmtId="0" fontId="114" fillId="69" borderId="0" applyNumberFormat="0" applyBorder="0" applyAlignment="0" applyProtection="0"/>
    <xf numFmtId="0" fontId="114" fillId="69" borderId="0" applyNumberFormat="0" applyBorder="0" applyAlignment="0" applyProtection="0"/>
    <xf numFmtId="206" fontId="90" fillId="0" borderId="0"/>
    <xf numFmtId="0" fontId="180" fillId="0" borderId="0" applyNumberFormat="0" applyFill="0" applyBorder="0" applyAlignment="0" applyProtection="0">
      <alignment vertical="top"/>
      <protection locked="0"/>
    </xf>
    <xf numFmtId="0" fontId="92" fillId="52" borderId="0" applyNumberFormat="0" applyBorder="0" applyAlignment="0" applyProtection="0"/>
    <xf numFmtId="0" fontId="92" fillId="70" borderId="0" applyNumberFormat="0" applyBorder="0" applyAlignment="0" applyProtection="0"/>
    <xf numFmtId="0" fontId="114" fillId="67" borderId="0" applyNumberFormat="0" applyBorder="0" applyAlignment="0" applyProtection="0"/>
    <xf numFmtId="0" fontId="92" fillId="64" borderId="0" applyNumberFormat="0" applyBorder="0" applyAlignment="0" applyProtection="0"/>
    <xf numFmtId="0" fontId="92" fillId="46" borderId="0" applyNumberFormat="0" applyBorder="0" applyAlignment="0" applyProtection="0"/>
    <xf numFmtId="0" fontId="114" fillId="71" borderId="0" applyNumberFormat="0" applyBorder="0" applyAlignment="0" applyProtection="0"/>
    <xf numFmtId="41" fontId="2" fillId="0" borderId="0" applyFont="0" applyFill="0" applyBorder="0" applyAlignment="0" applyProtection="0"/>
    <xf numFmtId="0" fontId="92" fillId="64" borderId="0" applyNumberFormat="0" applyBorder="0" applyAlignment="0" applyProtection="0"/>
    <xf numFmtId="0" fontId="114" fillId="68" borderId="0" applyNumberFormat="0" applyBorder="0" applyAlignment="0" applyProtection="0"/>
    <xf numFmtId="0" fontId="114" fillId="72" borderId="0" applyNumberFormat="0" applyBorder="0" applyAlignment="0" applyProtection="0"/>
    <xf numFmtId="0" fontId="92" fillId="52" borderId="0" applyNumberFormat="0" applyBorder="0" applyAlignment="0" applyProtection="0"/>
    <xf numFmtId="216" fontId="26" fillId="0" borderId="0"/>
    <xf numFmtId="0" fontId="140" fillId="0" borderId="0">
      <alignment horizontal="center" wrapText="1"/>
      <protection locked="0"/>
    </xf>
    <xf numFmtId="0" fontId="181" fillId="10" borderId="0"/>
    <xf numFmtId="0" fontId="182" fillId="0" borderId="0" applyNumberFormat="0" applyBorder="0" applyAlignment="0"/>
    <xf numFmtId="14" fontId="111" fillId="0" borderId="0" applyFill="0" applyBorder="0" applyAlignment="0"/>
    <xf numFmtId="0" fontId="108" fillId="0" borderId="0" applyNumberFormat="0" applyFont="0" applyAlignment="0"/>
    <xf numFmtId="37" fontId="149" fillId="0" borderId="0" applyNumberFormat="0" applyFill="0" applyBorder="0" applyAlignment="0">
      <protection locked="0"/>
    </xf>
    <xf numFmtId="0" fontId="183" fillId="0" borderId="0" applyNumberFormat="0" applyFill="0" applyBorder="0" applyAlignment="0" applyProtection="0">
      <alignment vertical="top"/>
      <protection locked="0"/>
    </xf>
    <xf numFmtId="0" fontId="49" fillId="0" borderId="1" applyNumberFormat="0" applyFill="0" applyAlignment="0" applyProtection="0"/>
    <xf numFmtId="0" fontId="140" fillId="0" borderId="33" applyNumberFormat="0" applyFont="0" applyFill="0" applyAlignment="0" applyProtection="0"/>
    <xf numFmtId="0" fontId="0" fillId="0" borderId="0" applyNumberFormat="0" applyFill="0" applyProtection="0">
      <alignment horizontal="centerContinuous"/>
    </xf>
    <xf numFmtId="0" fontId="140" fillId="0" borderId="63" applyNumberFormat="0" applyFont="0" applyFill="0" applyAlignment="0" applyProtection="0"/>
    <xf numFmtId="246" fontId="90" fillId="0" borderId="0" applyFont="0" applyFill="0" applyBorder="0" applyAlignment="0" applyProtection="0"/>
    <xf numFmtId="0" fontId="31" fillId="0" borderId="0">
      <protection locked="0"/>
    </xf>
    <xf numFmtId="0" fontId="31" fillId="0" borderId="0">
      <protection locked="0"/>
    </xf>
    <xf numFmtId="0" fontId="0" fillId="0" borderId="0" applyNumberFormat="0" applyFill="0" applyProtection="0">
      <alignment horizontal="centerContinuous"/>
    </xf>
    <xf numFmtId="43" fontId="41" fillId="0" borderId="0" applyFont="0" applyFill="0" applyBorder="0" applyAlignment="0" applyProtection="0">
      <alignment vertical="center"/>
    </xf>
    <xf numFmtId="0" fontId="0" fillId="0" borderId="0" applyNumberFormat="0" applyFill="0" applyProtection="0">
      <alignment horizontal="centerContinuous"/>
    </xf>
    <xf numFmtId="0" fontId="0" fillId="0" borderId="0" applyNumberFormat="0" applyFill="0" applyProtection="0">
      <alignment horizontal="centerContinuous"/>
    </xf>
    <xf numFmtId="0" fontId="0" fillId="0" borderId="0" applyNumberFormat="0" applyFill="0" applyProtection="0">
      <alignment horizontal="centerContinuous"/>
    </xf>
    <xf numFmtId="0" fontId="0" fillId="0" borderId="0" applyNumberFormat="0" applyFill="0" applyProtection="0">
      <alignment horizontal="centerContinuous"/>
    </xf>
    <xf numFmtId="0" fontId="0" fillId="0" borderId="0" applyNumberFormat="0" applyFill="0" applyProtection="0">
      <alignment horizontal="centerContinuous"/>
    </xf>
    <xf numFmtId="0" fontId="0" fillId="0" borderId="0" applyNumberFormat="0" applyFill="0" applyProtection="0">
      <alignment horizontal="centerContinuous"/>
    </xf>
    <xf numFmtId="0" fontId="184" fillId="0" borderId="0" applyNumberFormat="0" applyFill="0" applyBorder="0" applyAlignment="0" applyProtection="0">
      <alignment vertical="top"/>
      <protection locked="0"/>
    </xf>
    <xf numFmtId="247" fontId="111" fillId="0" borderId="0" applyFill="0" applyBorder="0" applyAlignment="0"/>
    <xf numFmtId="177" fontId="94" fillId="0" borderId="0" applyFill="0" applyBorder="0" applyAlignment="0"/>
    <xf numFmtId="248" fontId="94" fillId="0" borderId="0" applyFill="0" applyBorder="0" applyAlignment="0"/>
    <xf numFmtId="249" fontId="90" fillId="0" borderId="0" applyFill="0" applyBorder="0" applyAlignment="0"/>
    <xf numFmtId="185" fontId="90" fillId="0" borderId="0">
      <protection locked="0"/>
    </xf>
    <xf numFmtId="184" fontId="94" fillId="0" borderId="0" applyFill="0" applyBorder="0" applyAlignment="0"/>
    <xf numFmtId="181" fontId="94" fillId="0" borderId="0" applyFill="0" applyBorder="0" applyAlignment="0"/>
    <xf numFmtId="177" fontId="94" fillId="0" borderId="0" applyFill="0" applyBorder="0" applyAlignment="0"/>
    <xf numFmtId="0" fontId="185" fillId="0" borderId="0"/>
    <xf numFmtId="0" fontId="163" fillId="0" borderId="0" applyFill="0" applyBorder="0" applyProtection="0">
      <alignment horizontal="center"/>
      <protection locked="0"/>
    </xf>
    <xf numFmtId="250" fontId="90" fillId="0" borderId="0"/>
    <xf numFmtId="0" fontId="186" fillId="0" borderId="0" applyNumberFormat="0" applyFill="0" applyBorder="0" applyAlignment="0" applyProtection="0">
      <alignment vertical="top"/>
      <protection locked="0"/>
    </xf>
    <xf numFmtId="0" fontId="137" fillId="0" borderId="6">
      <alignment horizontal="center"/>
    </xf>
    <xf numFmtId="206" fontId="90" fillId="0" borderId="0"/>
    <xf numFmtId="206" fontId="90" fillId="0" borderId="0"/>
    <xf numFmtId="206" fontId="90" fillId="0" borderId="0"/>
    <xf numFmtId="0" fontId="0" fillId="0" borderId="0"/>
    <xf numFmtId="184" fontId="94" fillId="0" borderId="0" applyFont="0" applyFill="0" applyBorder="0" applyAlignment="0" applyProtection="0"/>
    <xf numFmtId="237" fontId="2" fillId="0" borderId="0" applyFill="0" applyBorder="0" applyProtection="0">
      <alignment horizontal="right"/>
    </xf>
    <xf numFmtId="9" fontId="95" fillId="0" borderId="0" applyFont="0" applyFill="0" applyBorder="0" applyAlignment="0" applyProtection="0"/>
    <xf numFmtId="219" fontId="41" fillId="0" borderId="0"/>
    <xf numFmtId="37" fontId="122" fillId="0" borderId="0" applyFont="0" applyFill="0" applyBorder="0" applyAlignment="0" applyProtection="0"/>
    <xf numFmtId="177" fontId="122" fillId="0" borderId="0" applyFont="0" applyFill="0" applyBorder="0" applyAlignment="0" applyProtection="0"/>
    <xf numFmtId="184" fontId="94" fillId="0" borderId="0" applyFill="0" applyBorder="0" applyAlignment="0"/>
    <xf numFmtId="39" fontId="122" fillId="0" borderId="0" applyFont="0" applyFill="0" applyBorder="0" applyAlignment="0" applyProtection="0"/>
    <xf numFmtId="39" fontId="115" fillId="0" borderId="0" applyFont="0" applyFill="0" applyBorder="0" applyAlignment="0" applyProtection="0"/>
    <xf numFmtId="251" fontId="91" fillId="0" borderId="0" applyFont="0" applyFill="0" applyBorder="0" applyProtection="0">
      <alignment horizontal="right"/>
    </xf>
    <xf numFmtId="0" fontId="94" fillId="0" borderId="0"/>
    <xf numFmtId="252" fontId="90" fillId="0" borderId="0"/>
    <xf numFmtId="0" fontId="167" fillId="0" borderId="0"/>
    <xf numFmtId="0" fontId="187" fillId="61" borderId="64">
      <alignment horizontal="left"/>
    </xf>
    <xf numFmtId="0" fontId="94" fillId="0" borderId="0"/>
    <xf numFmtId="0" fontId="188" fillId="0" borderId="0" applyNumberFormat="0" applyAlignment="0">
      <alignment horizontal="left"/>
    </xf>
    <xf numFmtId="0" fontId="0" fillId="0" borderId="33" applyNumberFormat="0" applyFont="0" applyFill="0" applyBorder="0" applyProtection="0">
      <alignment horizontal="centerContinuous"/>
    </xf>
    <xf numFmtId="43" fontId="41" fillId="0" borderId="0" applyFont="0" applyFill="0" applyBorder="0" applyAlignment="0" applyProtection="0"/>
    <xf numFmtId="0" fontId="0" fillId="0" borderId="1" applyNumberFormat="0" applyFont="0" applyFill="0" applyProtection="0">
      <alignment horizontal="centerContinuous"/>
    </xf>
    <xf numFmtId="253" fontId="2" fillId="0" borderId="0">
      <alignment horizontal="center"/>
    </xf>
    <xf numFmtId="0" fontId="161" fillId="47" borderId="0"/>
    <xf numFmtId="177" fontId="94" fillId="0" borderId="0" applyFont="0" applyFill="0" applyBorder="0" applyAlignment="0" applyProtection="0"/>
    <xf numFmtId="254" fontId="189" fillId="0" borderId="65">
      <protection locked="0"/>
    </xf>
    <xf numFmtId="25" fontId="115" fillId="0" borderId="0" applyFont="0" applyFill="0" applyBorder="0" applyAlignment="0" applyProtection="0"/>
    <xf numFmtId="190" fontId="122" fillId="0" borderId="0" applyFont="0" applyFill="0" applyBorder="0" applyAlignment="0" applyProtection="0"/>
    <xf numFmtId="255" fontId="115" fillId="0" borderId="0" applyFont="0" applyFill="0" applyBorder="0" applyAlignment="0" applyProtection="0"/>
    <xf numFmtId="256" fontId="90" fillId="0" borderId="0" applyFont="0" applyFill="0" applyBorder="0" applyAlignment="0" applyProtection="0"/>
    <xf numFmtId="257" fontId="41" fillId="0" borderId="0"/>
    <xf numFmtId="0" fontId="31" fillId="0" borderId="0">
      <protection locked="0"/>
    </xf>
    <xf numFmtId="0" fontId="31" fillId="0" borderId="0">
      <protection locked="0"/>
    </xf>
    <xf numFmtId="198" fontId="0" fillId="0" borderId="0" applyFont="0" applyFill="0" applyBorder="0" applyAlignment="0" applyProtection="0"/>
    <xf numFmtId="10" fontId="108" fillId="5" borderId="2" applyNumberFormat="0" applyBorder="0" applyAlignment="0" applyProtection="0"/>
    <xf numFmtId="43" fontId="41" fillId="0" borderId="0" applyFont="0" applyFill="0" applyBorder="0" applyAlignment="0" applyProtection="0"/>
    <xf numFmtId="190" fontId="0" fillId="0" borderId="0" applyFont="0" applyFill="0" applyBorder="0" applyAlignment="0" applyProtection="0"/>
    <xf numFmtId="258" fontId="0" fillId="0" borderId="0" applyFont="0" applyFill="0" applyBorder="0" applyAlignment="0" applyProtection="0"/>
    <xf numFmtId="0" fontId="41" fillId="0" borderId="0"/>
    <xf numFmtId="39" fontId="0" fillId="0" borderId="0"/>
    <xf numFmtId="259" fontId="0" fillId="0" borderId="0" applyFont="0" applyFill="0" applyBorder="0" applyAlignment="0" applyProtection="0"/>
    <xf numFmtId="15" fontId="102" fillId="0" borderId="0"/>
    <xf numFmtId="177" fontId="90" fillId="0" borderId="0"/>
    <xf numFmtId="15" fontId="102" fillId="0" borderId="0"/>
    <xf numFmtId="260" fontId="187" fillId="0" borderId="0" applyFont="0" applyFill="0" applyBorder="0" applyAlignment="0" applyProtection="0">
      <alignment vertical="center"/>
    </xf>
    <xf numFmtId="261" fontId="90" fillId="0" borderId="0"/>
    <xf numFmtId="41" fontId="90" fillId="0" borderId="0" applyFont="0" applyFill="0" applyBorder="0" applyAlignment="0" applyProtection="0"/>
    <xf numFmtId="0" fontId="177" fillId="0" borderId="0">
      <protection locked="0"/>
    </xf>
    <xf numFmtId="43" fontId="90" fillId="0" borderId="0" applyFont="0" applyFill="0" applyBorder="0" applyAlignment="0" applyProtection="0"/>
    <xf numFmtId="262" fontId="41" fillId="0" borderId="0"/>
    <xf numFmtId="254" fontId="105" fillId="0" borderId="0" applyNumberFormat="0"/>
    <xf numFmtId="0" fontId="0" fillId="0" borderId="58" applyNumberFormat="0" applyFont="0" applyFill="0" applyAlignment="0" applyProtection="0"/>
    <xf numFmtId="0" fontId="148" fillId="0" borderId="0" applyNumberFormat="0" applyFill="0" applyBorder="0" applyAlignment="0" applyProtection="0"/>
    <xf numFmtId="0" fontId="151" fillId="0" borderId="0">
      <protection locked="0"/>
    </xf>
    <xf numFmtId="184" fontId="94" fillId="0" borderId="0" applyFill="0" applyBorder="0" applyAlignment="0"/>
    <xf numFmtId="184" fontId="94" fillId="0" borderId="0" applyFill="0" applyBorder="0" applyAlignment="0"/>
    <xf numFmtId="181" fontId="94" fillId="0" borderId="0" applyFill="0" applyBorder="0" applyAlignment="0"/>
    <xf numFmtId="0" fontId="190" fillId="0" borderId="0" applyNumberFormat="0" applyAlignment="0">
      <alignment horizontal="left"/>
    </xf>
    <xf numFmtId="0" fontId="191" fillId="0" borderId="0" applyFill="0" applyBorder="0" applyProtection="0"/>
    <xf numFmtId="39" fontId="90" fillId="0" borderId="0" applyFont="0" applyFill="0" applyBorder="0" applyAlignment="0" applyProtection="0"/>
    <xf numFmtId="263" fontId="2" fillId="0" borderId="0" applyFont="0" applyFill="0" applyBorder="0" applyAlignment="0" applyProtection="0"/>
    <xf numFmtId="0" fontId="90" fillId="0" borderId="0">
      <protection locked="0"/>
    </xf>
    <xf numFmtId="264" fontId="120" fillId="0" borderId="0" applyFont="0" applyFill="0" applyBorder="0" applyAlignment="0" applyProtection="0">
      <alignment horizontal="right"/>
    </xf>
    <xf numFmtId="0" fontId="90" fillId="0" borderId="0"/>
    <xf numFmtId="0" fontId="177" fillId="0" borderId="0">
      <protection locked="0"/>
    </xf>
    <xf numFmtId="265" fontId="26" fillId="0" borderId="0">
      <alignment horizontal="right"/>
    </xf>
    <xf numFmtId="266" fontId="90" fillId="73" borderId="2" applyNumberFormat="0" applyFont="0" applyAlignment="0"/>
    <xf numFmtId="0" fontId="192" fillId="0" borderId="0"/>
    <xf numFmtId="0" fontId="193" fillId="0" borderId="0">
      <alignment horizontal="left"/>
    </xf>
    <xf numFmtId="0" fontId="194" fillId="0" borderId="0" applyProtection="0">
      <alignment horizontal="right" vertical="top"/>
    </xf>
    <xf numFmtId="0" fontId="163" fillId="0" borderId="0" applyNumberFormat="0" applyFill="0"/>
    <xf numFmtId="0" fontId="31" fillId="0" borderId="0">
      <protection locked="0"/>
    </xf>
    <xf numFmtId="0" fontId="163" fillId="0" borderId="0" applyFill="0" applyAlignment="0" applyProtection="0">
      <protection locked="0"/>
    </xf>
    <xf numFmtId="0" fontId="195" fillId="0" borderId="0" applyProtection="0"/>
    <xf numFmtId="0" fontId="107" fillId="0" borderId="0" applyProtection="0"/>
    <xf numFmtId="0" fontId="196"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80" fontId="2" fillId="0" borderId="0" applyAlignment="0">
      <protection locked="0"/>
    </xf>
    <xf numFmtId="228" fontId="144" fillId="0" borderId="0"/>
    <xf numFmtId="267" fontId="144" fillId="0" borderId="0"/>
    <xf numFmtId="0" fontId="198" fillId="0" borderId="0" applyNumberFormat="0"/>
    <xf numFmtId="38" fontId="179" fillId="0" borderId="0"/>
    <xf numFmtId="38" fontId="126" fillId="0" borderId="0"/>
    <xf numFmtId="0" fontId="26" fillId="0" borderId="0"/>
    <xf numFmtId="0" fontId="26" fillId="0" borderId="0"/>
    <xf numFmtId="0" fontId="199" fillId="10" borderId="0"/>
    <xf numFmtId="192" fontId="200" fillId="0" borderId="0" applyFont="0" applyFill="0" applyBorder="0" applyAlignment="0" applyProtection="0"/>
    <xf numFmtId="0" fontId="2" fillId="0" borderId="0" applyNumberFormat="0" applyFont="0" applyFill="0" applyBorder="0" applyProtection="0">
      <alignment horizontal="left" vertical="center"/>
    </xf>
    <xf numFmtId="0" fontId="41" fillId="0" borderId="0">
      <alignment vertical="top"/>
    </xf>
    <xf numFmtId="0" fontId="0" fillId="0" borderId="0" applyFont="0" applyFill="0">
      <alignment horizontal="fill"/>
    </xf>
    <xf numFmtId="177" fontId="94" fillId="0" borderId="0" applyFill="0" applyBorder="0" applyAlignment="0"/>
    <xf numFmtId="177" fontId="94" fillId="0" borderId="0" applyFill="0" applyBorder="0" applyAlignment="0"/>
    <xf numFmtId="225" fontId="41" fillId="74" borderId="0"/>
    <xf numFmtId="0" fontId="201" fillId="5" borderId="66">
      <alignment vertical="center"/>
    </xf>
    <xf numFmtId="229" fontId="41" fillId="0" borderId="0" applyFont="0" applyFill="0" applyBorder="0" applyAlignment="0" applyProtection="0"/>
    <xf numFmtId="268" fontId="90" fillId="0" borderId="0" applyFont="0" applyFill="0" applyBorder="0" applyAlignment="0" applyProtection="0"/>
    <xf numFmtId="0" fontId="41" fillId="0" borderId="0"/>
    <xf numFmtId="269" fontId="41" fillId="0" borderId="0" applyFont="0" applyFill="0" applyBorder="0" applyAlignment="0" applyProtection="0"/>
    <xf numFmtId="270" fontId="141" fillId="0" borderId="0" applyFont="0" applyFill="0" applyBorder="0" applyAlignment="0" applyProtection="0"/>
    <xf numFmtId="0" fontId="90" fillId="0" borderId="0"/>
    <xf numFmtId="271" fontId="90" fillId="0" borderId="0" applyFont="0" applyFill="0" applyBorder="0" applyAlignment="0" applyProtection="0"/>
    <xf numFmtId="272" fontId="41" fillId="0" borderId="0" applyFont="0" applyFill="0" applyBorder="0" applyAlignment="0" applyProtection="0"/>
    <xf numFmtId="180" fontId="41" fillId="0" borderId="0" applyFont="0" applyFill="0" applyBorder="0" applyAlignment="0" applyProtection="0"/>
    <xf numFmtId="0" fontId="90" fillId="0" borderId="0"/>
    <xf numFmtId="273" fontId="90" fillId="0" borderId="0" applyFont="0" applyFill="0" applyBorder="0" applyAlignment="0" applyProtection="0"/>
    <xf numFmtId="0" fontId="0" fillId="0" borderId="0">
      <alignment horizontal="centerContinuous"/>
    </xf>
    <xf numFmtId="0" fontId="0" fillId="0" borderId="0">
      <alignment horizontal="centerContinuous"/>
    </xf>
    <xf numFmtId="0" fontId="202" fillId="0" borderId="0"/>
    <xf numFmtId="0" fontId="0" fillId="0" borderId="0">
      <alignment horizontal="centerContinuous"/>
    </xf>
    <xf numFmtId="0" fontId="0" fillId="0" borderId="0">
      <alignment horizontal="centerContinuous"/>
    </xf>
    <xf numFmtId="0" fontId="0" fillId="0" borderId="0">
      <alignment horizontal="centerContinuous"/>
    </xf>
    <xf numFmtId="0" fontId="0" fillId="0" borderId="0">
      <alignment horizontal="centerContinuous"/>
    </xf>
    <xf numFmtId="0" fontId="2" fillId="0" borderId="0"/>
    <xf numFmtId="0" fontId="199" fillId="10" borderId="0"/>
    <xf numFmtId="37" fontId="203" fillId="0" borderId="0"/>
    <xf numFmtId="0" fontId="110" fillId="0" borderId="0"/>
    <xf numFmtId="274" fontId="90" fillId="0" borderId="0"/>
    <xf numFmtId="39" fontId="41" fillId="0" borderId="0"/>
    <xf numFmtId="0" fontId="204" fillId="0" borderId="0"/>
    <xf numFmtId="215" fontId="166" fillId="0" borderId="0"/>
    <xf numFmtId="267" fontId="166" fillId="0" borderId="0"/>
    <xf numFmtId="275" fontId="166" fillId="0" borderId="0">
      <alignment horizontal="right"/>
    </xf>
    <xf numFmtId="0" fontId="90" fillId="0" borderId="0"/>
    <xf numFmtId="259" fontId="90" fillId="0" borderId="42" applyFont="0" applyFill="0" applyBorder="0" applyAlignment="0" applyProtection="0">
      <protection locked="0"/>
    </xf>
    <xf numFmtId="180" fontId="58" fillId="0" borderId="0"/>
    <xf numFmtId="177" fontId="90" fillId="0" borderId="0" applyFont="0" applyFill="0" applyBorder="0" applyAlignment="0" applyProtection="0"/>
    <xf numFmtId="0" fontId="93" fillId="47" borderId="0" applyNumberFormat="0" applyBorder="0" applyAlignment="0" applyProtection="0">
      <alignment vertical="center"/>
    </xf>
    <xf numFmtId="259" fontId="125" fillId="75" borderId="67" applyProtection="0">
      <alignment horizontal="right" vertical="center"/>
      <protection locked="0"/>
    </xf>
    <xf numFmtId="214" fontId="90" fillId="0" borderId="0" applyFont="0" applyFill="0" applyBorder="0" applyAlignment="0" applyProtection="0"/>
    <xf numFmtId="229" fontId="90" fillId="0" borderId="0" applyFont="0" applyFill="0" applyBorder="0" applyAlignment="0" applyProtection="0"/>
    <xf numFmtId="0" fontId="205" fillId="5" borderId="0">
      <alignment horizontal="right"/>
    </xf>
    <xf numFmtId="0" fontId="160" fillId="0" borderId="0" applyBorder="0">
      <alignment horizontal="centerContinuous"/>
    </xf>
    <xf numFmtId="0" fontId="206" fillId="0" borderId="0" applyBorder="0">
      <alignment horizontal="centerContinuous"/>
    </xf>
    <xf numFmtId="9" fontId="0" fillId="0" borderId="68" applyFont="0" applyFill="0" applyBorder="0" applyAlignment="0" applyProtection="0"/>
    <xf numFmtId="0" fontId="207" fillId="0" borderId="0" applyFill="0" applyBorder="0" applyProtection="0">
      <alignment horizontal="left"/>
    </xf>
    <xf numFmtId="0" fontId="208" fillId="0" borderId="0" applyFill="0" applyBorder="0" applyProtection="0">
      <alignment horizontal="left"/>
    </xf>
    <xf numFmtId="177" fontId="90" fillId="76" borderId="0" applyNumberFormat="0" applyFont="0" applyBorder="0" applyAlignment="0" applyProtection="0"/>
    <xf numFmtId="276" fontId="90" fillId="0" borderId="0" applyFont="0" applyFill="0" applyBorder="0" applyAlignment="0"/>
    <xf numFmtId="10" fontId="2" fillId="0" borderId="0" applyFont="0" applyFill="0" applyBorder="0" applyAlignment="0" applyProtection="0"/>
    <xf numFmtId="249" fontId="90" fillId="0" borderId="0" applyFont="0" applyFill="0" applyBorder="0" applyAlignment="0" applyProtection="0"/>
    <xf numFmtId="277" fontId="90" fillId="0" borderId="0" applyFont="0" applyFill="0" applyBorder="0" applyAlignment="0" applyProtection="0"/>
    <xf numFmtId="10" fontId="90" fillId="0" borderId="0" applyFont="0" applyFill="0" applyBorder="0" applyAlignment="0" applyProtection="0"/>
    <xf numFmtId="278" fontId="209" fillId="0" borderId="0" applyFont="0" applyFill="0" applyBorder="0" applyAlignment="0" applyProtection="0"/>
    <xf numFmtId="184" fontId="94" fillId="0" borderId="0" applyFill="0" applyBorder="0" applyAlignment="0"/>
    <xf numFmtId="40" fontId="164" fillId="0" borderId="0" applyFont="0" applyFill="0" applyBorder="0" applyAlignment="0" applyProtection="0"/>
    <xf numFmtId="0" fontId="143" fillId="77" borderId="0" applyNumberFormat="0" applyBorder="0" applyAlignment="0" applyProtection="0"/>
    <xf numFmtId="177" fontId="94" fillId="0" borderId="0" applyFill="0" applyBorder="0" applyAlignment="0"/>
    <xf numFmtId="4" fontId="58" fillId="0" borderId="0">
      <alignment horizontal="right"/>
    </xf>
    <xf numFmtId="256" fontId="210" fillId="0" borderId="0"/>
    <xf numFmtId="4" fontId="102" fillId="0" borderId="0" applyFont="0" applyFill="0" applyBorder="0" applyAlignment="0" applyProtection="0"/>
    <xf numFmtId="0" fontId="133" fillId="0" borderId="33">
      <alignment horizontal="center"/>
    </xf>
    <xf numFmtId="0" fontId="102" fillId="78" borderId="0" applyNumberFormat="0" applyFont="0" applyBorder="0" applyAlignment="0" applyProtection="0"/>
    <xf numFmtId="0" fontId="211" fillId="0" borderId="69"/>
    <xf numFmtId="0" fontId="187" fillId="10" borderId="0"/>
    <xf numFmtId="0" fontId="187" fillId="61" borderId="0"/>
    <xf numFmtId="4" fontId="212" fillId="0" borderId="0">
      <alignment horizontal="right"/>
    </xf>
    <xf numFmtId="184" fontId="90" fillId="0" borderId="0" applyFont="0" applyFill="0" applyBorder="0" applyAlignment="0" applyProtection="0"/>
    <xf numFmtId="279" fontId="41" fillId="0" borderId="0" applyNumberFormat="0" applyFill="0" applyBorder="0" applyAlignment="0" applyProtection="0">
      <alignment horizontal="left"/>
    </xf>
    <xf numFmtId="41" fontId="2" fillId="0" borderId="0" applyFont="0" applyFill="0" applyBorder="0" applyAlignment="0" applyProtection="0"/>
    <xf numFmtId="0" fontId="213" fillId="61" borderId="0"/>
    <xf numFmtId="0" fontId="90" fillId="0" borderId="0"/>
    <xf numFmtId="0" fontId="90" fillId="0" borderId="0"/>
    <xf numFmtId="0" fontId="110" fillId="0" borderId="52">
      <alignment horizontal="centerContinuous"/>
    </xf>
    <xf numFmtId="0" fontId="2" fillId="79" borderId="0" applyNumberFormat="0" applyFont="0" applyBorder="0" applyAlignment="0" applyProtection="0"/>
    <xf numFmtId="0" fontId="214" fillId="80" borderId="0" applyNumberFormat="0"/>
    <xf numFmtId="0" fontId="215" fillId="47" borderId="0" applyNumberFormat="0" applyBorder="0" applyAlignment="0" applyProtection="0">
      <alignment vertical="center"/>
    </xf>
    <xf numFmtId="43" fontId="108" fillId="0" borderId="70"/>
    <xf numFmtId="0" fontId="93" fillId="47" borderId="0" applyNumberFormat="0" applyBorder="0" applyAlignment="0" applyProtection="0">
      <alignment vertical="center"/>
    </xf>
    <xf numFmtId="280" fontId="111" fillId="0" borderId="8">
      <alignment horizontal="justify" vertical="top" wrapText="1"/>
    </xf>
    <xf numFmtId="0" fontId="134" fillId="51" borderId="57">
      <protection locked="0"/>
    </xf>
    <xf numFmtId="0" fontId="141" fillId="0" borderId="0"/>
    <xf numFmtId="0" fontId="90" fillId="0" borderId="0">
      <alignment vertical="top"/>
    </xf>
    <xf numFmtId="0" fontId="181" fillId="61" borderId="0"/>
    <xf numFmtId="0" fontId="135" fillId="0" borderId="2">
      <alignment horizontal="center"/>
    </xf>
    <xf numFmtId="0" fontId="4" fillId="0" borderId="0">
      <alignment vertical="center"/>
    </xf>
    <xf numFmtId="0" fontId="94" fillId="0" borderId="0">
      <protection locked="0"/>
    </xf>
    <xf numFmtId="0" fontId="216" fillId="0" borderId="71"/>
    <xf numFmtId="40" fontId="217" fillId="0" borderId="0" applyBorder="0">
      <alignment horizontal="right"/>
    </xf>
    <xf numFmtId="180" fontId="58" fillId="0" borderId="0"/>
    <xf numFmtId="281" fontId="41" fillId="0" borderId="0" applyFont="0" applyFill="0" applyBorder="0" applyAlignment="0" applyProtection="0"/>
    <xf numFmtId="0" fontId="134" fillId="51" borderId="57">
      <protection locked="0"/>
    </xf>
    <xf numFmtId="180" fontId="58" fillId="0" borderId="0"/>
    <xf numFmtId="0" fontId="191" fillId="0" borderId="0" applyFill="0" applyBorder="0" applyProtection="0">
      <alignment horizontal="center" vertical="center"/>
    </xf>
    <xf numFmtId="0" fontId="187" fillId="61" borderId="0"/>
    <xf numFmtId="282" fontId="90" fillId="0" borderId="0" applyFill="0" applyBorder="0" applyAlignment="0"/>
    <xf numFmtId="283" fontId="90" fillId="0" borderId="0" applyFill="0" applyBorder="0" applyAlignment="0"/>
    <xf numFmtId="284" fontId="90" fillId="0" borderId="0" applyFont="0" applyFill="0" applyBorder="0" applyAlignment="0" applyProtection="0"/>
    <xf numFmtId="0" fontId="61" fillId="0" borderId="0">
      <alignment horizontal="center"/>
    </xf>
    <xf numFmtId="0" fontId="96" fillId="61" borderId="0" applyNumberFormat="0" applyBorder="0" applyAlignment="0" applyProtection="0">
      <alignment vertical="center"/>
    </xf>
    <xf numFmtId="285" fontId="2" fillId="0" borderId="0" applyFont="0" applyFill="0" applyBorder="0" applyAlignment="0" applyProtection="0"/>
    <xf numFmtId="0" fontId="0" fillId="0" borderId="1" applyNumberFormat="0" applyFont="0" applyFill="0" applyAlignment="0" applyProtection="0">
      <alignment horizontal="center"/>
    </xf>
    <xf numFmtId="0" fontId="93" fillId="81" borderId="0" applyNumberFormat="0" applyBorder="0" applyAlignment="0" applyProtection="0">
      <alignment vertical="center"/>
    </xf>
    <xf numFmtId="0" fontId="0" fillId="0" borderId="1" applyNumberFormat="0" applyFont="0" applyFill="0" applyProtection="0">
      <alignment horizontal="centerContinuous"/>
    </xf>
    <xf numFmtId="9" fontId="218" fillId="0" borderId="0" applyNumberFormat="0" applyFill="0" applyBorder="0" applyAlignment="0">
      <protection locked="0"/>
    </xf>
    <xf numFmtId="286" fontId="2" fillId="0" borderId="0" applyFont="0" applyFill="0" applyBorder="0" applyAlignment="0" applyProtection="0"/>
    <xf numFmtId="0" fontId="158" fillId="0" borderId="0" applyNumberFormat="0" applyFont="0" applyFill="0" applyBorder="0" applyProtection="0">
      <alignment horizontal="center" vertical="center" wrapText="1"/>
    </xf>
    <xf numFmtId="287" fontId="91" fillId="0" borderId="0"/>
    <xf numFmtId="9" fontId="90" fillId="0" borderId="0" applyFont="0" applyFill="0" applyBorder="0" applyAlignment="0" applyProtection="0"/>
    <xf numFmtId="0" fontId="0" fillId="0" borderId="0"/>
    <xf numFmtId="288" fontId="91" fillId="0" borderId="0" applyFont="0" applyFill="0" applyBorder="0" applyProtection="0">
      <alignment horizontal="right"/>
    </xf>
    <xf numFmtId="0" fontId="6" fillId="0" borderId="0"/>
    <xf numFmtId="229" fontId="0" fillId="0" borderId="0" applyFont="0" applyFill="0" applyBorder="0" applyAlignment="0" applyProtection="0"/>
    <xf numFmtId="214" fontId="0" fillId="0" borderId="0" applyFont="0" applyFill="0" applyBorder="0" applyAlignment="0" applyProtection="0"/>
    <xf numFmtId="41" fontId="90" fillId="0" borderId="0" applyFont="0" applyFill="0" applyBorder="0" applyAlignment="0" applyProtection="0"/>
    <xf numFmtId="9" fontId="0" fillId="0" borderId="0" applyFont="0" applyFill="0" applyBorder="0" applyAlignment="0" applyProtection="0"/>
    <xf numFmtId="229" fontId="90" fillId="0" borderId="0" applyFont="0" applyFill="0" applyBorder="0" applyAlignment="0" applyProtection="0"/>
    <xf numFmtId="9" fontId="9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alignment vertical="center"/>
    </xf>
    <xf numFmtId="9" fontId="95" fillId="0" borderId="0" applyFont="0" applyFill="0" applyBorder="0" applyAlignment="0" applyProtection="0">
      <alignment vertical="center"/>
    </xf>
    <xf numFmtId="289" fontId="150" fillId="0" borderId="0" applyFont="0" applyFill="0" applyBorder="0" applyAlignment="0" applyProtection="0"/>
    <xf numFmtId="0" fontId="90" fillId="0" borderId="8" applyNumberFormat="0" applyFill="0" applyProtection="0">
      <alignment horizontal="right"/>
    </xf>
    <xf numFmtId="0" fontId="219" fillId="0" borderId="0" applyNumberFormat="0" applyFill="0" applyBorder="0" applyAlignment="0" applyProtection="0"/>
    <xf numFmtId="0" fontId="96" fillId="48" borderId="0" applyNumberFormat="0" applyBorder="0" applyAlignment="0" applyProtection="0">
      <alignment vertical="center"/>
    </xf>
    <xf numFmtId="0" fontId="220" fillId="0" borderId="9" applyNumberFormat="0" applyFill="0" applyProtection="0">
      <alignment horizontal="center"/>
    </xf>
    <xf numFmtId="0" fontId="96" fillId="48" borderId="0" applyNumberFormat="0" applyBorder="0" applyAlignment="0" applyProtection="0">
      <alignment vertical="center"/>
    </xf>
    <xf numFmtId="0" fontId="96" fillId="48" borderId="0" applyNumberFormat="0" applyBorder="0" applyAlignment="0" applyProtection="0">
      <alignment vertical="center"/>
    </xf>
    <xf numFmtId="0" fontId="96" fillId="48" borderId="0" applyNumberFormat="0" applyBorder="0" applyAlignment="0" applyProtection="0">
      <alignment vertical="center"/>
    </xf>
    <xf numFmtId="0" fontId="96" fillId="48" borderId="0" applyNumberFormat="0" applyBorder="0" applyAlignment="0" applyProtection="0">
      <alignment vertical="center"/>
    </xf>
    <xf numFmtId="0" fontId="96" fillId="48" borderId="0" applyNumberFormat="0" applyBorder="0" applyAlignment="0" applyProtection="0">
      <alignment vertical="center"/>
    </xf>
    <xf numFmtId="0" fontId="96" fillId="48" borderId="0" applyNumberFormat="0" applyBorder="0" applyAlignment="0" applyProtection="0">
      <alignment vertical="center"/>
    </xf>
    <xf numFmtId="0" fontId="221" fillId="48" borderId="0" applyNumberFormat="0" applyBorder="0" applyAlignment="0" applyProtection="0">
      <alignment vertical="center"/>
    </xf>
    <xf numFmtId="0" fontId="96" fillId="48" borderId="0" applyNumberFormat="0" applyBorder="0" applyAlignment="0" applyProtection="0">
      <alignment vertical="center"/>
    </xf>
    <xf numFmtId="0" fontId="96" fillId="48" borderId="0" applyNumberFormat="0" applyBorder="0" applyAlignment="0" applyProtection="0">
      <alignment vertical="center"/>
    </xf>
    <xf numFmtId="0" fontId="222" fillId="82" borderId="0" applyNumberFormat="0" applyBorder="0" applyAlignment="0" applyProtection="0"/>
    <xf numFmtId="0" fontId="96" fillId="48" borderId="0" applyNumberFormat="0" applyBorder="0" applyAlignment="0" applyProtection="0">
      <alignment vertical="center"/>
    </xf>
    <xf numFmtId="0" fontId="96" fillId="48" borderId="0" applyNumberFormat="0" applyBorder="0" applyAlignment="0" applyProtection="0">
      <alignment vertical="center"/>
    </xf>
    <xf numFmtId="0" fontId="223" fillId="48" borderId="0" applyNumberFormat="0" applyBorder="0" applyAlignment="0" applyProtection="0">
      <alignment vertical="center"/>
    </xf>
    <xf numFmtId="0" fontId="96" fillId="48" borderId="0" applyNumberFormat="0" applyBorder="0" applyAlignment="0" applyProtection="0">
      <alignment vertical="center"/>
    </xf>
    <xf numFmtId="0" fontId="96" fillId="48" borderId="0" applyNumberFormat="0" applyBorder="0" applyAlignment="0" applyProtection="0">
      <alignment vertical="center"/>
    </xf>
    <xf numFmtId="0" fontId="93" fillId="47" borderId="0" applyNumberFormat="0" applyBorder="0" applyAlignment="0" applyProtection="0">
      <alignment vertical="center"/>
    </xf>
    <xf numFmtId="0" fontId="41" fillId="0" borderId="0"/>
    <xf numFmtId="0" fontId="70" fillId="0" borderId="0">
      <alignment vertical="center"/>
    </xf>
    <xf numFmtId="0" fontId="70" fillId="0" borderId="0">
      <alignment vertical="center"/>
    </xf>
    <xf numFmtId="0" fontId="95" fillId="0" borderId="0">
      <alignment vertical="center"/>
    </xf>
    <xf numFmtId="0" fontId="95" fillId="0" borderId="0">
      <alignment vertical="center"/>
    </xf>
    <xf numFmtId="0" fontId="55" fillId="0" borderId="0">
      <alignment vertical="center"/>
    </xf>
    <xf numFmtId="0" fontId="95" fillId="0" borderId="0">
      <alignment vertical="center"/>
    </xf>
    <xf numFmtId="0" fontId="41" fillId="0" borderId="0"/>
    <xf numFmtId="0" fontId="41" fillId="0" borderId="0">
      <alignment vertical="center"/>
    </xf>
    <xf numFmtId="0" fontId="55" fillId="0" borderId="0">
      <alignment vertical="center"/>
    </xf>
    <xf numFmtId="0" fontId="4" fillId="0" borderId="0">
      <alignment vertical="center"/>
    </xf>
    <xf numFmtId="0" fontId="41" fillId="0" borderId="0"/>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protection locked="0"/>
    </xf>
    <xf numFmtId="0" fontId="178" fillId="0" borderId="0"/>
    <xf numFmtId="0" fontId="41" fillId="0" borderId="0"/>
    <xf numFmtId="0" fontId="90" fillId="0" borderId="0"/>
    <xf numFmtId="0" fontId="31" fillId="0" borderId="0">
      <protection locked="0"/>
    </xf>
    <xf numFmtId="0" fontId="31" fillId="0" borderId="0">
      <protection locked="0"/>
    </xf>
    <xf numFmtId="0" fontId="41" fillId="0" borderId="0"/>
    <xf numFmtId="0" fontId="31" fillId="0" borderId="0">
      <protection locked="0"/>
    </xf>
    <xf numFmtId="0" fontId="31" fillId="0" borderId="0">
      <protection locked="0"/>
    </xf>
    <xf numFmtId="0" fontId="31" fillId="0" borderId="0">
      <protection locked="0"/>
    </xf>
    <xf numFmtId="0" fontId="41" fillId="0" borderId="0"/>
    <xf numFmtId="0" fontId="41" fillId="0" borderId="0"/>
    <xf numFmtId="0" fontId="41" fillId="0" borderId="0"/>
    <xf numFmtId="0" fontId="0" fillId="0" borderId="0"/>
    <xf numFmtId="0" fontId="41" fillId="0" borderId="0"/>
    <xf numFmtId="0" fontId="41" fillId="0" borderId="0"/>
    <xf numFmtId="0" fontId="41" fillId="0" borderId="0"/>
    <xf numFmtId="0" fontId="0" fillId="0" borderId="0" applyNumberFormat="0" applyFill="0" applyBorder="0" applyAlignment="0" applyProtection="0">
      <alignment vertical="center"/>
    </xf>
    <xf numFmtId="0" fontId="5" fillId="0" borderId="0"/>
    <xf numFmtId="0" fontId="70" fillId="0" borderId="0">
      <alignment vertical="center"/>
    </xf>
    <xf numFmtId="0" fontId="70" fillId="0" borderId="0">
      <alignment vertical="center"/>
    </xf>
    <xf numFmtId="0" fontId="41" fillId="0" borderId="0"/>
    <xf numFmtId="0" fontId="41" fillId="0" borderId="0"/>
    <xf numFmtId="0" fontId="41" fillId="0" borderId="0"/>
    <xf numFmtId="0" fontId="41" fillId="0" borderId="0"/>
    <xf numFmtId="0" fontId="41" fillId="0" borderId="0"/>
    <xf numFmtId="0" fontId="0" fillId="0" borderId="0" applyBorder="0"/>
    <xf numFmtId="0" fontId="41" fillId="0" borderId="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91" fillId="0" borderId="0" applyNumberFormat="0" applyFill="0" applyBorder="0" applyAlignment="0" applyProtection="0"/>
    <xf numFmtId="0" fontId="5" fillId="0" borderId="0" applyFill="0" applyBorder="0" applyAlignment="0"/>
    <xf numFmtId="0" fontId="5" fillId="0" borderId="0" applyFill="0" applyBorder="0" applyAlignment="0"/>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224" fillId="47" borderId="0" applyNumberFormat="0" applyBorder="0" applyAlignment="0" applyProtection="0">
      <alignment vertical="center"/>
    </xf>
    <xf numFmtId="0" fontId="215" fillId="47" borderId="0" applyNumberFormat="0" applyBorder="0" applyAlignment="0" applyProtection="0">
      <alignment vertical="center"/>
    </xf>
    <xf numFmtId="0" fontId="93" fillId="47" borderId="0" applyNumberFormat="0" applyBorder="0" applyAlignment="0" applyProtection="0">
      <alignment vertical="center"/>
    </xf>
    <xf numFmtId="0" fontId="215" fillId="70" borderId="0" applyNumberFormat="0" applyBorder="0" applyAlignment="0" applyProtection="0"/>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290" fontId="41" fillId="0" borderId="0" applyFont="0" applyFill="0" applyBorder="0" applyAlignment="0" applyProtection="0">
      <alignment vertical="center"/>
    </xf>
    <xf numFmtId="210" fontId="90" fillId="0" borderId="0" applyFont="0" applyFill="0" applyBorder="0" applyAlignment="0" applyProtection="0"/>
    <xf numFmtId="290" fontId="41" fillId="0" borderId="0" applyFont="0" applyFill="0" applyBorder="0" applyAlignment="0" applyProtection="0"/>
    <xf numFmtId="291" fontId="128" fillId="0" borderId="0" applyFont="0" applyFill="0" applyBorder="0" applyAlignment="0" applyProtection="0"/>
    <xf numFmtId="0" fontId="220" fillId="0" borderId="9" applyNumberFormat="0" applyFill="0" applyProtection="0">
      <alignment horizontal="left"/>
    </xf>
    <xf numFmtId="292" fontId="90" fillId="0" borderId="0" applyFont="0" applyFill="0" applyBorder="0" applyAlignment="0" applyProtection="0"/>
    <xf numFmtId="38" fontId="164" fillId="0" borderId="0" applyFont="0" applyFill="0" applyBorder="0" applyAlignment="0" applyProtection="0"/>
    <xf numFmtId="289" fontId="200" fillId="0" borderId="0" applyFont="0" applyFill="0" applyBorder="0" applyAlignment="0" applyProtection="0"/>
    <xf numFmtId="291" fontId="0" fillId="0" borderId="0" applyFont="0" applyFill="0" applyBorder="0" applyAlignment="0" applyProtection="0"/>
    <xf numFmtId="202" fontId="0" fillId="0" borderId="0" applyFont="0" applyFill="0" applyBorder="0" applyAlignment="0" applyProtection="0"/>
    <xf numFmtId="41" fontId="90" fillId="0" borderId="0" applyFont="0" applyFill="0" applyBorder="0" applyAlignment="0" applyProtection="0"/>
    <xf numFmtId="43" fontId="90" fillId="0" borderId="0" applyFont="0" applyFill="0" applyBorder="0" applyAlignment="0" applyProtection="0"/>
    <xf numFmtId="293" fontId="41" fillId="0" borderId="0" applyFont="0" applyFill="0" applyBorder="0" applyAlignment="0" applyProtection="0"/>
    <xf numFmtId="293" fontId="41" fillId="0" borderId="0" applyFont="0" applyFill="0" applyBorder="0" applyAlignment="0" applyProtection="0"/>
    <xf numFmtId="294" fontId="41" fillId="0" borderId="0" applyFont="0" applyFill="0" applyBorder="0" applyAlignment="0" applyProtection="0"/>
    <xf numFmtId="22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41" fillId="0" borderId="0" applyFont="0" applyFill="0" applyBorder="0" applyAlignment="0" applyProtection="0"/>
    <xf numFmtId="43" fontId="90" fillId="0" borderId="0" applyFont="0" applyFill="0" applyBorder="0" applyAlignment="0" applyProtection="0">
      <alignment vertical="center"/>
    </xf>
    <xf numFmtId="43" fontId="90" fillId="0" borderId="0" applyFont="0" applyFill="0" applyBorder="0" applyAlignment="0" applyProtection="0">
      <alignment vertical="center"/>
    </xf>
    <xf numFmtId="43" fontId="90" fillId="0" borderId="0" applyFont="0" applyFill="0" applyBorder="0" applyAlignment="0" applyProtection="0"/>
    <xf numFmtId="41" fontId="41" fillId="0" borderId="0" applyFont="0" applyFill="0" applyBorder="0" applyAlignment="0" applyProtection="0"/>
    <xf numFmtId="0" fontId="143" fillId="83" borderId="0" applyNumberFormat="0" applyBorder="0" applyAlignment="0" applyProtection="0"/>
    <xf numFmtId="0" fontId="90" fillId="0" borderId="8" applyNumberFormat="0" applyFill="0" applyProtection="0">
      <alignment horizontal="left"/>
    </xf>
    <xf numFmtId="0" fontId="90" fillId="0" borderId="0"/>
    <xf numFmtId="0" fontId="90" fillId="0" borderId="0">
      <alignment vertical="top"/>
    </xf>
    <xf numFmtId="0" fontId="164" fillId="0" borderId="0" applyFont="0" applyFill="0" applyBorder="0" applyAlignment="0" applyProtection="0"/>
    <xf numFmtId="40" fontId="150" fillId="0" borderId="0" applyFont="0" applyFill="0" applyBorder="0" applyAlignment="0" applyProtection="0"/>
    <xf numFmtId="214" fontId="90" fillId="0" borderId="2" applyNumberFormat="0"/>
    <xf numFmtId="0" fontId="202" fillId="0" borderId="0" applyFont="0" applyFill="0" applyBorder="0" applyAlignment="0" applyProtection="0"/>
    <xf numFmtId="0" fontId="202" fillId="0" borderId="0" applyFont="0" applyFill="0" applyBorder="0" applyAlignment="0" applyProtection="0"/>
    <xf numFmtId="0" fontId="202" fillId="0" borderId="0" applyFont="0" applyFill="0" applyBorder="0" applyAlignment="0" applyProtection="0"/>
    <xf numFmtId="0" fontId="202" fillId="0" borderId="0" applyFont="0" applyFill="0" applyBorder="0" applyAlignment="0" applyProtection="0"/>
  </cellStyleXfs>
  <cellXfs count="675">
    <xf numFmtId="0" fontId="0" fillId="0" borderId="0" xfId="0" applyAlignment="1">
      <alignment vertical="center"/>
    </xf>
    <xf numFmtId="295" fontId="1" fillId="0" borderId="0" xfId="0" applyNumberFormat="1" applyFont="1" applyAlignment="1">
      <alignment vertical="center"/>
    </xf>
    <xf numFmtId="295" fontId="2" fillId="0" borderId="0" xfId="0" applyNumberFormat="1" applyFont="1" applyAlignment="1">
      <alignment horizontal="center" vertical="center"/>
    </xf>
    <xf numFmtId="295" fontId="2" fillId="0" borderId="0" xfId="0" applyNumberFormat="1" applyFont="1" applyAlignment="1">
      <alignment vertical="center"/>
    </xf>
    <xf numFmtId="295" fontId="2" fillId="0" borderId="0" xfId="0" applyNumberFormat="1" applyFont="1" applyFill="1" applyAlignment="1" applyProtection="1">
      <alignment vertical="center"/>
    </xf>
    <xf numFmtId="0" fontId="3" fillId="0" borderId="0" xfId="1313" applyFont="1" applyAlignment="1" applyProtection="1">
      <alignment vertical="center"/>
      <protection hidden="1"/>
    </xf>
    <xf numFmtId="295" fontId="1" fillId="0" borderId="0" xfId="0" applyNumberFormat="1" applyFont="1" applyAlignment="1">
      <alignment horizontal="center" vertical="center" wrapText="1"/>
    </xf>
    <xf numFmtId="295" fontId="2" fillId="0" borderId="1" xfId="0" applyNumberFormat="1" applyFont="1" applyBorder="1" applyAlignment="1">
      <alignment horizontal="left" vertical="center"/>
    </xf>
    <xf numFmtId="295" fontId="2" fillId="0" borderId="0" xfId="0" applyNumberFormat="1" applyFont="1" applyBorder="1" applyAlignment="1">
      <alignment horizontal="left" vertical="center"/>
    </xf>
    <xf numFmtId="295" fontId="2" fillId="0" borderId="2" xfId="0" applyNumberFormat="1" applyFont="1" applyBorder="1" applyAlignment="1">
      <alignment horizontal="center" vertical="center"/>
    </xf>
    <xf numFmtId="295" fontId="4" fillId="2" borderId="2" xfId="0" applyNumberFormat="1" applyFont="1" applyFill="1" applyBorder="1" applyAlignment="1">
      <alignment horizontal="center" vertical="center"/>
    </xf>
    <xf numFmtId="295" fontId="2" fillId="0" borderId="3" xfId="0" applyNumberFormat="1" applyFont="1" applyBorder="1" applyAlignment="1">
      <alignment horizontal="center" vertical="center" wrapText="1"/>
    </xf>
    <xf numFmtId="296" fontId="2" fillId="0" borderId="2" xfId="0" applyNumberFormat="1" applyFont="1" applyFill="1" applyBorder="1" applyAlignment="1" applyProtection="1">
      <alignment horizontal="center" vertical="center"/>
    </xf>
    <xf numFmtId="295" fontId="2" fillId="0" borderId="2" xfId="0" applyNumberFormat="1" applyFont="1" applyBorder="1" applyAlignment="1">
      <alignment horizontal="left" vertical="center"/>
    </xf>
    <xf numFmtId="295" fontId="2" fillId="0" borderId="3" xfId="0" applyNumberFormat="1" applyFont="1" applyBorder="1" applyAlignment="1">
      <alignment horizontal="center" vertical="center"/>
    </xf>
    <xf numFmtId="295" fontId="2" fillId="0" borderId="3" xfId="0" applyNumberFormat="1" applyFont="1" applyBorder="1" applyAlignment="1">
      <alignment horizontal="right" vertical="center"/>
    </xf>
    <xf numFmtId="295" fontId="2" fillId="0" borderId="2" xfId="0" applyNumberFormat="1" applyFont="1" applyBorder="1" applyAlignment="1">
      <alignment horizontal="right" vertical="center"/>
    </xf>
    <xf numFmtId="295" fontId="2" fillId="0" borderId="4" xfId="0" applyNumberFormat="1" applyFont="1" applyBorder="1" applyAlignment="1">
      <alignment horizontal="center" vertical="center"/>
    </xf>
    <xf numFmtId="295" fontId="1" fillId="0" borderId="0" xfId="0" applyNumberFormat="1" applyFont="1" applyFill="1" applyAlignment="1" applyProtection="1">
      <alignment vertical="center"/>
    </xf>
    <xf numFmtId="295" fontId="5" fillId="0" borderId="0" xfId="0" applyNumberFormat="1" applyFont="1" applyAlignment="1">
      <alignment horizontal="right" vertical="center"/>
    </xf>
    <xf numFmtId="295" fontId="2" fillId="3" borderId="2" xfId="0" applyNumberFormat="1" applyFont="1" applyFill="1" applyBorder="1" applyAlignment="1" applyProtection="1">
      <alignment horizontal="center" vertical="center"/>
    </xf>
    <xf numFmtId="295" fontId="2" fillId="0" borderId="0" xfId="0" applyNumberFormat="1" applyFont="1" applyAlignment="1">
      <alignment horizontal="right" vertical="center"/>
    </xf>
    <xf numFmtId="295" fontId="5" fillId="3" borderId="2" xfId="0" applyNumberFormat="1" applyFont="1" applyFill="1" applyBorder="1" applyAlignment="1" applyProtection="1">
      <alignment horizontal="center" vertical="center" wrapText="1"/>
    </xf>
    <xf numFmtId="295" fontId="2" fillId="3"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295" fontId="6" fillId="0" borderId="2" xfId="0" applyNumberFormat="1" applyFont="1" applyFill="1" applyBorder="1" applyAlignment="1" applyProtection="1">
      <alignment vertical="center" shrinkToFit="1"/>
    </xf>
    <xf numFmtId="10" fontId="6" fillId="0" borderId="2" xfId="3" applyNumberFormat="1" applyFont="1" applyBorder="1" applyAlignment="1">
      <alignment vertical="center" shrinkToFit="1"/>
    </xf>
    <xf numFmtId="295" fontId="2" fillId="0" borderId="2" xfId="0" applyNumberFormat="1" applyFont="1" applyBorder="1" applyAlignment="1">
      <alignment vertical="center"/>
    </xf>
    <xf numFmtId="295" fontId="2" fillId="0" borderId="2" xfId="0" applyNumberFormat="1" applyFont="1" applyFill="1" applyBorder="1" applyAlignment="1" applyProtection="1">
      <alignment horizontal="center" vertical="center"/>
    </xf>
    <xf numFmtId="295" fontId="5" fillId="0" borderId="0" xfId="0" applyNumberFormat="1" applyFont="1" applyAlignment="1">
      <alignment vertical="center"/>
    </xf>
    <xf numFmtId="295" fontId="2" fillId="4" borderId="4" xfId="0" applyNumberFormat="1" applyFont="1" applyFill="1" applyBorder="1" applyAlignment="1" applyProtection="1">
      <alignment horizontal="center" vertical="center"/>
    </xf>
    <xf numFmtId="295" fontId="2" fillId="4" borderId="5" xfId="0" applyNumberFormat="1" applyFont="1" applyFill="1" applyBorder="1" applyAlignment="1" applyProtection="1">
      <alignment horizontal="center" vertical="center"/>
    </xf>
    <xf numFmtId="295" fontId="2" fillId="4" borderId="3" xfId="0" applyNumberFormat="1" applyFont="1" applyFill="1" applyBorder="1" applyAlignment="1" applyProtection="1">
      <alignment horizontal="center" vertical="center"/>
    </xf>
    <xf numFmtId="295" fontId="2" fillId="4" borderId="2" xfId="0" applyNumberFormat="1" applyFont="1" applyFill="1" applyBorder="1" applyAlignment="1" applyProtection="1">
      <alignment horizontal="center" vertical="center"/>
    </xf>
    <xf numFmtId="295" fontId="2" fillId="0" borderId="2" xfId="0" applyNumberFormat="1" applyFont="1" applyFill="1" applyBorder="1" applyAlignment="1" applyProtection="1">
      <alignment vertical="center"/>
    </xf>
    <xf numFmtId="295" fontId="7" fillId="0" borderId="2" xfId="0" applyNumberFormat="1" applyFont="1" applyFill="1" applyBorder="1" applyAlignment="1" applyProtection="1">
      <alignment horizontal="center" vertical="center"/>
    </xf>
    <xf numFmtId="295" fontId="2" fillId="3" borderId="5" xfId="0" applyNumberFormat="1" applyFont="1" applyFill="1" applyBorder="1" applyAlignment="1" applyProtection="1">
      <alignment horizontal="center" vertical="center"/>
    </xf>
    <xf numFmtId="295" fontId="2" fillId="3" borderId="3" xfId="0" applyNumberFormat="1" applyFont="1" applyFill="1" applyBorder="1" applyAlignment="1" applyProtection="1">
      <alignment horizontal="center" vertical="center"/>
    </xf>
    <xf numFmtId="295" fontId="2" fillId="4" borderId="6" xfId="0" applyNumberFormat="1" applyFont="1" applyFill="1" applyBorder="1" applyAlignment="1" applyProtection="1">
      <alignment horizontal="center" vertical="center"/>
    </xf>
    <xf numFmtId="295" fontId="5" fillId="3" borderId="6" xfId="0" applyNumberFormat="1" applyFont="1" applyFill="1" applyBorder="1" applyAlignment="1" applyProtection="1">
      <alignment horizontal="center" vertical="center" wrapText="1"/>
    </xf>
    <xf numFmtId="295" fontId="2" fillId="3" borderId="7" xfId="0" applyNumberFormat="1" applyFont="1" applyFill="1" applyBorder="1" applyAlignment="1" applyProtection="1">
      <alignment horizontal="center" vertical="center"/>
    </xf>
    <xf numFmtId="295" fontId="2" fillId="4" borderId="8" xfId="0" applyNumberFormat="1" applyFont="1" applyFill="1" applyBorder="1" applyAlignment="1" applyProtection="1">
      <alignment horizontal="center" vertical="center"/>
    </xf>
    <xf numFmtId="295" fontId="2" fillId="3" borderId="8" xfId="0" applyNumberFormat="1" applyFont="1" applyFill="1" applyBorder="1" applyAlignment="1" applyProtection="1">
      <alignment horizontal="center" vertical="center"/>
    </xf>
    <xf numFmtId="295" fontId="2" fillId="3" borderId="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xf>
    <xf numFmtId="295" fontId="1" fillId="0" borderId="0" xfId="0" applyNumberFormat="1" applyFont="1" applyAlignment="1">
      <alignment horizontal="center" vertical="center"/>
    </xf>
    <xf numFmtId="295" fontId="2" fillId="0" borderId="3" xfId="0" applyNumberFormat="1" applyFont="1" applyBorder="1" applyAlignment="1">
      <alignment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vertical="center"/>
    </xf>
    <xf numFmtId="49" fontId="9" fillId="5" borderId="10"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horizontal="left" vertical="center"/>
    </xf>
    <xf numFmtId="0" fontId="10" fillId="0" borderId="0" xfId="6" applyFont="1" applyAlignment="1" applyProtection="1">
      <alignment horizontal="right" vertical="center"/>
    </xf>
    <xf numFmtId="0" fontId="6" fillId="0" borderId="0" xfId="0" applyNumberFormat="1" applyFont="1" applyFill="1" applyBorder="1" applyAlignment="1" applyProtection="1">
      <alignment horizontal="right" vertical="center"/>
    </xf>
    <xf numFmtId="9" fontId="6" fillId="0" borderId="2" xfId="0" applyNumberFormat="1" applyFont="1" applyFill="1" applyBorder="1" applyAlignment="1" applyProtection="1">
      <alignment horizontal="center" vertical="center" shrinkToFit="1"/>
    </xf>
    <xf numFmtId="9" fontId="6" fillId="0" borderId="2" xfId="0" applyNumberFormat="1" applyFont="1" applyFill="1" applyBorder="1" applyAlignment="1" applyProtection="1">
      <alignment horizontal="center" vertical="center"/>
    </xf>
    <xf numFmtId="9" fontId="11"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10" fontId="12" fillId="0" borderId="2" xfId="3" applyNumberFormat="1" applyFont="1" applyFill="1" applyBorder="1" applyAlignment="1">
      <alignment horizontal="center" vertical="center"/>
    </xf>
    <xf numFmtId="43" fontId="12" fillId="0" borderId="2" xfId="0" applyNumberFormat="1" applyFont="1" applyFill="1" applyBorder="1" applyAlignment="1" applyProtection="1">
      <alignment horizontal="center" vertical="center" shrinkToFit="1"/>
    </xf>
    <xf numFmtId="10" fontId="12" fillId="0" borderId="2" xfId="3" applyNumberFormat="1" applyFont="1" applyFill="1" applyBorder="1" applyAlignment="1">
      <alignment horizontal="center" vertical="center" shrinkToFit="1"/>
    </xf>
    <xf numFmtId="295" fontId="2" fillId="0" borderId="0" xfId="0" applyNumberFormat="1" applyFont="1" applyAlignment="1">
      <alignment horizontal="left" vertical="center"/>
    </xf>
    <xf numFmtId="295" fontId="7" fillId="0" borderId="0" xfId="0" applyNumberFormat="1" applyFont="1" applyFill="1" applyAlignment="1" applyProtection="1">
      <alignment horizontal="center" vertical="center"/>
    </xf>
    <xf numFmtId="295" fontId="2" fillId="0" borderId="0" xfId="0" applyNumberFormat="1" applyFont="1" applyFill="1" applyAlignment="1" applyProtection="1">
      <alignment horizontal="center" vertical="center"/>
    </xf>
    <xf numFmtId="295" fontId="2" fillId="3" borderId="4" xfId="0" applyNumberFormat="1" applyFont="1" applyFill="1" applyBorder="1" applyAlignment="1" applyProtection="1">
      <alignment horizontal="center" vertical="center"/>
    </xf>
    <xf numFmtId="295" fontId="2" fillId="3" borderId="4" xfId="0" applyNumberFormat="1" applyFont="1" applyFill="1" applyBorder="1" applyAlignment="1" applyProtection="1">
      <alignment horizontal="left" vertical="center"/>
    </xf>
    <xf numFmtId="295" fontId="2" fillId="3" borderId="5" xfId="0" applyNumberFormat="1" applyFont="1" applyFill="1" applyBorder="1" applyAlignment="1" applyProtection="1">
      <alignment horizontal="left" vertical="center"/>
    </xf>
    <xf numFmtId="295" fontId="2" fillId="3" borderId="3" xfId="0" applyNumberFormat="1" applyFont="1" applyFill="1" applyBorder="1" applyAlignment="1" applyProtection="1">
      <alignment horizontal="left" vertical="center"/>
    </xf>
    <xf numFmtId="295" fontId="2" fillId="3" borderId="3" xfId="0" applyNumberFormat="1" applyFont="1" applyFill="1" applyBorder="1" applyAlignment="1" applyProtection="1">
      <alignment vertical="center"/>
    </xf>
    <xf numFmtId="295" fontId="2" fillId="4" borderId="3"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shrinkToFit="1"/>
    </xf>
    <xf numFmtId="10" fontId="12" fillId="0" borderId="0" xfId="3" applyNumberFormat="1" applyFont="1" applyAlignment="1">
      <alignment vertical="center"/>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shrinkToFit="1"/>
    </xf>
    <xf numFmtId="0" fontId="12" fillId="0" borderId="11" xfId="0" applyNumberFormat="1" applyFont="1" applyFill="1" applyBorder="1" applyAlignment="1" applyProtection="1">
      <alignment horizontal="left" vertical="center" shrinkToFit="1"/>
    </xf>
    <xf numFmtId="0" fontId="12" fillId="0" borderId="12" xfId="0" applyNumberFormat="1" applyFont="1" applyFill="1" applyBorder="1" applyAlignment="1" applyProtection="1">
      <alignment horizontal="left" vertical="center" shrinkToFit="1"/>
    </xf>
    <xf numFmtId="43" fontId="12" fillId="0" borderId="12" xfId="1" applyFont="1" applyFill="1" applyBorder="1" applyAlignment="1">
      <alignment horizontal="right" vertical="center" shrinkToFit="1"/>
    </xf>
    <xf numFmtId="49" fontId="12" fillId="0" borderId="2"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shrinkToFit="1"/>
    </xf>
    <xf numFmtId="295" fontId="12" fillId="0" borderId="2" xfId="0" applyNumberFormat="1" applyFont="1" applyFill="1" applyBorder="1" applyAlignment="1" applyProtection="1">
      <alignment vertical="center" shrinkToFit="1"/>
    </xf>
    <xf numFmtId="0" fontId="12" fillId="0" borderId="0" xfId="0" applyNumberFormat="1" applyFont="1" applyFill="1" applyBorder="1" applyAlignment="1" applyProtection="1">
      <alignment horizontal="right" vertical="center"/>
    </xf>
    <xf numFmtId="10" fontId="12" fillId="0" borderId="0" xfId="3" applyNumberFormat="1" applyFont="1" applyFill="1" applyAlignment="1">
      <alignment vertical="center"/>
    </xf>
    <xf numFmtId="9" fontId="12" fillId="0" borderId="2" xfId="0" applyNumberFormat="1" applyFont="1" applyFill="1" applyBorder="1" applyAlignment="1" applyProtection="1">
      <alignment horizontal="center" vertical="center"/>
    </xf>
    <xf numFmtId="10" fontId="12" fillId="0" borderId="2" xfId="3" applyNumberFormat="1" applyFont="1" applyBorder="1" applyAlignment="1">
      <alignment horizontal="center" vertical="center" shrinkToFit="1"/>
    </xf>
    <xf numFmtId="295" fontId="7" fillId="0" borderId="2" xfId="0" applyNumberFormat="1" applyFont="1" applyBorder="1" applyAlignment="1">
      <alignment vertical="center"/>
    </xf>
    <xf numFmtId="295" fontId="7" fillId="0" borderId="0" xfId="0" applyNumberFormat="1" applyFont="1" applyAlignment="1">
      <alignment vertical="center"/>
    </xf>
    <xf numFmtId="295" fontId="5" fillId="4" borderId="2" xfId="0" applyNumberFormat="1" applyFont="1" applyFill="1" applyBorder="1" applyAlignment="1" applyProtection="1">
      <alignment horizontal="center" vertical="center"/>
    </xf>
    <xf numFmtId="295" fontId="2" fillId="0" borderId="0" xfId="0" applyNumberFormat="1" applyFont="1" applyBorder="1" applyAlignment="1">
      <alignment horizontal="right" vertical="center"/>
    </xf>
    <xf numFmtId="295" fontId="5" fillId="0" borderId="2" xfId="0" applyNumberFormat="1" applyFont="1" applyBorder="1" applyAlignment="1">
      <alignment vertical="center"/>
    </xf>
    <xf numFmtId="296" fontId="2" fillId="0" borderId="2" xfId="0" applyNumberFormat="1" applyFont="1" applyBorder="1" applyAlignment="1">
      <alignment horizontal="center" vertical="center"/>
    </xf>
    <xf numFmtId="0" fontId="12" fillId="5" borderId="11" xfId="0" applyNumberFormat="1" applyFont="1" applyFill="1" applyBorder="1" applyAlignment="1" applyProtection="1">
      <alignment horizontal="left" vertical="center" shrinkToFit="1"/>
    </xf>
    <xf numFmtId="0" fontId="12" fillId="5" borderId="12" xfId="0" applyNumberFormat="1" applyFont="1" applyFill="1" applyBorder="1" applyAlignment="1" applyProtection="1">
      <alignment horizontal="left" vertical="center" shrinkToFit="1"/>
    </xf>
    <xf numFmtId="0" fontId="15" fillId="0" borderId="0" xfId="6" applyFont="1" applyAlignment="1" applyProtection="1">
      <alignment horizontal="right" vertical="center"/>
    </xf>
    <xf numFmtId="0" fontId="16" fillId="0" borderId="0" xfId="0" applyFont="1"/>
    <xf numFmtId="0" fontId="0" fillId="0" borderId="0" xfId="0" applyFont="1"/>
    <xf numFmtId="295" fontId="2" fillId="0" borderId="8" xfId="0" applyNumberFormat="1" applyFont="1" applyBorder="1" applyAlignment="1">
      <alignment horizontal="right" vertical="center"/>
    </xf>
    <xf numFmtId="295" fontId="5" fillId="0" borderId="3" xfId="0" applyNumberFormat="1" applyFont="1" applyBorder="1" applyAlignment="1">
      <alignment vertical="center"/>
    </xf>
    <xf numFmtId="295" fontId="2" fillId="2" borderId="3" xfId="0" applyNumberFormat="1" applyFont="1" applyFill="1" applyBorder="1" applyAlignment="1">
      <alignment horizontal="center" vertical="center"/>
    </xf>
    <xf numFmtId="296" fontId="2" fillId="0" borderId="2" xfId="0" applyNumberFormat="1" applyFont="1" applyBorder="1" applyAlignment="1" applyProtection="1">
      <alignment horizontal="center" vertical="center"/>
    </xf>
    <xf numFmtId="295" fontId="2" fillId="0" borderId="2" xfId="0" applyNumberFormat="1" applyFont="1" applyFill="1" applyBorder="1" applyAlignment="1">
      <alignment horizontal="right" vertical="center"/>
    </xf>
    <xf numFmtId="295" fontId="5" fillId="3" borderId="8" xfId="0" applyNumberFormat="1" applyFont="1" applyFill="1" applyBorder="1" applyAlignment="1" applyProtection="1">
      <alignment horizontal="center" vertical="center" wrapText="1"/>
    </xf>
    <xf numFmtId="295" fontId="5" fillId="3" borderId="2" xfId="0" applyNumberFormat="1" applyFont="1" applyFill="1" applyBorder="1" applyAlignment="1" applyProtection="1">
      <alignment horizontal="center" vertical="center"/>
    </xf>
    <xf numFmtId="295" fontId="2" fillId="0" borderId="0" xfId="0" applyNumberFormat="1" applyFont="1" applyAlignment="1">
      <alignment horizontal="center" vertical="center" wrapText="1"/>
    </xf>
    <xf numFmtId="295" fontId="2" fillId="0" borderId="2" xfId="0" applyNumberFormat="1" applyFont="1" applyBorder="1" applyAlignment="1">
      <alignment horizontal="center" vertical="center" wrapText="1"/>
    </xf>
    <xf numFmtId="0" fontId="6"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vertical="center" shrinkToFit="1"/>
    </xf>
    <xf numFmtId="297" fontId="18" fillId="0" borderId="2" xfId="0" applyNumberFormat="1" applyFont="1" applyFill="1" applyBorder="1" applyAlignment="1" applyProtection="1">
      <alignment horizontal="center" vertical="center"/>
    </xf>
    <xf numFmtId="297" fontId="18" fillId="0" borderId="3" xfId="0" applyNumberFormat="1" applyFont="1" applyFill="1" applyBorder="1" applyAlignment="1" applyProtection="1">
      <alignment horizontal="center" vertical="center"/>
    </xf>
    <xf numFmtId="297" fontId="19" fillId="0" borderId="2" xfId="0" applyNumberFormat="1" applyFont="1" applyFill="1" applyBorder="1" applyAlignment="1" applyProtection="1">
      <alignment horizontal="center" vertical="center"/>
    </xf>
    <xf numFmtId="297" fontId="19" fillId="0" borderId="3" xfId="0" applyNumberFormat="1" applyFont="1" applyFill="1" applyBorder="1" applyAlignment="1" applyProtection="1">
      <alignment horizontal="center" vertical="center"/>
    </xf>
    <xf numFmtId="298" fontId="5" fillId="0" borderId="2" xfId="0" applyNumberFormat="1" applyFont="1" applyFill="1" applyBorder="1" applyAlignment="1" applyProtection="1">
      <alignment horizontal="left" vertical="center" shrinkToFit="1"/>
    </xf>
    <xf numFmtId="298" fontId="6" fillId="0" borderId="2"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left" vertical="center" shrinkToFit="1"/>
    </xf>
    <xf numFmtId="0" fontId="20" fillId="0" borderId="2" xfId="0" applyNumberFormat="1" applyFont="1" applyFill="1" applyBorder="1" applyAlignment="1" applyProtection="1">
      <alignment horizontal="center" vertical="center"/>
    </xf>
    <xf numFmtId="43" fontId="6" fillId="0" borderId="2" xfId="0" applyNumberFormat="1" applyFont="1" applyFill="1" applyBorder="1" applyAlignment="1" applyProtection="1">
      <alignment vertical="center" shrinkToFit="1"/>
    </xf>
    <xf numFmtId="295" fontId="6" fillId="0" borderId="2" xfId="0" applyNumberFormat="1" applyFont="1" applyFill="1" applyBorder="1" applyAlignment="1" applyProtection="1">
      <alignment horizontal="center" vertical="center" shrinkToFit="1"/>
    </xf>
    <xf numFmtId="0" fontId="10" fillId="0" borderId="0" xfId="6" applyFont="1" applyFill="1" applyAlignment="1" applyProtection="1">
      <alignment horizontal="right" vertical="center"/>
    </xf>
    <xf numFmtId="0" fontId="15" fillId="0" borderId="0" xfId="6" applyFont="1" applyFill="1" applyAlignment="1" applyProtection="1">
      <alignment horizontal="right" vertical="center"/>
    </xf>
    <xf numFmtId="10" fontId="6" fillId="0" borderId="2" xfId="0" applyNumberFormat="1" applyFont="1" applyFill="1" applyBorder="1" applyAlignment="1" applyProtection="1">
      <alignment horizontal="center" vertical="center" shrinkToFit="1"/>
    </xf>
    <xf numFmtId="295" fontId="6" fillId="0" borderId="0" xfId="0" applyNumberFormat="1" applyFont="1" applyFill="1" applyBorder="1" applyAlignment="1" applyProtection="1">
      <alignment vertical="center" shrinkToFit="1"/>
    </xf>
    <xf numFmtId="189" fontId="21" fillId="0" borderId="0" xfId="0" applyNumberFormat="1" applyFont="1" applyFill="1" applyBorder="1" applyAlignment="1" applyProtection="1">
      <alignment vertical="center"/>
    </xf>
    <xf numFmtId="295" fontId="6" fillId="0" borderId="0" xfId="0" applyNumberFormat="1" applyFont="1" applyFill="1" applyBorder="1" applyAlignment="1" applyProtection="1">
      <alignment vertical="center"/>
    </xf>
    <xf numFmtId="295" fontId="2" fillId="2" borderId="2" xfId="0" applyNumberFormat="1" applyFont="1" applyFill="1" applyBorder="1" applyAlignment="1">
      <alignment horizontal="center" vertical="center" wrapText="1"/>
    </xf>
    <xf numFmtId="295" fontId="12" fillId="0" borderId="2" xfId="0" applyNumberFormat="1" applyFont="1" applyFill="1" applyBorder="1" applyAlignment="1">
      <alignment vertical="center"/>
    </xf>
    <xf numFmtId="295" fontId="16" fillId="0" borderId="0" xfId="0" applyNumberFormat="1" applyFont="1"/>
    <xf numFmtId="295" fontId="0" fillId="0" borderId="0" xfId="0" applyNumberFormat="1" applyFont="1"/>
    <xf numFmtId="295" fontId="2" fillId="0" borderId="2" xfId="0" applyNumberFormat="1" applyFont="1" applyBorder="1" applyAlignment="1">
      <alignment horizontal="left" vertical="center" wrapText="1"/>
    </xf>
    <xf numFmtId="295" fontId="2" fillId="0" borderId="5" xfId="0" applyNumberFormat="1" applyFont="1" applyBorder="1" applyAlignment="1">
      <alignment horizontal="center" vertical="center"/>
    </xf>
    <xf numFmtId="295" fontId="2" fillId="0" borderId="2" xfId="0" applyNumberFormat="1" applyFont="1" applyFill="1" applyBorder="1" applyAlignment="1">
      <alignment horizontal="center" vertical="center" wrapText="1"/>
    </xf>
    <xf numFmtId="295" fontId="2" fillId="0" borderId="2" xfId="0" applyNumberFormat="1" applyFont="1" applyFill="1" applyBorder="1" applyAlignment="1">
      <alignment horizontal="left" vertical="center"/>
    </xf>
    <xf numFmtId="295" fontId="2" fillId="0" borderId="1" xfId="0" applyNumberFormat="1" applyFont="1" applyBorder="1" applyAlignment="1">
      <alignment horizontal="right" vertical="center"/>
    </xf>
    <xf numFmtId="295" fontId="2" fillId="2" borderId="2" xfId="0" applyNumberFormat="1" applyFont="1" applyFill="1" applyBorder="1" applyAlignment="1">
      <alignment horizontal="center" vertical="center"/>
    </xf>
    <xf numFmtId="295" fontId="2" fillId="0" borderId="3" xfId="0" applyNumberFormat="1" applyFont="1" applyBorder="1" applyAlignment="1">
      <alignment horizontal="left" vertical="center"/>
    </xf>
    <xf numFmtId="295" fontId="2" fillId="2" borderId="3" xfId="0" applyNumberFormat="1" applyFont="1" applyFill="1" applyBorder="1" applyAlignment="1" applyProtection="1">
      <alignment horizontal="right" vertical="center"/>
      <protection locked="0"/>
    </xf>
    <xf numFmtId="295" fontId="2" fillId="0" borderId="6" xfId="0" applyNumberFormat="1" applyFont="1" applyBorder="1" applyAlignment="1">
      <alignment horizontal="center" vertical="center" wrapText="1"/>
    </xf>
    <xf numFmtId="295" fontId="2" fillId="0" borderId="8" xfId="0" applyNumberFormat="1" applyFont="1" applyBorder="1" applyAlignment="1">
      <alignment horizontal="center" vertical="center" wrapText="1"/>
    </xf>
    <xf numFmtId="295" fontId="2" fillId="2" borderId="4" xfId="0" applyNumberFormat="1" applyFont="1" applyFill="1" applyBorder="1" applyAlignment="1">
      <alignment horizontal="center" vertical="center" wrapText="1"/>
    </xf>
    <xf numFmtId="295" fontId="2" fillId="2" borderId="5" xfId="0" applyNumberFormat="1" applyFont="1" applyFill="1" applyBorder="1" applyAlignment="1">
      <alignment horizontal="center" vertical="center" wrapText="1"/>
    </xf>
    <xf numFmtId="295" fontId="2" fillId="2" borderId="3" xfId="0" applyNumberFormat="1" applyFont="1" applyFill="1" applyBorder="1" applyAlignment="1">
      <alignment horizontal="center" vertical="center" wrapText="1"/>
    </xf>
    <xf numFmtId="295" fontId="2" fillId="2" borderId="6" xfId="0" applyNumberFormat="1" applyFont="1" applyFill="1" applyBorder="1" applyAlignment="1">
      <alignment horizontal="center" vertical="center" wrapText="1"/>
    </xf>
    <xf numFmtId="295" fontId="2" fillId="2" borderId="8" xfId="0" applyNumberFormat="1" applyFont="1" applyFill="1" applyBorder="1" applyAlignment="1">
      <alignment horizontal="center" vertical="center" wrapText="1"/>
    </xf>
    <xf numFmtId="295" fontId="2" fillId="2" borderId="2" xfId="0" applyNumberFormat="1" applyFont="1" applyFill="1" applyBorder="1" applyAlignment="1">
      <alignment horizontal="right" vertical="center"/>
    </xf>
    <xf numFmtId="295" fontId="2" fillId="0" borderId="2" xfId="333" applyNumberFormat="1" applyFont="1" applyFill="1" applyBorder="1" applyAlignment="1">
      <alignment horizontal="right" vertical="center" wrapText="1"/>
    </xf>
    <xf numFmtId="295" fontId="2" fillId="2" borderId="6" xfId="0" applyNumberFormat="1" applyFont="1" applyFill="1" applyBorder="1" applyAlignment="1">
      <alignment horizontal="center" vertical="center"/>
    </xf>
    <xf numFmtId="295" fontId="2" fillId="2" borderId="8" xfId="0" applyNumberFormat="1" applyFont="1" applyFill="1" applyBorder="1" applyAlignment="1">
      <alignment horizontal="center" vertical="center"/>
    </xf>
    <xf numFmtId="295" fontId="2" fillId="0" borderId="6" xfId="0" applyNumberFormat="1" applyFont="1" applyBorder="1" applyAlignment="1">
      <alignment horizontal="center" vertical="center"/>
    </xf>
    <xf numFmtId="295" fontId="2" fillId="0" borderId="8" xfId="0" applyNumberFormat="1" applyFont="1" applyBorder="1" applyAlignment="1">
      <alignment horizontal="center" vertical="center"/>
    </xf>
    <xf numFmtId="295" fontId="2" fillId="2" borderId="4" xfId="0" applyNumberFormat="1" applyFont="1" applyFill="1" applyBorder="1" applyAlignment="1">
      <alignment horizontal="center" vertical="center"/>
    </xf>
    <xf numFmtId="295" fontId="4" fillId="0" borderId="2" xfId="1313" applyNumberFormat="1" applyFont="1" applyBorder="1" applyAlignment="1" applyProtection="1">
      <alignment vertical="center"/>
    </xf>
    <xf numFmtId="295" fontId="4" fillId="0" borderId="2" xfId="0" applyNumberFormat="1" applyFont="1" applyBorder="1" applyAlignment="1">
      <alignment vertical="center"/>
    </xf>
    <xf numFmtId="0" fontId="2" fillId="0" borderId="0" xfId="0" applyFont="1"/>
    <xf numFmtId="0" fontId="0" fillId="0" borderId="0" xfId="0"/>
    <xf numFmtId="0" fontId="22" fillId="0" borderId="0" xfId="398" applyFont="1" applyAlignment="1" applyProtection="1">
      <alignment horizontal="center" vertical="center"/>
    </xf>
    <xf numFmtId="1" fontId="2" fillId="0" borderId="0" xfId="1203" applyNumberFormat="1" applyFont="1" applyBorder="1" applyAlignment="1">
      <alignment horizontal="center" vertical="center"/>
    </xf>
    <xf numFmtId="1" fontId="23" fillId="0" borderId="0" xfId="1203" applyNumberFormat="1" applyFont="1" applyBorder="1" applyAlignment="1">
      <alignment horizontal="center" vertical="center"/>
    </xf>
    <xf numFmtId="1" fontId="24" fillId="0" borderId="0" xfId="1203" applyNumberFormat="1" applyFont="1" applyBorder="1" applyAlignment="1">
      <alignment horizontal="center" vertical="center"/>
    </xf>
    <xf numFmtId="1" fontId="2" fillId="0" borderId="0" xfId="1203" applyNumberFormat="1" applyFont="1" applyBorder="1" applyAlignment="1">
      <alignment horizontal="left" vertical="center"/>
    </xf>
    <xf numFmtId="1" fontId="6" fillId="0" borderId="0" xfId="1203" applyNumberFormat="1" applyFont="1" applyBorder="1" applyAlignment="1">
      <alignment horizontal="left" vertical="center"/>
    </xf>
    <xf numFmtId="0" fontId="25" fillId="0" borderId="2" xfId="1619" applyFont="1" applyFill="1" applyBorder="1" applyAlignment="1">
      <alignment horizontal="center" vertical="center" wrapText="1"/>
    </xf>
    <xf numFmtId="0" fontId="25" fillId="0" borderId="6" xfId="1619" applyFont="1" applyFill="1" applyBorder="1" applyAlignment="1">
      <alignment horizontal="center" vertical="center" wrapText="1"/>
    </xf>
    <xf numFmtId="0" fontId="25" fillId="0" borderId="8" xfId="1619" applyFont="1" applyFill="1" applyBorder="1" applyAlignment="1">
      <alignment horizontal="center" vertical="center" wrapText="1"/>
    </xf>
    <xf numFmtId="0" fontId="2" fillId="0" borderId="2" xfId="1203" applyFont="1" applyBorder="1" applyAlignment="1">
      <alignment horizontal="center" vertical="center"/>
    </xf>
    <xf numFmtId="0" fontId="2" fillId="0" borderId="2" xfId="1203" applyFont="1" applyBorder="1" applyAlignment="1">
      <alignment vertical="center"/>
    </xf>
    <xf numFmtId="58" fontId="2" fillId="0" borderId="2" xfId="1203" applyNumberFormat="1" applyFont="1" applyBorder="1" applyAlignment="1">
      <alignment horizontal="center" vertical="center"/>
    </xf>
    <xf numFmtId="295" fontId="5" fillId="0" borderId="4" xfId="0" applyNumberFormat="1" applyFont="1" applyBorder="1" applyAlignment="1">
      <alignment horizontal="center" vertical="center"/>
    </xf>
    <xf numFmtId="295" fontId="5" fillId="0" borderId="5" xfId="0" applyNumberFormat="1" applyFont="1" applyBorder="1" applyAlignment="1">
      <alignment horizontal="center" vertical="center"/>
    </xf>
    <xf numFmtId="295" fontId="5" fillId="0" borderId="3" xfId="0" applyNumberFormat="1" applyFont="1" applyBorder="1" applyAlignment="1">
      <alignment horizontal="center" vertical="center"/>
    </xf>
    <xf numFmtId="0" fontId="7" fillId="0" borderId="2" xfId="1203" applyFont="1" applyFill="1" applyBorder="1" applyAlignment="1">
      <alignment horizontal="centerContinuous" vertical="center" wrapText="1"/>
    </xf>
    <xf numFmtId="1" fontId="6" fillId="0" borderId="0" xfId="1203" applyNumberFormat="1" applyFont="1" applyBorder="1" applyAlignment="1">
      <alignment horizontal="center" vertical="center"/>
    </xf>
    <xf numFmtId="299" fontId="6" fillId="0" borderId="0" xfId="1203" applyNumberFormat="1" applyFont="1" applyBorder="1" applyAlignment="1">
      <alignment horizontal="right" vertical="center"/>
    </xf>
    <xf numFmtId="57" fontId="2" fillId="0" borderId="2" xfId="1203" applyNumberFormat="1" applyFont="1" applyBorder="1" applyAlignment="1">
      <alignment horizontal="center" vertical="center"/>
    </xf>
    <xf numFmtId="4" fontId="2" fillId="0" borderId="2" xfId="1203" applyNumberFormat="1" applyFont="1" applyBorder="1" applyAlignment="1">
      <alignment vertical="center"/>
    </xf>
    <xf numFmtId="4" fontId="2" fillId="0" borderId="2" xfId="1203" applyNumberFormat="1" applyFont="1" applyBorder="1" applyAlignment="1">
      <alignment horizontal="center" vertical="center"/>
    </xf>
    <xf numFmtId="2" fontId="6" fillId="0" borderId="0" xfId="1203" applyNumberFormat="1" applyFont="1" applyBorder="1" applyAlignment="1">
      <alignment horizontal="center" vertical="center"/>
    </xf>
    <xf numFmtId="1" fontId="6" fillId="0" borderId="0" xfId="1665" applyNumberFormat="1" applyFont="1" applyBorder="1" applyAlignment="1">
      <alignment horizontal="right" vertical="center"/>
    </xf>
    <xf numFmtId="1" fontId="6" fillId="0" borderId="0" xfId="1203" applyNumberFormat="1" applyFont="1" applyAlignment="1">
      <alignment vertical="center"/>
    </xf>
    <xf numFmtId="0" fontId="25" fillId="0" borderId="2" xfId="0" applyFont="1" applyBorder="1" applyAlignment="1">
      <alignment horizontal="center" vertical="center" wrapText="1"/>
    </xf>
    <xf numFmtId="1" fontId="25" fillId="0" borderId="2" xfId="1665" applyNumberFormat="1" applyFont="1" applyBorder="1" applyAlignment="1">
      <alignment horizontal="center" vertical="center"/>
    </xf>
    <xf numFmtId="0" fontId="25" fillId="0" borderId="2" xfId="214" applyFont="1" applyFill="1" applyBorder="1" applyAlignment="1">
      <alignment horizontal="center" vertical="center" wrapText="1"/>
    </xf>
    <xf numFmtId="1" fontId="25" fillId="0" borderId="2" xfId="1203" applyNumberFormat="1" applyFont="1" applyBorder="1" applyAlignment="1">
      <alignment horizontal="center" vertical="center"/>
    </xf>
    <xf numFmtId="1" fontId="2" fillId="0" borderId="2" xfId="1665" applyNumberFormat="1" applyFont="1" applyBorder="1" applyAlignment="1">
      <alignment horizontal="right" vertical="center"/>
    </xf>
    <xf numFmtId="1" fontId="2" fillId="0" borderId="2" xfId="1203" applyNumberFormat="1" applyFont="1" applyBorder="1" applyAlignment="1">
      <alignment horizontal="center" vertical="center"/>
    </xf>
    <xf numFmtId="2" fontId="2" fillId="0" borderId="2" xfId="214" applyNumberFormat="1" applyFont="1" applyFill="1" applyBorder="1" applyAlignment="1">
      <alignment vertical="center"/>
    </xf>
    <xf numFmtId="1" fontId="2" fillId="0" borderId="2" xfId="1665" applyNumberFormat="1" applyFont="1" applyBorder="1" applyAlignment="1">
      <alignment vertical="center"/>
    </xf>
    <xf numFmtId="2" fontId="2" fillId="0" borderId="2" xfId="1203" applyNumberFormat="1" applyFont="1" applyFill="1" applyBorder="1" applyAlignment="1">
      <alignment vertical="center"/>
    </xf>
    <xf numFmtId="1" fontId="26" fillId="0" borderId="0" xfId="1203" applyNumberFormat="1" applyFont="1" applyBorder="1" applyAlignment="1">
      <alignment horizontal="right" vertical="center"/>
    </xf>
    <xf numFmtId="41" fontId="2" fillId="0" borderId="0" xfId="1665" applyFont="1" applyBorder="1" applyAlignment="1">
      <alignment horizontal="right" vertical="center"/>
    </xf>
    <xf numFmtId="41" fontId="25" fillId="0" borderId="2" xfId="1665" applyFont="1" applyBorder="1" applyAlignment="1">
      <alignment horizontal="center" vertical="center"/>
    </xf>
    <xf numFmtId="41" fontId="2" fillId="0" borderId="2" xfId="1665" applyFont="1" applyBorder="1" applyAlignment="1">
      <alignment horizontal="center" vertical="center"/>
    </xf>
    <xf numFmtId="3" fontId="2" fillId="0" borderId="2" xfId="1203" applyNumberFormat="1" applyFont="1" applyBorder="1" applyAlignment="1">
      <alignment vertical="center"/>
    </xf>
    <xf numFmtId="295" fontId="2" fillId="0" borderId="6" xfId="0" applyNumberFormat="1" applyFont="1" applyFill="1" applyBorder="1" applyAlignment="1">
      <alignment horizontal="center" vertical="center" wrapText="1"/>
    </xf>
    <xf numFmtId="295" fontId="2" fillId="0" borderId="8" xfId="0" applyNumberFormat="1" applyFont="1" applyFill="1" applyBorder="1" applyAlignment="1">
      <alignment horizontal="center" vertical="center" wrapText="1"/>
    </xf>
    <xf numFmtId="295" fontId="2" fillId="0" borderId="0" xfId="0" applyNumberFormat="1" applyFont="1" applyFill="1" applyAlignment="1">
      <alignment horizontal="left" vertical="center"/>
    </xf>
    <xf numFmtId="49" fontId="2" fillId="0" borderId="0" xfId="0" applyNumberFormat="1" applyFont="1" applyAlignment="1">
      <alignment horizontal="center" vertical="center"/>
    </xf>
    <xf numFmtId="300" fontId="2" fillId="0" borderId="0" xfId="0" applyNumberFormat="1" applyFont="1" applyAlignment="1">
      <alignment horizontal="center" vertical="center"/>
    </xf>
    <xf numFmtId="295" fontId="2" fillId="0" borderId="0" xfId="0" applyNumberFormat="1" applyFont="1" applyBorder="1" applyAlignment="1">
      <alignment vertical="center"/>
    </xf>
    <xf numFmtId="49" fontId="2" fillId="0" borderId="0" xfId="0" applyNumberFormat="1" applyFont="1" applyFill="1" applyAlignment="1" applyProtection="1">
      <alignment vertical="center"/>
    </xf>
    <xf numFmtId="49" fontId="3" fillId="0" borderId="0" xfId="1313" applyNumberFormat="1" applyFont="1" applyAlignment="1" applyProtection="1">
      <alignment horizontal="center" vertical="center"/>
      <protection hidden="1"/>
    </xf>
    <xf numFmtId="49" fontId="1" fillId="0" borderId="0" xfId="0" applyNumberFormat="1" applyFont="1" applyAlignment="1">
      <alignment horizontal="center" vertical="center" wrapText="1"/>
    </xf>
    <xf numFmtId="49" fontId="2" fillId="0" borderId="1" xfId="0" applyNumberFormat="1" applyFont="1" applyBorder="1" applyAlignment="1">
      <alignment horizontal="left" vertical="center"/>
    </xf>
    <xf numFmtId="49" fontId="2" fillId="0" borderId="2"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0" borderId="2" xfId="0" applyNumberFormat="1" applyFont="1" applyBorder="1" applyAlignment="1" applyProtection="1">
      <alignment horizontal="center" vertical="center"/>
    </xf>
    <xf numFmtId="295" fontId="5" fillId="0" borderId="2" xfId="0" applyNumberFormat="1" applyFont="1" applyBorder="1" applyAlignment="1">
      <alignment horizontal="center" vertical="center"/>
    </xf>
    <xf numFmtId="295" fontId="5" fillId="0" borderId="2" xfId="0" applyNumberFormat="1" applyFont="1" applyFill="1" applyBorder="1" applyAlignment="1">
      <alignment horizontal="center" vertical="center"/>
    </xf>
    <xf numFmtId="295" fontId="2" fillId="0" borderId="2" xfId="0" applyNumberFormat="1" applyFont="1" applyFill="1" applyBorder="1" applyAlignment="1">
      <alignment horizontal="center" vertical="center"/>
    </xf>
    <xf numFmtId="295" fontId="5" fillId="0" borderId="2" xfId="0" applyNumberFormat="1" applyFont="1" applyBorder="1" applyAlignment="1">
      <alignment horizontal="left" vertical="center"/>
    </xf>
    <xf numFmtId="49" fontId="2" fillId="0" borderId="2" xfId="0" applyNumberFormat="1" applyFont="1" applyFill="1" applyBorder="1" applyAlignment="1">
      <alignment horizontal="center" vertical="center"/>
    </xf>
    <xf numFmtId="0" fontId="2" fillId="0" borderId="0" xfId="0" applyNumberFormat="1" applyFont="1" applyAlignment="1">
      <alignment horizontal="center" vertical="center"/>
    </xf>
    <xf numFmtId="300" fontId="1" fillId="0" borderId="0" xfId="0" applyNumberFormat="1" applyFont="1" applyAlignment="1">
      <alignment horizontal="center" vertical="center" wrapText="1"/>
    </xf>
    <xf numFmtId="300" fontId="2" fillId="0" borderId="2" xfId="0" applyNumberFormat="1" applyFont="1" applyBorder="1" applyAlignment="1">
      <alignment horizontal="center" vertical="center" wrapText="1"/>
    </xf>
    <xf numFmtId="300" fontId="2" fillId="0" borderId="2" xfId="0" applyNumberFormat="1" applyFont="1" applyBorder="1" applyAlignment="1">
      <alignment horizontal="center" vertical="center"/>
    </xf>
    <xf numFmtId="301" fontId="2" fillId="0" borderId="2" xfId="0" applyNumberFormat="1" applyFont="1" applyBorder="1" applyAlignment="1">
      <alignment horizontal="center" vertical="center"/>
    </xf>
    <xf numFmtId="295" fontId="2" fillId="0" borderId="3" xfId="0" applyNumberFormat="1" applyFont="1" applyFill="1" applyBorder="1" applyAlignment="1">
      <alignment horizontal="center" vertical="center"/>
    </xf>
    <xf numFmtId="301" fontId="2" fillId="0" borderId="2" xfId="0" applyNumberFormat="1" applyFont="1" applyFill="1" applyBorder="1" applyAlignment="1">
      <alignment horizontal="center" vertical="center"/>
    </xf>
    <xf numFmtId="301" fontId="2" fillId="0" borderId="2" xfId="0" applyNumberFormat="1" applyFont="1" applyFill="1" applyBorder="1" applyAlignment="1" applyProtection="1">
      <alignment horizontal="center" vertical="center"/>
      <protection locked="0"/>
    </xf>
    <xf numFmtId="295" fontId="1" fillId="0" borderId="0" xfId="0" applyNumberFormat="1" applyFont="1" applyBorder="1" applyAlignment="1">
      <alignment vertical="center" wrapText="1"/>
    </xf>
    <xf numFmtId="49" fontId="1" fillId="0" borderId="0" xfId="0" applyNumberFormat="1" applyFont="1" applyFill="1" applyAlignment="1" applyProtection="1">
      <alignment vertical="center"/>
    </xf>
    <xf numFmtId="295" fontId="2" fillId="0" borderId="0" xfId="0" applyNumberFormat="1" applyFont="1" applyBorder="1" applyAlignment="1">
      <alignment horizontal="center" vertical="center"/>
    </xf>
    <xf numFmtId="49" fontId="2" fillId="3" borderId="2" xfId="0" applyNumberFormat="1" applyFont="1" applyFill="1" applyBorder="1" applyAlignment="1" applyProtection="1">
      <alignment horizontal="center" vertical="center"/>
    </xf>
    <xf numFmtId="295" fontId="2" fillId="0" borderId="0" xfId="0" applyNumberFormat="1" applyFont="1" applyBorder="1" applyAlignment="1">
      <alignment horizontal="center" vertical="center" wrapText="1"/>
    </xf>
    <xf numFmtId="49" fontId="2" fillId="3"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xf>
    <xf numFmtId="295" fontId="2" fillId="0" borderId="2" xfId="0" applyNumberFormat="1" applyFont="1" applyFill="1" applyBorder="1" applyAlignment="1" applyProtection="1">
      <alignment horizontal="left" vertical="center"/>
    </xf>
    <xf numFmtId="295" fontId="2" fillId="0" borderId="0" xfId="0" applyNumberFormat="1" applyFont="1" applyFill="1" applyBorder="1" applyAlignment="1">
      <alignment horizontal="left" vertical="center"/>
    </xf>
    <xf numFmtId="49" fontId="2" fillId="0" borderId="2" xfId="0" applyNumberFormat="1" applyFont="1" applyFill="1" applyBorder="1" applyAlignment="1" applyProtection="1">
      <alignment horizontal="center" vertical="center"/>
    </xf>
    <xf numFmtId="49" fontId="2" fillId="0" borderId="0" xfId="0" applyNumberFormat="1" applyFont="1" applyAlignment="1">
      <alignment vertical="center"/>
    </xf>
    <xf numFmtId="295" fontId="7"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xf>
    <xf numFmtId="296" fontId="2" fillId="0" borderId="2" xfId="0" applyNumberFormat="1" applyFont="1" applyFill="1" applyBorder="1" applyAlignment="1" applyProtection="1">
      <alignment horizontal="left" vertical="center"/>
    </xf>
    <xf numFmtId="2" fontId="2" fillId="0" borderId="2" xfId="0" applyNumberFormat="1" applyFont="1" applyFill="1" applyBorder="1" applyAlignment="1" applyProtection="1">
      <alignment horizontal="left" vertical="center"/>
    </xf>
    <xf numFmtId="2" fontId="2" fillId="0" borderId="2" xfId="0" applyNumberFormat="1" applyFont="1" applyFill="1" applyBorder="1" applyAlignment="1" applyProtection="1">
      <alignment vertical="center"/>
    </xf>
    <xf numFmtId="295" fontId="5" fillId="0" borderId="0" xfId="0" applyNumberFormat="1" applyFont="1" applyBorder="1" applyAlignment="1">
      <alignment vertical="center"/>
    </xf>
    <xf numFmtId="295" fontId="5" fillId="0" borderId="2" xfId="0" applyNumberFormat="1" applyFont="1" applyBorder="1" applyAlignment="1">
      <alignment horizontal="center" vertical="center" wrapText="1"/>
    </xf>
    <xf numFmtId="295" fontId="5" fillId="6" borderId="2" xfId="0" applyNumberFormat="1" applyFont="1" applyFill="1" applyBorder="1" applyAlignment="1" applyProtection="1">
      <alignment horizontal="center" vertical="center" wrapText="1"/>
    </xf>
    <xf numFmtId="43" fontId="2" fillId="0" borderId="2" xfId="1" applyFont="1" applyFill="1" applyBorder="1" applyAlignment="1" applyProtection="1">
      <alignment vertical="center"/>
    </xf>
    <xf numFmtId="295" fontId="5" fillId="3" borderId="6" xfId="0" applyNumberFormat="1" applyFont="1" applyFill="1" applyBorder="1" applyAlignment="1" applyProtection="1">
      <alignment horizontal="center" vertical="center"/>
    </xf>
    <xf numFmtId="295" fontId="5" fillId="6" borderId="2" xfId="0" applyNumberFormat="1" applyFont="1" applyFill="1" applyBorder="1" applyAlignment="1" applyProtection="1">
      <alignment horizontal="center" vertical="center"/>
    </xf>
    <xf numFmtId="295" fontId="2" fillId="7" borderId="2" xfId="0" applyNumberFormat="1" applyFont="1" applyFill="1" applyBorder="1" applyAlignment="1">
      <alignment horizontal="center" vertical="center"/>
    </xf>
    <xf numFmtId="295" fontId="1" fillId="0" borderId="0" xfId="0" applyNumberFormat="1" applyFont="1" applyAlignment="1">
      <alignment vertical="center" wrapText="1"/>
    </xf>
    <xf numFmtId="295" fontId="5" fillId="8" borderId="2" xfId="0" applyNumberFormat="1" applyFont="1" applyFill="1" applyBorder="1" applyAlignment="1" applyProtection="1">
      <alignment horizontal="center" vertical="center" wrapText="1"/>
    </xf>
    <xf numFmtId="295" fontId="5" fillId="8" borderId="2" xfId="0" applyNumberFormat="1" applyFont="1" applyFill="1" applyBorder="1" applyAlignment="1" applyProtection="1">
      <alignment horizontal="center" vertical="center"/>
    </xf>
    <xf numFmtId="295" fontId="4" fillId="0" borderId="3" xfId="0" applyNumberFormat="1" applyFont="1" applyBorder="1" applyAlignment="1">
      <alignment vertical="center"/>
    </xf>
    <xf numFmtId="295" fontId="4" fillId="0" borderId="3" xfId="1313" applyNumberFormat="1" applyFont="1" applyBorder="1" applyAlignment="1" applyProtection="1">
      <alignment vertical="center"/>
    </xf>
    <xf numFmtId="49" fontId="2" fillId="0" borderId="2" xfId="0" applyNumberFormat="1" applyFont="1" applyBorder="1" applyAlignment="1">
      <alignment horizontal="left" vertical="center"/>
    </xf>
    <xf numFmtId="295" fontId="4" fillId="0" borderId="4" xfId="1313" applyNumberFormat="1" applyFont="1" applyBorder="1" applyAlignment="1" applyProtection="1">
      <alignment horizontal="center" vertical="center"/>
    </xf>
    <xf numFmtId="295" fontId="4" fillId="0" borderId="3" xfId="1313" applyNumberFormat="1" applyFont="1" applyBorder="1" applyAlignment="1" applyProtection="1">
      <alignment horizontal="center" vertical="center"/>
    </xf>
    <xf numFmtId="295" fontId="4" fillId="0" borderId="4" xfId="0" applyNumberFormat="1" applyFont="1" applyBorder="1" applyAlignment="1">
      <alignment horizontal="center" vertical="center"/>
    </xf>
    <xf numFmtId="295" fontId="4" fillId="0" borderId="3" xfId="0" applyNumberFormat="1" applyFont="1" applyBorder="1" applyAlignment="1">
      <alignment horizontal="center" vertical="center"/>
    </xf>
    <xf numFmtId="295" fontId="27" fillId="0" borderId="0" xfId="0" applyNumberFormat="1" applyFont="1" applyAlignment="1">
      <alignment vertical="center"/>
    </xf>
    <xf numFmtId="295" fontId="2" fillId="0" borderId="2" xfId="3" applyNumberFormat="1" applyFont="1" applyBorder="1" applyAlignment="1">
      <alignment vertical="center"/>
    </xf>
    <xf numFmtId="295" fontId="2" fillId="0" borderId="0" xfId="0" applyNumberFormat="1" applyFont="1" applyFill="1" applyAlignment="1">
      <alignment vertical="center"/>
    </xf>
    <xf numFmtId="295" fontId="4" fillId="2" borderId="2" xfId="0" applyNumberFormat="1" applyFont="1" applyFill="1" applyBorder="1" applyAlignment="1">
      <alignment horizontal="center" vertical="center" wrapText="1"/>
    </xf>
    <xf numFmtId="295" fontId="2" fillId="0" borderId="2" xfId="0" applyNumberFormat="1" applyFont="1" applyBorder="1" applyAlignment="1">
      <alignment vertical="center" wrapText="1"/>
    </xf>
    <xf numFmtId="295" fontId="4" fillId="0" borderId="2" xfId="0" applyNumberFormat="1" applyFont="1" applyFill="1" applyBorder="1" applyAlignment="1">
      <alignment horizontal="center" vertical="center"/>
    </xf>
    <xf numFmtId="295" fontId="28" fillId="0" borderId="0" xfId="0" applyNumberFormat="1" applyFont="1" applyAlignment="1">
      <alignment horizontal="center" vertical="center" wrapText="1"/>
    </xf>
    <xf numFmtId="295" fontId="2" fillId="0" borderId="2" xfId="0" applyNumberFormat="1" applyFont="1" applyFill="1" applyBorder="1" applyAlignment="1">
      <alignment vertical="center"/>
    </xf>
    <xf numFmtId="295" fontId="2" fillId="3" borderId="6" xfId="0" applyNumberFormat="1" applyFont="1" applyFill="1" applyBorder="1" applyAlignment="1" applyProtection="1">
      <alignment horizontal="center" vertical="center"/>
    </xf>
    <xf numFmtId="295" fontId="2" fillId="3" borderId="6" xfId="0" applyNumberFormat="1" applyFont="1" applyFill="1" applyBorder="1" applyAlignment="1" applyProtection="1">
      <alignment horizontal="center" vertical="center" wrapText="1"/>
    </xf>
    <xf numFmtId="295" fontId="2" fillId="3" borderId="8" xfId="0" applyNumberFormat="1" applyFont="1" applyFill="1" applyBorder="1" applyAlignment="1" applyProtection="1">
      <alignment horizontal="center" vertical="center" wrapText="1"/>
    </xf>
    <xf numFmtId="295" fontId="5" fillId="4" borderId="6" xfId="0" applyNumberFormat="1" applyFont="1" applyFill="1" applyBorder="1" applyAlignment="1" applyProtection="1">
      <alignment horizontal="center" vertical="center"/>
    </xf>
    <xf numFmtId="295" fontId="5" fillId="4" borderId="8" xfId="0" applyNumberFormat="1" applyFont="1" applyFill="1" applyBorder="1" applyAlignment="1" applyProtection="1">
      <alignment horizontal="center" vertical="center"/>
    </xf>
    <xf numFmtId="295" fontId="0" fillId="0" borderId="5" xfId="0" applyNumberFormat="1" applyFont="1" applyBorder="1"/>
    <xf numFmtId="295" fontId="0" fillId="0" borderId="3" xfId="0" applyNumberFormat="1" applyFont="1" applyBorder="1"/>
    <xf numFmtId="295" fontId="5" fillId="2" borderId="3" xfId="0" applyNumberFormat="1" applyFont="1" applyFill="1" applyBorder="1" applyAlignment="1">
      <alignment horizontal="center" vertical="center" wrapText="1"/>
    </xf>
    <xf numFmtId="295" fontId="5" fillId="0" borderId="6" xfId="0" applyNumberFormat="1" applyFont="1" applyBorder="1" applyAlignment="1">
      <alignment horizontal="center" vertical="center"/>
    </xf>
    <xf numFmtId="295" fontId="2" fillId="0" borderId="6" xfId="1620" applyNumberFormat="1" applyFont="1" applyFill="1" applyBorder="1" applyAlignment="1">
      <alignment horizontal="center" vertical="center" wrapText="1"/>
    </xf>
    <xf numFmtId="295" fontId="2" fillId="0" borderId="8" xfId="1620" applyNumberFormat="1" applyFont="1" applyFill="1" applyBorder="1" applyAlignment="1">
      <alignment horizontal="center" vertical="center" wrapText="1"/>
    </xf>
    <xf numFmtId="295" fontId="2" fillId="0" borderId="13" xfId="0" applyNumberFormat="1" applyFont="1" applyBorder="1" applyAlignment="1">
      <alignment horizontal="center" vertical="center" wrapText="1"/>
    </xf>
    <xf numFmtId="295" fontId="2" fillId="0" borderId="7" xfId="0" applyNumberFormat="1" applyFont="1" applyBorder="1" applyAlignment="1">
      <alignment horizontal="center" vertical="center" wrapText="1"/>
    </xf>
    <xf numFmtId="295" fontId="4" fillId="2" borderId="6" xfId="0" applyNumberFormat="1" applyFont="1" applyFill="1" applyBorder="1" applyAlignment="1">
      <alignment horizontal="center" vertical="center"/>
    </xf>
    <xf numFmtId="295" fontId="2" fillId="0" borderId="14" xfId="0" applyNumberFormat="1" applyFont="1" applyBorder="1" applyAlignment="1">
      <alignment horizontal="center" vertical="center" wrapText="1"/>
    </xf>
    <xf numFmtId="295" fontId="2" fillId="0" borderId="9" xfId="0" applyNumberFormat="1" applyFont="1" applyBorder="1" applyAlignment="1">
      <alignment horizontal="center" vertical="center" wrapText="1"/>
    </xf>
    <xf numFmtId="295" fontId="4" fillId="2" borderId="8" xfId="0" applyNumberFormat="1" applyFont="1" applyFill="1" applyBorder="1" applyAlignment="1">
      <alignment horizontal="center" vertical="center"/>
    </xf>
    <xf numFmtId="295" fontId="5" fillId="0" borderId="2" xfId="0" applyNumberFormat="1" applyFont="1" applyFill="1" applyBorder="1" applyAlignment="1" applyProtection="1">
      <alignment horizontal="center" vertical="center"/>
    </xf>
    <xf numFmtId="295" fontId="5" fillId="0" borderId="2" xfId="0" applyNumberFormat="1" applyFont="1" applyFill="1" applyBorder="1" applyAlignment="1" applyProtection="1">
      <alignment horizontal="center" vertical="center" wrapText="1"/>
    </xf>
    <xf numFmtId="295" fontId="2" fillId="0" borderId="3" xfId="0" applyNumberFormat="1" applyFont="1" applyFill="1" applyBorder="1" applyAlignment="1">
      <alignment horizontal="right" vertical="center"/>
    </xf>
    <xf numFmtId="295" fontId="2" fillId="0" borderId="0" xfId="0" applyNumberFormat="1" applyFont="1" applyFill="1" applyBorder="1" applyAlignment="1">
      <alignment horizontal="center" vertical="center" wrapText="1"/>
    </xf>
    <xf numFmtId="295" fontId="4" fillId="0" borderId="3" xfId="1313" applyNumberFormat="1" applyFont="1" applyBorder="1" applyAlignment="1" applyProtection="1">
      <alignment horizontal="left" vertical="center" indent="1"/>
    </xf>
    <xf numFmtId="295" fontId="4" fillId="0" borderId="3" xfId="1313" applyNumberFormat="1" applyFont="1" applyBorder="1" applyAlignment="1" applyProtection="1">
      <alignment horizontal="left" vertical="center" indent="2"/>
    </xf>
    <xf numFmtId="295" fontId="4" fillId="0" borderId="3" xfId="1313" applyNumberFormat="1" applyFont="1" applyBorder="1" applyAlignment="1" applyProtection="1">
      <alignment horizontal="left" vertical="center" indent="5"/>
    </xf>
    <xf numFmtId="295" fontId="4" fillId="0" borderId="3" xfId="1313" applyNumberFormat="1" applyFont="1" applyBorder="1" applyAlignment="1" applyProtection="1">
      <alignment horizontal="left" vertical="center" indent="3"/>
    </xf>
    <xf numFmtId="295" fontId="29" fillId="0" borderId="3" xfId="1313" applyNumberFormat="1" applyFont="1" applyBorder="1" applyAlignment="1" applyProtection="1">
      <alignment horizontal="left" vertical="center" indent="1"/>
    </xf>
    <xf numFmtId="295" fontId="6" fillId="0" borderId="3" xfId="0" applyNumberFormat="1" applyFont="1" applyFill="1" applyBorder="1" applyAlignment="1" applyProtection="1">
      <alignment vertical="center" shrinkToFit="1"/>
    </xf>
    <xf numFmtId="0" fontId="0" fillId="0" borderId="0" xfId="0" applyFont="1" applyAlignment="1">
      <alignment vertical="center"/>
    </xf>
    <xf numFmtId="295" fontId="1" fillId="0" borderId="0" xfId="0" applyNumberFormat="1" applyFont="1" applyFill="1" applyAlignment="1">
      <alignment horizontal="center" vertical="center" wrapText="1"/>
    </xf>
    <xf numFmtId="295" fontId="2" fillId="0" borderId="0" xfId="0" applyNumberFormat="1" applyFont="1" applyFill="1" applyAlignment="1">
      <alignment horizontal="center" vertical="center"/>
    </xf>
    <xf numFmtId="0" fontId="5" fillId="0" borderId="2" xfId="1610" applyFont="1" applyFill="1" applyBorder="1" applyAlignment="1">
      <alignment horizontal="center" vertical="center" wrapText="1" shrinkToFit="1"/>
    </xf>
    <xf numFmtId="0" fontId="5" fillId="0" borderId="6" xfId="1610" applyFont="1" applyFill="1" applyBorder="1" applyAlignment="1">
      <alignment horizontal="center" vertical="center" wrapText="1" shrinkToFit="1"/>
    </xf>
    <xf numFmtId="0" fontId="6" fillId="0" borderId="2" xfId="1610" applyFont="1" applyFill="1" applyBorder="1" applyAlignment="1">
      <alignment horizontal="center" vertical="center" wrapText="1" shrinkToFit="1"/>
    </xf>
    <xf numFmtId="0" fontId="5" fillId="0" borderId="8" xfId="1610" applyFont="1" applyFill="1" applyBorder="1" applyAlignment="1">
      <alignment horizontal="center" vertical="center" wrapText="1" shrinkToFit="1"/>
    </xf>
    <xf numFmtId="295" fontId="6" fillId="0" borderId="2" xfId="0" applyNumberFormat="1" applyFont="1" applyFill="1" applyBorder="1" applyAlignment="1">
      <alignment vertical="center"/>
    </xf>
    <xf numFmtId="295" fontId="2" fillId="0" borderId="4" xfId="0" applyNumberFormat="1" applyFont="1" applyFill="1" applyBorder="1" applyAlignment="1">
      <alignment horizontal="center" vertical="center"/>
    </xf>
    <xf numFmtId="295" fontId="6" fillId="0" borderId="2" xfId="333" applyNumberFormat="1" applyFont="1" applyFill="1" applyBorder="1" applyAlignment="1">
      <alignment horizontal="right" vertical="center" wrapText="1"/>
    </xf>
    <xf numFmtId="295" fontId="2" fillId="0" borderId="5" xfId="0" applyNumberFormat="1" applyFont="1" applyFill="1" applyBorder="1" applyAlignment="1">
      <alignment horizontal="center" vertical="center"/>
    </xf>
    <xf numFmtId="49" fontId="30" fillId="0" borderId="2" xfId="1610" applyNumberFormat="1" applyFont="1" applyFill="1" applyBorder="1" applyAlignment="1">
      <alignment horizontal="center" vertical="center"/>
    </xf>
    <xf numFmtId="49" fontId="31" fillId="0" borderId="2" xfId="1610" applyNumberFormat="1" applyFont="1" applyFill="1" applyBorder="1" applyAlignment="1">
      <alignment horizontal="center" vertical="center"/>
    </xf>
    <xf numFmtId="295" fontId="6" fillId="0" borderId="2" xfId="0" applyNumberFormat="1" applyFont="1" applyFill="1" applyBorder="1" applyAlignment="1">
      <alignment horizontal="right" vertical="center"/>
    </xf>
    <xf numFmtId="295" fontId="2" fillId="0" borderId="0" xfId="0" applyNumberFormat="1" applyFont="1" applyFill="1" applyAlignment="1">
      <alignment horizontal="right" vertical="center"/>
    </xf>
    <xf numFmtId="295" fontId="5" fillId="0" borderId="6" xfId="0" applyNumberFormat="1" applyFont="1" applyFill="1" applyBorder="1" applyAlignment="1">
      <alignment horizontal="center" vertical="center"/>
    </xf>
    <xf numFmtId="295" fontId="2" fillId="0" borderId="8" xfId="0" applyNumberFormat="1" applyFont="1" applyFill="1" applyBorder="1" applyAlignment="1">
      <alignment horizontal="center" vertical="center"/>
    </xf>
    <xf numFmtId="295" fontId="2" fillId="0" borderId="0" xfId="0" applyNumberFormat="1" applyFont="1" applyFill="1" applyBorder="1" applyAlignment="1" applyProtection="1">
      <alignment vertical="center"/>
    </xf>
    <xf numFmtId="295" fontId="5" fillId="3" borderId="2" xfId="0" applyNumberFormat="1" applyFont="1" applyFill="1" applyBorder="1" applyAlignment="1" applyProtection="1">
      <alignment horizontal="left" vertical="center"/>
    </xf>
    <xf numFmtId="295" fontId="5" fillId="3" borderId="7" xfId="0" applyNumberFormat="1" applyFont="1" applyFill="1" applyBorder="1" applyAlignment="1" applyProtection="1">
      <alignment horizontal="center" vertical="center"/>
    </xf>
    <xf numFmtId="295" fontId="2" fillId="3" borderId="2" xfId="0" applyNumberFormat="1" applyFont="1" applyFill="1" applyBorder="1" applyAlignment="1" applyProtection="1">
      <alignment vertical="center"/>
    </xf>
    <xf numFmtId="295" fontId="2" fillId="3" borderId="6" xfId="0" applyNumberFormat="1" applyFont="1" applyFill="1" applyBorder="1" applyAlignment="1" applyProtection="1">
      <alignment vertical="center"/>
    </xf>
    <xf numFmtId="295" fontId="2" fillId="3" borderId="8" xfId="0" applyNumberFormat="1" applyFont="1" applyFill="1" applyBorder="1" applyAlignment="1" applyProtection="1">
      <alignment vertical="center"/>
    </xf>
    <xf numFmtId="295" fontId="5" fillId="3" borderId="4" xfId="0" applyNumberFormat="1" applyFont="1" applyFill="1" applyBorder="1" applyAlignment="1" applyProtection="1">
      <alignment horizontal="left" vertical="center"/>
    </xf>
    <xf numFmtId="295" fontId="2" fillId="0" borderId="0" xfId="333" applyNumberFormat="1" applyFont="1" applyFill="1" applyAlignment="1">
      <alignment vertical="center"/>
    </xf>
    <xf numFmtId="295" fontId="2" fillId="0" borderId="8" xfId="0" applyNumberFormat="1" applyFont="1" applyBorder="1" applyAlignment="1">
      <alignment horizontal="left" vertical="center"/>
    </xf>
    <xf numFmtId="295" fontId="2" fillId="0" borderId="2" xfId="333" applyNumberFormat="1" applyFont="1" applyFill="1" applyBorder="1" applyAlignment="1">
      <alignment horizontal="center" vertical="center" wrapText="1"/>
    </xf>
    <xf numFmtId="295" fontId="2" fillId="0" borderId="15" xfId="0" applyNumberFormat="1" applyFont="1" applyFill="1" applyBorder="1" applyAlignment="1" applyProtection="1">
      <alignment horizontal="center" vertical="center"/>
    </xf>
    <xf numFmtId="295" fontId="2" fillId="0" borderId="15" xfId="0" applyNumberFormat="1" applyFont="1" applyBorder="1" applyAlignment="1">
      <alignment vertical="center"/>
    </xf>
    <xf numFmtId="295" fontId="7" fillId="0" borderId="15" xfId="0" applyNumberFormat="1" applyFont="1" applyFill="1" applyBorder="1" applyAlignment="1" applyProtection="1">
      <alignment horizontal="center" vertical="center"/>
    </xf>
    <xf numFmtId="295" fontId="2" fillId="0" borderId="15" xfId="0" applyNumberFormat="1" applyFont="1" applyFill="1" applyBorder="1" applyAlignment="1" applyProtection="1">
      <alignment vertical="center"/>
    </xf>
    <xf numFmtId="43" fontId="2" fillId="0" borderId="15" xfId="1" applyFont="1" applyFill="1" applyBorder="1" applyAlignment="1" applyProtection="1">
      <alignment vertical="center"/>
    </xf>
    <xf numFmtId="0" fontId="2" fillId="0" borderId="15" xfId="0" applyNumberFormat="1" applyFont="1" applyFill="1" applyBorder="1" applyAlignment="1" applyProtection="1">
      <alignment vertical="center"/>
    </xf>
    <xf numFmtId="295" fontId="2" fillId="0" borderId="3" xfId="0" applyNumberFormat="1" applyFont="1" applyFill="1" applyBorder="1" applyAlignment="1">
      <alignment vertical="center"/>
    </xf>
    <xf numFmtId="295" fontId="2" fillId="0" borderId="3" xfId="0" applyNumberFormat="1" applyFont="1" applyFill="1" applyBorder="1" applyAlignment="1">
      <alignment horizontal="left" vertical="center"/>
    </xf>
    <xf numFmtId="295" fontId="5" fillId="0" borderId="3" xfId="0" applyNumberFormat="1" applyFont="1" applyFill="1" applyBorder="1" applyAlignment="1">
      <alignment vertical="center"/>
    </xf>
    <xf numFmtId="295" fontId="2" fillId="2" borderId="2" xfId="0" applyNumberFormat="1" applyFont="1" applyFill="1" applyBorder="1" applyAlignment="1" applyProtection="1">
      <alignment vertical="center"/>
      <protection locked="0"/>
    </xf>
    <xf numFmtId="295" fontId="2" fillId="0" borderId="2" xfId="0" applyNumberFormat="1" applyFont="1" applyFill="1" applyBorder="1" applyAlignment="1" applyProtection="1">
      <alignment vertical="center"/>
      <protection locked="0"/>
    </xf>
    <xf numFmtId="0" fontId="2" fillId="0" borderId="2" xfId="0" applyNumberFormat="1" applyFont="1" applyBorder="1" applyAlignment="1">
      <alignment horizontal="center" vertical="center"/>
    </xf>
    <xf numFmtId="43" fontId="2" fillId="0" borderId="2" xfId="1660" applyFont="1" applyFill="1" applyBorder="1" applyAlignment="1">
      <alignment horizontal="right" vertical="center"/>
    </xf>
    <xf numFmtId="295" fontId="2" fillId="0" borderId="4" xfId="0" applyNumberFormat="1" applyFont="1" applyBorder="1" applyAlignment="1">
      <alignment horizontal="left" vertical="center" indent="3"/>
    </xf>
    <xf numFmtId="295" fontId="2" fillId="0" borderId="3" xfId="0" applyNumberFormat="1" applyFont="1" applyBorder="1" applyAlignment="1">
      <alignment horizontal="left" vertical="center" indent="3"/>
    </xf>
    <xf numFmtId="295" fontId="2" fillId="0" borderId="4" xfId="0" applyNumberFormat="1" applyFont="1" applyBorder="1" applyAlignment="1">
      <alignment horizontal="left" vertical="center" indent="5"/>
    </xf>
    <xf numFmtId="295" fontId="2" fillId="0" borderId="3" xfId="0" applyNumberFormat="1" applyFont="1" applyBorder="1" applyAlignment="1">
      <alignment horizontal="left" vertical="center" indent="5"/>
    </xf>
    <xf numFmtId="43" fontId="2" fillId="0" borderId="2" xfId="1660" applyFont="1" applyBorder="1" applyAlignment="1">
      <alignment horizontal="right" vertical="center"/>
    </xf>
    <xf numFmtId="43" fontId="2" fillId="0" borderId="2" xfId="1" applyFont="1" applyBorder="1" applyAlignment="1">
      <alignment horizontal="right" vertical="center"/>
    </xf>
    <xf numFmtId="295" fontId="5" fillId="2" borderId="2" xfId="0" applyNumberFormat="1" applyFont="1" applyFill="1" applyBorder="1" applyAlignment="1">
      <alignment horizontal="center" vertical="center" wrapText="1"/>
    </xf>
    <xf numFmtId="295" fontId="2" fillId="2" borderId="2" xfId="0" applyNumberFormat="1" applyFont="1" applyFill="1" applyBorder="1" applyAlignment="1">
      <alignment vertical="center" wrapText="1"/>
    </xf>
    <xf numFmtId="295" fontId="1" fillId="0" borderId="0" xfId="0" applyNumberFormat="1" applyFont="1" applyFill="1" applyAlignment="1">
      <alignment vertical="center"/>
    </xf>
    <xf numFmtId="295" fontId="2" fillId="0" borderId="1" xfId="0" applyNumberFormat="1" applyFont="1" applyFill="1" applyBorder="1" applyAlignment="1">
      <alignment horizontal="left" vertical="center"/>
    </xf>
    <xf numFmtId="295" fontId="2" fillId="0" borderId="0" xfId="0" applyNumberFormat="1" applyFont="1" applyFill="1" applyBorder="1" applyAlignment="1">
      <alignment horizontal="right" vertical="center"/>
    </xf>
    <xf numFmtId="295" fontId="2" fillId="0" borderId="8" xfId="0" applyNumberFormat="1" applyFont="1" applyFill="1" applyBorder="1" applyAlignment="1">
      <alignment horizontal="right" vertical="center"/>
    </xf>
    <xf numFmtId="295" fontId="5" fillId="0" borderId="0" xfId="0" applyNumberFormat="1" applyFont="1" applyFill="1" applyAlignment="1">
      <alignment vertical="center"/>
    </xf>
    <xf numFmtId="295" fontId="1" fillId="0" borderId="0" xfId="0" applyNumberFormat="1" applyFont="1" applyFill="1" applyAlignment="1" applyProtection="1">
      <alignment horizontal="center" vertical="center" wrapText="1"/>
    </xf>
    <xf numFmtId="295" fontId="2" fillId="0" borderId="2" xfId="0" applyNumberFormat="1" applyFont="1" applyFill="1" applyBorder="1" applyAlignment="1" applyProtection="1">
      <alignment horizontal="right" vertical="center"/>
    </xf>
    <xf numFmtId="43" fontId="2" fillId="0" borderId="2" xfId="1660" applyFont="1" applyFill="1" applyBorder="1" applyAlignment="1" applyProtection="1">
      <alignment horizontal="center" vertical="center"/>
    </xf>
    <xf numFmtId="295" fontId="2" fillId="0" borderId="4" xfId="0" applyNumberFormat="1" applyFont="1" applyFill="1" applyBorder="1" applyAlignment="1" applyProtection="1">
      <alignment horizontal="center" vertical="center"/>
    </xf>
    <xf numFmtId="295" fontId="2" fillId="0" borderId="3" xfId="0" applyNumberFormat="1" applyFont="1" applyFill="1" applyBorder="1" applyAlignment="1" applyProtection="1">
      <alignment horizontal="center" vertical="center"/>
    </xf>
    <xf numFmtId="295" fontId="2" fillId="0" borderId="0" xfId="0" applyNumberFormat="1" applyFont="1" applyFill="1" applyAlignment="1" applyProtection="1">
      <alignment horizontal="right" vertical="center"/>
    </xf>
    <xf numFmtId="295" fontId="2" fillId="0" borderId="1" xfId="0" applyNumberFormat="1" applyFont="1" applyFill="1" applyBorder="1" applyAlignment="1" applyProtection="1">
      <alignment horizontal="right" vertical="center"/>
    </xf>
    <xf numFmtId="295" fontId="5" fillId="0" borderId="0" xfId="0" applyNumberFormat="1" applyFont="1" applyFill="1" applyAlignment="1" applyProtection="1">
      <alignment vertical="center"/>
    </xf>
    <xf numFmtId="295" fontId="4" fillId="0" borderId="0" xfId="0" applyNumberFormat="1" applyFont="1" applyBorder="1" applyAlignment="1">
      <alignment horizontal="right" vertical="center"/>
    </xf>
    <xf numFmtId="295" fontId="4" fillId="0" borderId="2" xfId="0" applyNumberFormat="1" applyFont="1" applyBorder="1" applyAlignment="1">
      <alignment horizontal="center" vertical="center"/>
    </xf>
    <xf numFmtId="295" fontId="2" fillId="0" borderId="5" xfId="0" applyNumberFormat="1" applyFont="1" applyFill="1" applyBorder="1" applyAlignment="1">
      <alignment horizontal="right" vertical="center"/>
    </xf>
    <xf numFmtId="295" fontId="29" fillId="9" borderId="3" xfId="1313" applyNumberFormat="1" applyFont="1" applyFill="1" applyBorder="1" applyAlignment="1" applyProtection="1">
      <alignment horizontal="left" vertical="center" indent="1"/>
    </xf>
    <xf numFmtId="295" fontId="32" fillId="0" borderId="0" xfId="0" applyNumberFormat="1" applyFont="1" applyFill="1" applyAlignment="1">
      <alignment vertical="center"/>
    </xf>
    <xf numFmtId="295" fontId="2" fillId="0" borderId="0" xfId="0" applyNumberFormat="1" applyFont="1"/>
    <xf numFmtId="43" fontId="2" fillId="0" borderId="0" xfId="1" applyFont="1" applyAlignment="1">
      <alignment vertical="center"/>
    </xf>
    <xf numFmtId="295" fontId="33" fillId="0" borderId="3" xfId="1313" applyNumberFormat="1" applyFont="1" applyBorder="1" applyAlignment="1" applyProtection="1">
      <alignment horizontal="left" vertical="center"/>
    </xf>
    <xf numFmtId="295" fontId="7" fillId="0" borderId="3" xfId="0" applyNumberFormat="1" applyFont="1" applyBorder="1" applyAlignment="1">
      <alignment horizontal="right" vertical="center"/>
    </xf>
    <xf numFmtId="295" fontId="4" fillId="0" borderId="3" xfId="1313" applyNumberFormat="1" applyFont="1" applyFill="1" applyBorder="1" applyAlignment="1" applyProtection="1">
      <alignment horizontal="left" vertical="center" indent="1"/>
    </xf>
    <xf numFmtId="295" fontId="27" fillId="0" borderId="3" xfId="1313" applyNumberFormat="1" applyFont="1" applyFill="1" applyBorder="1" applyAlignment="1" applyProtection="1">
      <alignment horizontal="left" vertical="center" indent="1"/>
    </xf>
    <xf numFmtId="295" fontId="2" fillId="9" borderId="3" xfId="0" applyNumberFormat="1" applyFont="1" applyFill="1" applyBorder="1" applyAlignment="1">
      <alignment horizontal="right" vertical="center"/>
    </xf>
    <xf numFmtId="295" fontId="32" fillId="0" borderId="3" xfId="0" applyNumberFormat="1" applyFont="1" applyFill="1" applyBorder="1" applyAlignment="1">
      <alignment horizontal="right" vertical="center"/>
    </xf>
    <xf numFmtId="295" fontId="32" fillId="0" borderId="2" xfId="0" applyNumberFormat="1" applyFont="1" applyFill="1" applyBorder="1" applyAlignment="1">
      <alignment horizontal="right" vertical="center"/>
    </xf>
    <xf numFmtId="295" fontId="32" fillId="0" borderId="8" xfId="0" applyNumberFormat="1" applyFont="1" applyFill="1" applyBorder="1" applyAlignment="1">
      <alignment horizontal="right" vertical="center"/>
    </xf>
    <xf numFmtId="295" fontId="4" fillId="0" borderId="3" xfId="1313" applyNumberFormat="1" applyFont="1" applyFill="1" applyBorder="1" applyAlignment="1" applyProtection="1">
      <alignment horizontal="left" vertical="center" indent="4"/>
    </xf>
    <xf numFmtId="295" fontId="4" fillId="0" borderId="3" xfId="1313" applyNumberFormat="1" applyFont="1" applyFill="1" applyBorder="1" applyAlignment="1" applyProtection="1">
      <alignment horizontal="left" vertical="center" indent="2"/>
    </xf>
    <xf numFmtId="295" fontId="29" fillId="0" borderId="3" xfId="1313" applyNumberFormat="1" applyFont="1" applyFill="1" applyBorder="1" applyAlignment="1" applyProtection="1">
      <alignment horizontal="left" vertical="center" indent="1"/>
    </xf>
    <xf numFmtId="43" fontId="1" fillId="0" borderId="0" xfId="1" applyFont="1" applyAlignment="1">
      <alignment vertical="center"/>
    </xf>
    <xf numFmtId="295" fontId="5" fillId="6" borderId="0" xfId="0" applyNumberFormat="1" applyFont="1" applyFill="1" applyAlignment="1">
      <alignment horizontal="center" vertical="center"/>
    </xf>
    <xf numFmtId="43" fontId="2" fillId="0" borderId="0" xfId="1" applyFont="1" applyAlignment="1">
      <alignment horizontal="center" vertical="center"/>
    </xf>
    <xf numFmtId="295" fontId="5" fillId="0" borderId="0" xfId="0" applyNumberFormat="1" applyFont="1" applyAlignment="1">
      <alignment horizontal="center" vertical="center"/>
    </xf>
    <xf numFmtId="295" fontId="7" fillId="6" borderId="0" xfId="0" applyNumberFormat="1" applyFont="1" applyFill="1" applyAlignment="1">
      <alignment vertical="center"/>
    </xf>
    <xf numFmtId="43" fontId="7" fillId="0" borderId="0" xfId="1" applyFont="1" applyAlignment="1">
      <alignment vertical="center"/>
    </xf>
    <xf numFmtId="295" fontId="2" fillId="6" borderId="0" xfId="0" applyNumberFormat="1" applyFont="1" applyFill="1" applyAlignment="1">
      <alignment vertical="center"/>
    </xf>
    <xf numFmtId="43" fontId="7" fillId="0" borderId="0" xfId="1" applyFont="1" applyFill="1" applyAlignment="1">
      <alignment vertical="center"/>
    </xf>
    <xf numFmtId="295" fontId="32" fillId="6" borderId="0" xfId="0" applyNumberFormat="1" applyFont="1" applyFill="1" applyAlignment="1">
      <alignment vertical="center"/>
    </xf>
    <xf numFmtId="43" fontId="34" fillId="0" borderId="0" xfId="1" applyFont="1" applyFill="1" applyAlignment="1">
      <alignment vertical="center"/>
    </xf>
    <xf numFmtId="295" fontId="33" fillId="0" borderId="3" xfId="0" applyNumberFormat="1" applyFont="1" applyBorder="1" applyAlignment="1">
      <alignment horizontal="left" vertical="center"/>
    </xf>
    <xf numFmtId="295" fontId="7" fillId="0" borderId="0" xfId="1433" applyNumberFormat="1" applyFont="1" applyBorder="1" applyAlignment="1" applyProtection="1">
      <alignment horizontal="center" vertical="center"/>
    </xf>
    <xf numFmtId="296" fontId="2" fillId="0" borderId="0" xfId="0" applyNumberFormat="1" applyFont="1" applyBorder="1" applyAlignment="1" applyProtection="1">
      <alignment horizontal="center" vertical="center"/>
    </xf>
    <xf numFmtId="295" fontId="5" fillId="0" borderId="0" xfId="0" applyNumberFormat="1" applyFont="1" applyBorder="1" applyAlignment="1">
      <alignment horizontal="right" vertical="center"/>
    </xf>
    <xf numFmtId="43" fontId="2" fillId="0" borderId="0" xfId="1" applyFont="1" applyAlignment="1"/>
    <xf numFmtId="295" fontId="28" fillId="0" borderId="0" xfId="0" applyNumberFormat="1" applyFont="1" applyAlignment="1">
      <alignment vertical="center"/>
    </xf>
    <xf numFmtId="295" fontId="26" fillId="0" borderId="0" xfId="0" applyNumberFormat="1" applyFont="1" applyAlignment="1">
      <alignment vertical="center"/>
    </xf>
    <xf numFmtId="295" fontId="35" fillId="0" borderId="0" xfId="0" applyNumberFormat="1" applyFont="1" applyAlignment="1">
      <alignment horizontal="center" vertical="center" wrapText="1"/>
    </xf>
    <xf numFmtId="295" fontId="26" fillId="0" borderId="0" xfId="0" applyNumberFormat="1" applyFont="1" applyAlignment="1">
      <alignment horizontal="center" vertical="center"/>
    </xf>
    <xf numFmtId="295" fontId="26" fillId="0" borderId="0" xfId="0" applyNumberFormat="1" applyFont="1" applyAlignment="1">
      <alignment horizontal="right" vertical="center"/>
    </xf>
    <xf numFmtId="295" fontId="2" fillId="0" borderId="2" xfId="1433" applyNumberFormat="1" applyFont="1" applyBorder="1" applyAlignment="1" applyProtection="1">
      <alignment vertical="center"/>
    </xf>
    <xf numFmtId="296" fontId="2" fillId="0" borderId="2" xfId="1313" applyNumberFormat="1" applyFont="1" applyBorder="1" applyAlignment="1" applyProtection="1">
      <alignment horizontal="center" vertical="center"/>
    </xf>
    <xf numFmtId="295" fontId="2" fillId="0" borderId="2" xfId="1059" applyNumberFormat="1" applyFont="1" applyBorder="1" applyAlignment="1" applyProtection="1">
      <alignment horizontal="left" vertical="center"/>
    </xf>
    <xf numFmtId="296" fontId="4" fillId="0" borderId="2" xfId="1313" applyNumberFormat="1" applyFont="1" applyFill="1" applyBorder="1" applyAlignment="1" applyProtection="1">
      <alignment horizontal="center" vertical="center"/>
    </xf>
    <xf numFmtId="295" fontId="2" fillId="0" borderId="2" xfId="1059" applyNumberFormat="1" applyFont="1" applyBorder="1" applyAlignment="1" applyProtection="1">
      <alignment horizontal="left" vertical="center" indent="2"/>
    </xf>
    <xf numFmtId="295" fontId="7" fillId="0" borderId="2" xfId="1433" applyNumberFormat="1" applyFont="1" applyBorder="1" applyAlignment="1" applyProtection="1">
      <alignment horizontal="center" vertical="center"/>
    </xf>
    <xf numFmtId="295" fontId="5" fillId="0" borderId="0" xfId="0" applyNumberFormat="1" applyFont="1" applyBorder="1" applyAlignment="1">
      <alignment horizontal="left" vertical="center"/>
    </xf>
    <xf numFmtId="295" fontId="36" fillId="0" borderId="0" xfId="1617" applyNumberFormat="1" applyFont="1" applyAlignment="1" applyProtection="1">
      <alignment vertical="center"/>
      <protection locked="0"/>
    </xf>
    <xf numFmtId="295" fontId="2" fillId="0" borderId="0" xfId="1617" applyNumberFormat="1" applyFont="1" applyAlignment="1" applyProtection="1">
      <alignment horizontal="center" vertical="center"/>
      <protection locked="0"/>
    </xf>
    <xf numFmtId="295" fontId="7" fillId="0" borderId="0" xfId="1616" applyNumberFormat="1" applyFont="1" applyAlignment="1" applyProtection="1">
      <alignment vertical="center"/>
      <protection locked="0"/>
    </xf>
    <xf numFmtId="295" fontId="2" fillId="0" borderId="0" xfId="1616" applyNumberFormat="1" applyFont="1" applyAlignment="1" applyProtection="1">
      <alignment vertical="center"/>
      <protection locked="0"/>
    </xf>
    <xf numFmtId="295" fontId="2" fillId="0" borderId="0" xfId="1617" applyNumberFormat="1" applyFont="1" applyAlignment="1" applyProtection="1">
      <alignment vertical="center"/>
      <protection locked="0"/>
    </xf>
    <xf numFmtId="295" fontId="37" fillId="0" borderId="0" xfId="1616" applyNumberFormat="1" applyFont="1" applyAlignment="1" applyProtection="1">
      <alignment horizontal="centerContinuous" vertical="center"/>
      <protection locked="0"/>
    </xf>
    <xf numFmtId="295" fontId="36" fillId="0" borderId="0" xfId="1616" applyNumberFormat="1" applyFont="1" applyAlignment="1" applyProtection="1">
      <alignment horizontal="centerContinuous" vertical="center"/>
      <protection locked="0"/>
    </xf>
    <xf numFmtId="295" fontId="2" fillId="0" borderId="0" xfId="1616" applyNumberFormat="1" applyFont="1" applyAlignment="1" applyProtection="1">
      <alignment horizontal="center" vertical="center"/>
      <protection locked="0"/>
    </xf>
    <xf numFmtId="295" fontId="38" fillId="0" borderId="0" xfId="1616" applyNumberFormat="1" applyFont="1" applyAlignment="1" applyProtection="1">
      <alignment horizontal="left" vertical="center"/>
      <protection locked="0"/>
    </xf>
    <xf numFmtId="295" fontId="39" fillId="0" borderId="16" xfId="1617" applyNumberFormat="1" applyFont="1" applyBorder="1" applyAlignment="1" applyProtection="1">
      <alignment horizontal="centerContinuous" vertical="center"/>
      <protection locked="0"/>
    </xf>
    <xf numFmtId="295" fontId="39" fillId="0" borderId="17" xfId="1616" applyNumberFormat="1" applyFont="1" applyBorder="1" applyAlignment="1" applyProtection="1">
      <alignment horizontal="center" vertical="center"/>
      <protection locked="0"/>
    </xf>
    <xf numFmtId="295" fontId="5" fillId="0" borderId="18" xfId="1617" applyNumberFormat="1" applyFont="1" applyBorder="1" applyAlignment="1" applyProtection="1">
      <alignment horizontal="center" vertical="center"/>
      <protection locked="0"/>
    </xf>
    <xf numFmtId="295" fontId="5" fillId="0" borderId="19" xfId="1617" applyNumberFormat="1" applyFont="1" applyBorder="1" applyAlignment="1" applyProtection="1">
      <alignment horizontal="center" vertical="center"/>
      <protection locked="0"/>
    </xf>
    <xf numFmtId="295" fontId="5" fillId="0" borderId="20" xfId="1617" applyNumberFormat="1" applyFont="1" applyBorder="1" applyAlignment="1" applyProtection="1">
      <alignment horizontal="center" vertical="center"/>
      <protection locked="0"/>
    </xf>
    <xf numFmtId="295" fontId="7" fillId="0" borderId="21" xfId="1617" applyNumberFormat="1" applyFont="1" applyBorder="1" applyAlignment="1" applyProtection="1">
      <alignment horizontal="centerContinuous" vertical="center"/>
      <protection locked="0"/>
    </xf>
    <xf numFmtId="295" fontId="39" fillId="0" borderId="2" xfId="1616" applyNumberFormat="1" applyFont="1" applyBorder="1" applyAlignment="1" applyProtection="1">
      <alignment horizontal="center" vertical="center"/>
      <protection locked="0"/>
    </xf>
    <xf numFmtId="295" fontId="2" fillId="0" borderId="4" xfId="1617" applyNumberFormat="1" applyFont="1" applyBorder="1" applyAlignment="1" applyProtection="1">
      <alignment horizontal="center" vertical="center"/>
      <protection locked="0"/>
    </xf>
    <xf numFmtId="295" fontId="2" fillId="0" borderId="5" xfId="1617" applyNumberFormat="1" applyFont="1" applyBorder="1" applyAlignment="1" applyProtection="1">
      <alignment horizontal="center" vertical="center"/>
      <protection locked="0"/>
    </xf>
    <xf numFmtId="295" fontId="2" fillId="0" borderId="3" xfId="1617" applyNumberFormat="1" applyFont="1" applyBorder="1" applyAlignment="1" applyProtection="1">
      <alignment horizontal="center" vertical="center"/>
      <protection locked="0"/>
    </xf>
    <xf numFmtId="295" fontId="39" fillId="0" borderId="6" xfId="1617" applyNumberFormat="1" applyFont="1" applyBorder="1" applyAlignment="1" applyProtection="1">
      <alignment horizontal="center" vertical="center"/>
      <protection locked="0"/>
    </xf>
    <xf numFmtId="295" fontId="39" fillId="0" borderId="22" xfId="1616" applyNumberFormat="1" applyFont="1" applyBorder="1" applyAlignment="1" applyProtection="1">
      <alignment horizontal="center" vertical="center"/>
      <protection locked="0"/>
    </xf>
    <xf numFmtId="295" fontId="5" fillId="0" borderId="4" xfId="1617" applyNumberFormat="1" applyFont="1" applyBorder="1" applyAlignment="1" applyProtection="1">
      <alignment horizontal="center" vertical="center"/>
      <protection locked="0"/>
    </xf>
    <xf numFmtId="295" fontId="5" fillId="0" borderId="5" xfId="1617" applyNumberFormat="1" applyFont="1" applyBorder="1" applyAlignment="1" applyProtection="1">
      <alignment horizontal="center" vertical="center"/>
      <protection locked="0"/>
    </xf>
    <xf numFmtId="295" fontId="5" fillId="0" borderId="3" xfId="1617" applyNumberFormat="1" applyFont="1" applyBorder="1" applyAlignment="1" applyProtection="1">
      <alignment horizontal="center" vertical="center"/>
      <protection locked="0"/>
    </xf>
    <xf numFmtId="295" fontId="39" fillId="0" borderId="2" xfId="1617" applyNumberFormat="1" applyFont="1" applyBorder="1" applyAlignment="1" applyProtection="1">
      <alignment horizontal="center" vertical="center"/>
      <protection locked="0"/>
    </xf>
    <xf numFmtId="295" fontId="2" fillId="0" borderId="2" xfId="1617" applyNumberFormat="1" applyFont="1" applyBorder="1" applyAlignment="1" applyProtection="1">
      <alignment horizontal="center" vertical="center"/>
      <protection locked="0"/>
    </xf>
    <xf numFmtId="295" fontId="39" fillId="0" borderId="8" xfId="1617" applyNumberFormat="1" applyFont="1" applyBorder="1" applyAlignment="1" applyProtection="1">
      <alignment horizontal="center" vertical="center"/>
      <protection locked="0"/>
    </xf>
    <xf numFmtId="295" fontId="39" fillId="0" borderId="22" xfId="1617" applyNumberFormat="1" applyFont="1" applyBorder="1" applyAlignment="1" applyProtection="1">
      <alignment horizontal="center" vertical="center"/>
      <protection locked="0"/>
    </xf>
    <xf numFmtId="295" fontId="7" fillId="0" borderId="2" xfId="1617" applyNumberFormat="1" applyFont="1" applyBorder="1" applyAlignment="1" applyProtection="1">
      <alignment horizontal="center" vertical="center"/>
      <protection locked="0"/>
    </xf>
    <xf numFmtId="295" fontId="2" fillId="0" borderId="4" xfId="1617" applyNumberFormat="1" applyFont="1" applyBorder="1" applyAlignment="1" applyProtection="1">
      <alignment horizontal="centerContinuous" vertical="center"/>
      <protection locked="0"/>
    </xf>
    <xf numFmtId="295" fontId="2" fillId="0" borderId="3" xfId="1617" applyNumberFormat="1" applyFont="1" applyBorder="1" applyAlignment="1" applyProtection="1">
      <alignment horizontal="centerContinuous" vertical="center"/>
      <protection locked="0"/>
    </xf>
    <xf numFmtId="295" fontId="5" fillId="0" borderId="4" xfId="1617" applyNumberFormat="1" applyFont="1" applyBorder="1" applyAlignment="1" applyProtection="1">
      <alignment horizontal="center" vertical="center" wrapText="1"/>
      <protection locked="0"/>
    </xf>
    <xf numFmtId="295" fontId="5" fillId="0" borderId="5" xfId="1617" applyNumberFormat="1" applyFont="1" applyBorder="1" applyAlignment="1" applyProtection="1">
      <alignment horizontal="center" vertical="center" wrapText="1"/>
      <protection locked="0"/>
    </xf>
    <xf numFmtId="295" fontId="5" fillId="0" borderId="3" xfId="1617" applyNumberFormat="1" applyFont="1" applyBorder="1" applyAlignment="1" applyProtection="1">
      <alignment horizontal="center" vertical="center" wrapText="1"/>
      <protection locked="0"/>
    </xf>
    <xf numFmtId="295" fontId="39" fillId="0" borderId="23" xfId="1617" applyNumberFormat="1" applyFont="1" applyBorder="1" applyAlignment="1" applyProtection="1">
      <alignment horizontal="center" vertical="center"/>
      <protection locked="0"/>
    </xf>
    <xf numFmtId="295" fontId="39" fillId="0" borderId="24" xfId="1617" applyNumberFormat="1" applyFont="1" applyBorder="1" applyAlignment="1" applyProtection="1">
      <alignment horizontal="center" vertical="center"/>
      <protection locked="0"/>
    </xf>
    <xf numFmtId="295" fontId="39" fillId="0" borderId="25" xfId="1617" applyNumberFormat="1" applyFont="1" applyBorder="1" applyAlignment="1" applyProtection="1">
      <alignment horizontal="center" vertical="center"/>
      <protection locked="0"/>
    </xf>
    <xf numFmtId="295" fontId="39" fillId="0" borderId="18" xfId="1617" applyNumberFormat="1" applyFont="1" applyBorder="1" applyAlignment="1" applyProtection="1">
      <alignment horizontal="centerContinuous" vertical="center"/>
      <protection locked="0"/>
    </xf>
    <xf numFmtId="295" fontId="39" fillId="0" borderId="26" xfId="1617" applyNumberFormat="1" applyFont="1" applyBorder="1" applyAlignment="1" applyProtection="1">
      <alignment horizontal="center" vertical="center"/>
      <protection locked="0"/>
    </xf>
    <xf numFmtId="295" fontId="39" fillId="0" borderId="1" xfId="1617" applyNumberFormat="1" applyFont="1" applyBorder="1" applyAlignment="1" applyProtection="1">
      <alignment horizontal="center" vertical="center"/>
      <protection locked="0"/>
    </xf>
    <xf numFmtId="295" fontId="39" fillId="0" borderId="9" xfId="1617" applyNumberFormat="1" applyFont="1" applyBorder="1" applyAlignment="1" applyProtection="1">
      <alignment horizontal="center" vertical="center"/>
      <protection locked="0"/>
    </xf>
    <xf numFmtId="296" fontId="2" fillId="0" borderId="22" xfId="1617" applyNumberFormat="1" applyFont="1" applyBorder="1" applyAlignment="1" applyProtection="1">
      <alignment horizontal="center" vertical="center"/>
      <protection locked="0"/>
    </xf>
    <xf numFmtId="295" fontId="5" fillId="0" borderId="4" xfId="1594" applyNumberFormat="1" applyFont="1" applyBorder="1" applyAlignment="1" applyProtection="1">
      <alignment horizontal="center"/>
      <protection locked="0"/>
    </xf>
    <xf numFmtId="295" fontId="5" fillId="0" borderId="5" xfId="1594" applyNumberFormat="1" applyFont="1" applyBorder="1" applyAlignment="1" applyProtection="1">
      <alignment horizontal="center"/>
      <protection locked="0"/>
    </xf>
    <xf numFmtId="295" fontId="5" fillId="0" borderId="3" xfId="1594" applyNumberFormat="1" applyFont="1" applyBorder="1" applyAlignment="1" applyProtection="1">
      <alignment horizontal="center"/>
      <protection locked="0"/>
    </xf>
    <xf numFmtId="295" fontId="2" fillId="0" borderId="2" xfId="1594" applyNumberFormat="1" applyFont="1" applyBorder="1" applyAlignment="1" applyProtection="1">
      <alignment horizontal="right"/>
      <protection locked="0"/>
    </xf>
    <xf numFmtId="295" fontId="2" fillId="0" borderId="3" xfId="1617" applyNumberFormat="1" applyFont="1" applyBorder="1" applyAlignment="1" applyProtection="1">
      <alignment vertical="center"/>
      <protection locked="0"/>
    </xf>
    <xf numFmtId="295" fontId="5" fillId="0" borderId="27" xfId="1617" applyNumberFormat="1" applyFont="1" applyBorder="1" applyAlignment="1" applyProtection="1">
      <alignment horizontal="center" vertical="center"/>
      <protection locked="0"/>
    </xf>
    <xf numFmtId="295" fontId="2" fillId="0" borderId="7" xfId="1617" applyNumberFormat="1" applyFont="1" applyBorder="1" applyAlignment="1" applyProtection="1">
      <alignment vertical="center"/>
      <protection locked="0"/>
    </xf>
    <xf numFmtId="295" fontId="39" fillId="0" borderId="28" xfId="1617" applyNumberFormat="1" applyFont="1" applyBorder="1" applyAlignment="1" applyProtection="1">
      <alignment horizontal="centerContinuous" vertical="center"/>
      <protection locked="0"/>
    </xf>
    <xf numFmtId="295" fontId="7" fillId="0" borderId="19" xfId="1617" applyNumberFormat="1" applyFont="1" applyBorder="1" applyAlignment="1" applyProtection="1">
      <alignment horizontal="centerContinuous" vertical="center"/>
      <protection locked="0"/>
    </xf>
    <xf numFmtId="295" fontId="7" fillId="0" borderId="20" xfId="1617" applyNumberFormat="1" applyFont="1" applyBorder="1" applyAlignment="1" applyProtection="1">
      <alignment horizontal="centerContinuous" vertical="center"/>
      <protection locked="0"/>
    </xf>
    <xf numFmtId="295" fontId="5" fillId="0" borderId="4" xfId="1441" applyNumberFormat="1" applyFont="1" applyFill="1" applyBorder="1" applyAlignment="1" applyProtection="1">
      <alignment horizontal="center"/>
      <protection locked="0"/>
    </xf>
    <xf numFmtId="295" fontId="5" fillId="0" borderId="5" xfId="1441" applyNumberFormat="1" applyFont="1" applyFill="1" applyBorder="1" applyAlignment="1" applyProtection="1">
      <alignment horizontal="center"/>
      <protection locked="0"/>
    </xf>
    <xf numFmtId="295" fontId="5" fillId="0" borderId="3" xfId="1441" applyNumberFormat="1" applyFont="1" applyFill="1" applyBorder="1" applyAlignment="1" applyProtection="1">
      <alignment horizontal="center"/>
      <protection locked="0"/>
    </xf>
    <xf numFmtId="296" fontId="2" fillId="0" borderId="27" xfId="1617" applyNumberFormat="1" applyFont="1" applyBorder="1" applyAlignment="1" applyProtection="1">
      <alignment horizontal="center" vertical="center"/>
      <protection locked="0"/>
    </xf>
    <xf numFmtId="296" fontId="2" fillId="0" borderId="29" xfId="1617" applyNumberFormat="1" applyFont="1" applyBorder="1" applyAlignment="1" applyProtection="1">
      <alignment horizontal="center" vertical="center"/>
      <protection locked="0"/>
    </xf>
    <xf numFmtId="295" fontId="5" fillId="0" borderId="30" xfId="1441" applyNumberFormat="1" applyFont="1" applyFill="1" applyBorder="1" applyAlignment="1" applyProtection="1">
      <alignment horizontal="center"/>
      <protection locked="0"/>
    </xf>
    <xf numFmtId="295" fontId="5" fillId="0" borderId="31" xfId="1441" applyNumberFormat="1" applyFont="1" applyFill="1" applyBorder="1" applyAlignment="1" applyProtection="1">
      <alignment horizontal="center"/>
      <protection locked="0"/>
    </xf>
    <xf numFmtId="295" fontId="5" fillId="0" borderId="32" xfId="1441" applyNumberFormat="1" applyFont="1" applyFill="1" applyBorder="1" applyAlignment="1" applyProtection="1">
      <alignment horizontal="center"/>
      <protection locked="0"/>
    </xf>
    <xf numFmtId="295" fontId="2" fillId="0" borderId="30" xfId="1617" applyNumberFormat="1" applyFont="1" applyBorder="1" applyAlignment="1" applyProtection="1">
      <alignment horizontal="center" vertical="center"/>
      <protection locked="0"/>
    </xf>
    <xf numFmtId="295" fontId="2" fillId="0" borderId="31" xfId="1617" applyNumberFormat="1" applyFont="1" applyBorder="1" applyAlignment="1" applyProtection="1">
      <alignment horizontal="center" vertical="center"/>
      <protection locked="0"/>
    </xf>
    <xf numFmtId="295" fontId="2" fillId="0" borderId="32" xfId="1617" applyNumberFormat="1" applyFont="1" applyBorder="1" applyAlignment="1" applyProtection="1">
      <alignment horizontal="center" vertical="center"/>
      <protection locked="0"/>
    </xf>
    <xf numFmtId="295" fontId="2" fillId="0" borderId="33" xfId="1616" applyNumberFormat="1" applyFont="1" applyBorder="1" applyAlignment="1" applyProtection="1">
      <alignment horizontal="center" vertical="center"/>
      <protection locked="0"/>
    </xf>
    <xf numFmtId="295" fontId="2" fillId="0" borderId="33" xfId="1617" applyNumberFormat="1" applyFont="1" applyBorder="1" applyAlignment="1" applyProtection="1">
      <alignment vertical="center"/>
      <protection locked="0"/>
    </xf>
    <xf numFmtId="295" fontId="5" fillId="0" borderId="33" xfId="1616" applyNumberFormat="1" applyFont="1" applyBorder="1" applyAlignment="1" applyProtection="1">
      <alignment horizontal="right" vertical="center"/>
      <protection locked="0"/>
    </xf>
    <xf numFmtId="295" fontId="5" fillId="0" borderId="17" xfId="1617" applyNumberFormat="1" applyFont="1" applyBorder="1" applyAlignment="1" applyProtection="1">
      <alignment horizontal="center" vertical="center"/>
      <protection locked="0"/>
    </xf>
    <xf numFmtId="295" fontId="39" fillId="0" borderId="17" xfId="1617" applyNumberFormat="1" applyFont="1" applyBorder="1" applyAlignment="1" applyProtection="1">
      <alignment horizontal="center" vertical="center"/>
      <protection locked="0"/>
    </xf>
    <xf numFmtId="295" fontId="2" fillId="0" borderId="34" xfId="1617" applyNumberFormat="1" applyFont="1" applyBorder="1" applyAlignment="1" applyProtection="1">
      <alignment horizontal="center" vertical="center"/>
      <protection locked="0"/>
    </xf>
    <xf numFmtId="295" fontId="0" fillId="0" borderId="6" xfId="1617" applyNumberFormat="1" applyFont="1" applyBorder="1" applyAlignment="1" applyProtection="1">
      <alignment horizontal="center" vertical="center"/>
      <protection locked="0"/>
    </xf>
    <xf numFmtId="295" fontId="2" fillId="0" borderId="35" xfId="1617" applyNumberFormat="1" applyFont="1" applyBorder="1" applyAlignment="1" applyProtection="1">
      <alignment horizontal="center" vertical="center"/>
      <protection locked="0"/>
    </xf>
    <xf numFmtId="295" fontId="2" fillId="0" borderId="8" xfId="1617" applyNumberFormat="1" applyFont="1" applyBorder="1" applyAlignment="1" applyProtection="1">
      <alignment horizontal="center" vertical="center"/>
      <protection locked="0"/>
    </xf>
    <xf numFmtId="295" fontId="5" fillId="0" borderId="6" xfId="1617" applyNumberFormat="1" applyFont="1" applyBorder="1" applyAlignment="1" applyProtection="1">
      <alignment horizontal="center" vertical="center"/>
      <protection locked="0"/>
    </xf>
    <xf numFmtId="295" fontId="5" fillId="0" borderId="8" xfId="1617" applyNumberFormat="1" applyFont="1" applyBorder="1" applyAlignment="1" applyProtection="1">
      <alignment horizontal="center" vertical="center"/>
      <protection locked="0"/>
    </xf>
    <xf numFmtId="295" fontId="2" fillId="0" borderId="36" xfId="1617" applyNumberFormat="1" applyFont="1" applyBorder="1" applyAlignment="1" applyProtection="1">
      <alignment horizontal="center" vertical="center"/>
      <protection locked="0"/>
    </xf>
    <xf numFmtId="295" fontId="40" fillId="0" borderId="2" xfId="1617" applyNumberFormat="1" applyFont="1" applyBorder="1" applyAlignment="1" applyProtection="1">
      <alignment horizontal="center" vertical="center"/>
      <protection locked="0"/>
    </xf>
    <xf numFmtId="295" fontId="40" fillId="0" borderId="36" xfId="1617" applyNumberFormat="1" applyFont="1" applyBorder="1" applyAlignment="1" applyProtection="1">
      <alignment horizontal="center" vertical="center"/>
      <protection locked="0"/>
    </xf>
    <xf numFmtId="295" fontId="7" fillId="0" borderId="37" xfId="1617" applyNumberFormat="1" applyFont="1" applyBorder="1" applyAlignment="1" applyProtection="1">
      <alignment horizontal="centerContinuous" vertical="center"/>
      <protection locked="0"/>
    </xf>
    <xf numFmtId="295" fontId="39" fillId="0" borderId="36" xfId="1616" applyNumberFormat="1" applyFont="1" applyBorder="1" applyAlignment="1" applyProtection="1">
      <alignment horizontal="center" vertical="center"/>
      <protection locked="0"/>
    </xf>
    <xf numFmtId="295" fontId="2" fillId="0" borderId="2" xfId="3" applyNumberFormat="1" applyFont="1" applyBorder="1" applyAlignment="1" applyProtection="1">
      <alignment horizontal="right"/>
      <protection locked="0"/>
    </xf>
    <xf numFmtId="295" fontId="2" fillId="0" borderId="36" xfId="3" applyNumberFormat="1" applyFont="1" applyBorder="1" applyAlignment="1" applyProtection="1">
      <alignment horizontal="right"/>
      <protection locked="0"/>
    </xf>
    <xf numFmtId="295" fontId="2" fillId="0" borderId="2" xfId="1617" applyNumberFormat="1" applyFont="1" applyBorder="1" applyAlignment="1" applyProtection="1">
      <alignment vertical="center"/>
      <protection locked="0"/>
    </xf>
    <xf numFmtId="295" fontId="2" fillId="0" borderId="36" xfId="1617" applyNumberFormat="1" applyFont="1" applyBorder="1" applyAlignment="1" applyProtection="1">
      <alignment vertical="center"/>
      <protection locked="0"/>
    </xf>
    <xf numFmtId="295" fontId="2" fillId="0" borderId="6" xfId="1617" applyNumberFormat="1" applyFont="1" applyBorder="1" applyAlignment="1" applyProtection="1">
      <alignment vertical="center"/>
      <protection locked="0"/>
    </xf>
    <xf numFmtId="295" fontId="2" fillId="0" borderId="38" xfId="1617" applyNumberFormat="1" applyFont="1" applyBorder="1" applyAlignment="1" applyProtection="1">
      <alignment vertical="center"/>
      <protection locked="0"/>
    </xf>
    <xf numFmtId="295" fontId="39" fillId="0" borderId="34" xfId="1617" applyNumberFormat="1" applyFont="1" applyBorder="1" applyAlignment="1" applyProtection="1">
      <alignment horizontal="center" vertical="center"/>
      <protection locked="0"/>
    </xf>
    <xf numFmtId="295" fontId="2" fillId="0" borderId="2" xfId="3" applyNumberFormat="1" applyFont="1" applyBorder="1" applyAlignment="1" applyProtection="1">
      <alignment horizontal="center"/>
      <protection locked="0"/>
    </xf>
    <xf numFmtId="295" fontId="5" fillId="0" borderId="36" xfId="1617" applyNumberFormat="1" applyFont="1" applyBorder="1" applyAlignment="1" applyProtection="1">
      <alignment horizontal="center" vertical="center"/>
      <protection locked="0"/>
    </xf>
    <xf numFmtId="295" fontId="2" fillId="0" borderId="15" xfId="1617" applyNumberFormat="1" applyFont="1" applyBorder="1" applyAlignment="1" applyProtection="1">
      <alignment vertical="center"/>
      <protection locked="0"/>
    </xf>
    <xf numFmtId="295" fontId="2" fillId="0" borderId="5" xfId="1617" applyNumberFormat="1" applyFont="1" applyBorder="1" applyAlignment="1" applyProtection="1">
      <alignment vertical="center"/>
      <protection locked="0"/>
    </xf>
    <xf numFmtId="295" fontId="2" fillId="0" borderId="31" xfId="1617" applyNumberFormat="1" applyFont="1" applyBorder="1" applyAlignment="1" applyProtection="1">
      <alignment vertical="center"/>
      <protection locked="0"/>
    </xf>
    <xf numFmtId="295" fontId="2" fillId="0" borderId="39" xfId="3" applyNumberFormat="1" applyFont="1" applyBorder="1" applyAlignment="1" applyProtection="1">
      <alignment horizontal="center"/>
      <protection locked="0"/>
    </xf>
    <xf numFmtId="295" fontId="5" fillId="0" borderId="40" xfId="1617" applyNumberFormat="1" applyFont="1" applyBorder="1" applyAlignment="1" applyProtection="1">
      <alignment horizontal="center" vertical="center"/>
      <protection locked="0"/>
    </xf>
    <xf numFmtId="295" fontId="41" fillId="0" borderId="0" xfId="1618" applyNumberFormat="1" applyFont="1" applyFill="1" applyAlignment="1" applyProtection="1">
      <alignment vertical="center" wrapText="1"/>
      <protection locked="0"/>
    </xf>
    <xf numFmtId="295" fontId="42" fillId="0" borderId="0" xfId="1618" applyNumberFormat="1" applyFont="1" applyFill="1" applyAlignment="1" applyProtection="1">
      <alignment horizontal="left" vertical="center" wrapText="1" indent="2"/>
      <protection locked="0"/>
    </xf>
    <xf numFmtId="295" fontId="43" fillId="0" borderId="0" xfId="1618" applyNumberFormat="1" applyFont="1" applyFill="1" applyAlignment="1" applyProtection="1">
      <alignment vertical="center" wrapText="1"/>
      <protection locked="0"/>
    </xf>
    <xf numFmtId="295" fontId="41" fillId="0" borderId="0" xfId="1618" applyNumberFormat="1" applyFont="1" applyFill="1" applyAlignment="1" applyProtection="1">
      <alignment horizontal="left" vertical="center" wrapText="1" indent="2"/>
      <protection locked="0"/>
    </xf>
    <xf numFmtId="295" fontId="43" fillId="0" borderId="0" xfId="1618" applyNumberFormat="1" applyFont="1" applyFill="1" applyAlignment="1" applyProtection="1">
      <alignment horizontal="left" vertical="center" wrapText="1" indent="3"/>
      <protection locked="0"/>
    </xf>
    <xf numFmtId="295" fontId="43" fillId="0" borderId="0" xfId="1618" applyNumberFormat="1" applyFont="1" applyFill="1" applyAlignment="1" applyProtection="1">
      <alignment horizontal="left" vertical="center" wrapText="1"/>
      <protection locked="0"/>
    </xf>
    <xf numFmtId="295" fontId="41" fillId="0" borderId="0" xfId="1618" applyNumberFormat="1" applyFont="1" applyFill="1" applyAlignment="1" applyProtection="1">
      <alignment horizontal="left" vertical="center" wrapText="1" indent="1"/>
      <protection locked="0"/>
    </xf>
    <xf numFmtId="295" fontId="41" fillId="0" borderId="0" xfId="1618" applyNumberFormat="1" applyFont="1" applyFill="1" applyAlignment="1" applyProtection="1">
      <alignment wrapText="1"/>
      <protection locked="0"/>
    </xf>
    <xf numFmtId="295" fontId="41" fillId="0" borderId="0" xfId="1618" applyNumberFormat="1" applyFont="1" applyFill="1" applyAlignment="1" applyProtection="1">
      <alignment wrapText="1"/>
    </xf>
    <xf numFmtId="295" fontId="44" fillId="0" borderId="0" xfId="1618" applyNumberFormat="1" applyFont="1" applyFill="1" applyAlignment="1" applyProtection="1">
      <alignment horizontal="center" wrapText="1"/>
    </xf>
    <xf numFmtId="295" fontId="45" fillId="0" borderId="0" xfId="1618" applyNumberFormat="1" applyFont="1" applyFill="1" applyAlignment="1" applyProtection="1">
      <alignment horizontal="center" wrapText="1"/>
    </xf>
    <xf numFmtId="295" fontId="41" fillId="0" borderId="0" xfId="1618" applyNumberFormat="1" applyFont="1" applyFill="1" applyAlignment="1" applyProtection="1">
      <alignment vertical="center" wrapText="1"/>
    </xf>
    <xf numFmtId="295" fontId="46" fillId="0" borderId="0" xfId="1618" applyNumberFormat="1" applyFont="1" applyFill="1" applyAlignment="1" applyProtection="1">
      <alignment horizontal="left" vertical="center" wrapText="1"/>
    </xf>
    <xf numFmtId="295" fontId="47" fillId="0" borderId="0" xfId="1618" applyNumberFormat="1" applyFont="1" applyFill="1" applyAlignment="1" applyProtection="1">
      <alignment horizontal="left" vertical="center" wrapText="1" indent="1"/>
    </xf>
    <xf numFmtId="295" fontId="48" fillId="0" borderId="0" xfId="1618" applyNumberFormat="1" applyFont="1" applyFill="1" applyAlignment="1" applyProtection="1">
      <alignment horizontal="left" vertical="center" wrapText="1" indent="1"/>
      <protection locked="0"/>
    </xf>
    <xf numFmtId="295" fontId="48" fillId="0" borderId="0" xfId="1618" applyNumberFormat="1" applyFont="1" applyFill="1" applyAlignment="1" applyProtection="1">
      <alignment horizontal="left" vertical="center" wrapText="1" indent="1"/>
    </xf>
    <xf numFmtId="295" fontId="47" fillId="0" borderId="0" xfId="1618" applyNumberFormat="1" applyFont="1" applyFill="1" applyAlignment="1" applyProtection="1">
      <alignment horizontal="left" vertical="center" wrapText="1" indent="1"/>
      <protection locked="0"/>
    </xf>
    <xf numFmtId="295" fontId="46" fillId="0" borderId="0" xfId="1618" applyNumberFormat="1" applyFont="1" applyFill="1" applyAlignment="1" applyProtection="1">
      <alignment horizontal="left" vertical="center" wrapText="1"/>
      <protection locked="0"/>
    </xf>
    <xf numFmtId="295" fontId="49" fillId="0" borderId="0" xfId="0" applyNumberFormat="1" applyFont="1" applyFill="1" applyAlignment="1" applyProtection="1">
      <alignment horizontal="left" vertical="center" wrapText="1" indent="1"/>
      <protection locked="0"/>
    </xf>
    <xf numFmtId="295" fontId="47" fillId="10" borderId="0" xfId="1618" applyNumberFormat="1" applyFont="1" applyFill="1" applyAlignment="1" applyProtection="1">
      <alignment horizontal="left" vertical="center" wrapText="1" indent="1"/>
      <protection locked="0"/>
    </xf>
    <xf numFmtId="295" fontId="50" fillId="0" borderId="0" xfId="398" applyNumberFormat="1" applyFont="1" applyFill="1" applyAlignment="1" applyProtection="1">
      <alignment horizontal="left" vertical="center" wrapText="1"/>
      <protection locked="0"/>
    </xf>
    <xf numFmtId="295" fontId="47" fillId="0" borderId="0" xfId="1618" applyNumberFormat="1" applyFont="1" applyFill="1" applyAlignment="1" applyProtection="1">
      <alignment horizontal="left" vertical="center" wrapText="1" indent="2"/>
      <protection locked="0"/>
    </xf>
    <xf numFmtId="295" fontId="47" fillId="0" borderId="0" xfId="1618" applyNumberFormat="1" applyFont="1" applyFill="1" applyAlignment="1" applyProtection="1">
      <alignment horizontal="left" vertical="center" wrapText="1" indent="3"/>
      <protection locked="0"/>
    </xf>
    <xf numFmtId="295" fontId="0" fillId="0" borderId="0" xfId="0" applyNumberFormat="1" applyFill="1" applyAlignment="1" applyProtection="1">
      <alignment horizontal="left" vertical="center" wrapText="1" indent="1"/>
      <protection locked="0"/>
    </xf>
    <xf numFmtId="295" fontId="47" fillId="0" borderId="0" xfId="1618" applyNumberFormat="1" applyFont="1" applyFill="1" applyAlignment="1" applyProtection="1">
      <alignment horizontal="left" vertical="center" wrapText="1" indent="4"/>
      <protection locked="0"/>
    </xf>
    <xf numFmtId="0" fontId="51" fillId="0" borderId="0" xfId="0" applyFont="1"/>
    <xf numFmtId="0" fontId="0" fillId="0" borderId="0" xfId="0" applyFill="1"/>
    <xf numFmtId="0" fontId="30" fillId="0" borderId="0" xfId="1583" applyFont="1" applyAlignment="1" applyProtection="1">
      <alignment vertical="center"/>
      <protection hidden="1"/>
    </xf>
    <xf numFmtId="0" fontId="52" fillId="0" borderId="0" xfId="1313" applyFont="1" applyAlignment="1" applyProtection="1">
      <alignment vertical="center"/>
      <protection hidden="1"/>
    </xf>
    <xf numFmtId="0" fontId="53" fillId="0" borderId="0" xfId="1313" applyFont="1" applyAlignment="1" applyProtection="1">
      <alignment vertical="center"/>
      <protection hidden="1"/>
    </xf>
    <xf numFmtId="0" fontId="30" fillId="0" borderId="13" xfId="1583" applyFont="1" applyBorder="1" applyAlignment="1" applyProtection="1">
      <alignment vertical="center"/>
      <protection hidden="1"/>
    </xf>
    <xf numFmtId="0" fontId="30" fillId="0" borderId="15" xfId="1583" applyFont="1" applyBorder="1" applyAlignment="1" applyProtection="1">
      <alignment vertical="center"/>
      <protection hidden="1"/>
    </xf>
    <xf numFmtId="0" fontId="54" fillId="0" borderId="41" xfId="1583" applyFont="1" applyBorder="1" applyAlignment="1" applyProtection="1">
      <alignment vertical="center"/>
      <protection hidden="1"/>
    </xf>
    <xf numFmtId="0" fontId="30" fillId="0" borderId="0" xfId="1583" applyFont="1" applyBorder="1" applyAlignment="1" applyProtection="1">
      <alignment vertical="center"/>
      <protection hidden="1"/>
    </xf>
    <xf numFmtId="0" fontId="30" fillId="0" borderId="41" xfId="1583" applyFont="1" applyBorder="1" applyAlignment="1" applyProtection="1">
      <alignment vertical="center"/>
      <protection hidden="1"/>
    </xf>
    <xf numFmtId="0" fontId="31" fillId="0" borderId="0" xfId="1583" applyFont="1" applyBorder="1" applyAlignment="1" applyProtection="1">
      <alignment vertical="center"/>
      <protection hidden="1"/>
    </xf>
    <xf numFmtId="0" fontId="31" fillId="0" borderId="42" xfId="1583" applyFont="1" applyBorder="1" applyAlignment="1" applyProtection="1">
      <alignment vertical="center"/>
      <protection hidden="1"/>
    </xf>
    <xf numFmtId="0" fontId="31" fillId="0" borderId="2" xfId="1583" applyFont="1" applyBorder="1" applyAlignment="1" applyProtection="1">
      <alignment horizontal="center" vertical="center"/>
      <protection hidden="1"/>
    </xf>
    <xf numFmtId="295" fontId="55" fillId="0" borderId="0" xfId="1313" applyNumberFormat="1" applyFont="1" applyBorder="1" applyAlignment="1" applyProtection="1">
      <alignment horizontal="left" vertical="center"/>
    </xf>
    <xf numFmtId="0" fontId="56" fillId="0" borderId="41" xfId="1583" applyFont="1" applyBorder="1" applyAlignment="1" applyProtection="1">
      <alignment vertical="center"/>
      <protection hidden="1"/>
    </xf>
    <xf numFmtId="0" fontId="57" fillId="0" borderId="42" xfId="1583" applyFont="1" applyBorder="1" applyAlignment="1" applyProtection="1">
      <alignment vertical="center"/>
      <protection hidden="1"/>
    </xf>
    <xf numFmtId="295" fontId="27" fillId="0" borderId="0" xfId="1313" applyNumberFormat="1" applyFont="1" applyBorder="1" applyAlignment="1" applyProtection="1">
      <alignment horizontal="left" vertical="center"/>
    </xf>
    <xf numFmtId="0" fontId="56" fillId="0" borderId="0" xfId="1583" applyFont="1" applyBorder="1" applyAlignment="1" applyProtection="1">
      <alignment vertical="center"/>
      <protection hidden="1"/>
    </xf>
    <xf numFmtId="0" fontId="30" fillId="0" borderId="41" xfId="1583" applyFont="1" applyFill="1" applyBorder="1" applyAlignment="1" applyProtection="1">
      <alignment vertical="center"/>
      <protection hidden="1"/>
    </xf>
    <xf numFmtId="295" fontId="55" fillId="0" borderId="0" xfId="1313" applyNumberFormat="1" applyFont="1" applyFill="1" applyBorder="1" applyAlignment="1" applyProtection="1">
      <alignment horizontal="left" vertical="center"/>
    </xf>
    <xf numFmtId="0" fontId="30" fillId="0" borderId="0" xfId="1583" applyFont="1" applyFill="1" applyBorder="1" applyAlignment="1" applyProtection="1">
      <alignment vertical="center"/>
      <protection hidden="1"/>
    </xf>
    <xf numFmtId="0" fontId="30" fillId="6" borderId="2" xfId="1583" applyFont="1" applyFill="1" applyBorder="1" applyAlignment="1" applyProtection="1">
      <alignment vertical="center"/>
      <protection hidden="1"/>
    </xf>
    <xf numFmtId="0" fontId="31" fillId="6" borderId="4" xfId="1583" applyFont="1" applyFill="1" applyBorder="1" applyAlignment="1" applyProtection="1">
      <alignment horizontal="left" vertical="center"/>
      <protection locked="0" hidden="1"/>
    </xf>
    <xf numFmtId="0" fontId="30" fillId="6" borderId="5" xfId="1583" applyFont="1" applyFill="1" applyBorder="1" applyAlignment="1" applyProtection="1">
      <alignment horizontal="left" vertical="center"/>
      <protection locked="0" hidden="1"/>
    </xf>
    <xf numFmtId="14" fontId="30" fillId="9" borderId="4" xfId="1583" applyNumberFormat="1" applyFont="1" applyFill="1" applyBorder="1" applyAlignment="1" applyProtection="1">
      <alignment horizontal="left" vertical="center"/>
      <protection locked="0" hidden="1"/>
    </xf>
    <xf numFmtId="14" fontId="30" fillId="9" borderId="5" xfId="1583" applyNumberFormat="1" applyFont="1" applyFill="1" applyBorder="1" applyAlignment="1" applyProtection="1">
      <alignment horizontal="left" vertical="center"/>
      <protection locked="0" hidden="1"/>
    </xf>
    <xf numFmtId="0" fontId="31" fillId="0" borderId="0" xfId="1583" applyFont="1" applyFill="1" applyBorder="1" applyAlignment="1" applyProtection="1">
      <alignment vertical="center"/>
      <protection locked="0" hidden="1"/>
    </xf>
    <xf numFmtId="0" fontId="30" fillId="0" borderId="0" xfId="1583" applyFont="1" applyFill="1" applyBorder="1" applyAlignment="1" applyProtection="1">
      <alignment vertical="center"/>
      <protection locked="0" hidden="1"/>
    </xf>
    <xf numFmtId="14" fontId="30" fillId="0" borderId="0" xfId="1583" applyNumberFormat="1" applyFont="1" applyFill="1" applyBorder="1" applyAlignment="1" applyProtection="1">
      <alignment vertical="center"/>
      <protection locked="0" hidden="1"/>
    </xf>
    <xf numFmtId="0" fontId="31" fillId="0" borderId="2" xfId="1583" applyFont="1" applyFill="1" applyBorder="1" applyAlignment="1" applyProtection="1">
      <alignment horizontal="center" vertical="center"/>
      <protection locked="0" hidden="1"/>
    </xf>
    <xf numFmtId="0" fontId="30" fillId="0" borderId="2" xfId="1583" applyFont="1" applyFill="1" applyBorder="1" applyAlignment="1" applyProtection="1">
      <alignment horizontal="center" vertical="center"/>
      <protection locked="0" hidden="1"/>
    </xf>
    <xf numFmtId="31" fontId="31" fillId="0" borderId="2" xfId="1583" applyNumberFormat="1" applyFont="1" applyFill="1" applyBorder="1" applyAlignment="1" applyProtection="1">
      <alignment horizontal="center" vertical="center"/>
      <protection locked="0" hidden="1"/>
    </xf>
    <xf numFmtId="0" fontId="30" fillId="11" borderId="0" xfId="1583" applyFont="1" applyFill="1" applyAlignment="1" applyProtection="1">
      <alignment vertical="center"/>
      <protection hidden="1"/>
    </xf>
    <xf numFmtId="0" fontId="30" fillId="0" borderId="7" xfId="1583" applyFont="1" applyBorder="1" applyAlignment="1" applyProtection="1">
      <alignment vertical="center"/>
      <protection hidden="1"/>
    </xf>
    <xf numFmtId="0" fontId="30" fillId="0" borderId="42" xfId="1583" applyFont="1" applyBorder="1" applyAlignment="1" applyProtection="1">
      <alignment vertical="center"/>
      <protection hidden="1"/>
    </xf>
    <xf numFmtId="0" fontId="30" fillId="0" borderId="3" xfId="1583" applyFont="1" applyFill="1" applyBorder="1" applyAlignment="1" applyProtection="1">
      <alignment vertical="center"/>
      <protection hidden="1"/>
    </xf>
    <xf numFmtId="0" fontId="30" fillId="0" borderId="5" xfId="1583" applyFont="1" applyFill="1" applyBorder="1" applyAlignment="1" applyProtection="1">
      <alignment vertical="center"/>
      <protection hidden="1"/>
    </xf>
    <xf numFmtId="302" fontId="30" fillId="0" borderId="3" xfId="1583" applyNumberFormat="1" applyFont="1" applyFill="1" applyBorder="1" applyAlignment="1" applyProtection="1">
      <alignment vertical="center"/>
      <protection hidden="1"/>
    </xf>
    <xf numFmtId="302" fontId="30" fillId="0" borderId="5" xfId="1583" applyNumberFormat="1" applyFont="1" applyFill="1" applyBorder="1" applyAlignment="1" applyProtection="1">
      <alignment vertical="center"/>
      <protection hidden="1"/>
    </xf>
    <xf numFmtId="0" fontId="56" fillId="0" borderId="42" xfId="1583" applyFont="1" applyBorder="1" applyAlignment="1" applyProtection="1">
      <alignment vertical="center"/>
      <protection hidden="1"/>
    </xf>
    <xf numFmtId="0" fontId="56" fillId="0" borderId="0" xfId="1583" applyFont="1" applyAlignment="1" applyProtection="1">
      <alignment vertical="center"/>
      <protection hidden="1"/>
    </xf>
    <xf numFmtId="0" fontId="56" fillId="11" borderId="0" xfId="1583" applyFont="1" applyFill="1" applyAlignment="1" applyProtection="1">
      <alignment vertical="center"/>
      <protection hidden="1"/>
    </xf>
    <xf numFmtId="0" fontId="30" fillId="0" borderId="42" xfId="1583" applyFont="1" applyFill="1" applyBorder="1" applyAlignment="1" applyProtection="1">
      <alignment vertical="center"/>
      <protection hidden="1"/>
    </xf>
    <xf numFmtId="0" fontId="30" fillId="0" borderId="0" xfId="1583" applyFont="1" applyFill="1" applyAlignment="1" applyProtection="1">
      <alignment vertical="center"/>
      <protection hidden="1"/>
    </xf>
    <xf numFmtId="0" fontId="30" fillId="0" borderId="14" xfId="1583" applyFont="1" applyBorder="1" applyAlignment="1" applyProtection="1">
      <alignment vertical="center"/>
      <protection hidden="1"/>
    </xf>
    <xf numFmtId="0" fontId="30" fillId="0" borderId="1" xfId="1583" applyFont="1" applyBorder="1" applyAlignment="1" applyProtection="1">
      <alignment vertical="center"/>
      <protection hidden="1"/>
    </xf>
    <xf numFmtId="0" fontId="31" fillId="0" borderId="0" xfId="1583" applyFont="1" applyAlignment="1" applyProtection="1">
      <alignment vertical="center"/>
      <protection hidden="1"/>
    </xf>
    <xf numFmtId="295" fontId="5" fillId="0" borderId="0" xfId="0" applyNumberFormat="1" applyFont="1"/>
    <xf numFmtId="0" fontId="31" fillId="0" borderId="0" xfId="1583" applyFont="1" applyFill="1" applyBorder="1" applyAlignment="1" applyProtection="1">
      <alignment horizontal="center" vertical="center"/>
      <protection locked="0" hidden="1"/>
    </xf>
    <xf numFmtId="0" fontId="30" fillId="0" borderId="0" xfId="1583" applyFont="1" applyFill="1" applyBorder="1" applyAlignment="1" applyProtection="1">
      <alignment horizontal="center" vertical="center"/>
      <protection locked="0" hidden="1"/>
    </xf>
    <xf numFmtId="0" fontId="57" fillId="0" borderId="2" xfId="1583" applyFont="1" applyFill="1" applyBorder="1" applyAlignment="1" applyProtection="1">
      <alignment horizontal="center" vertical="center"/>
      <protection locked="0" hidden="1"/>
    </xf>
    <xf numFmtId="0" fontId="30" fillId="0" borderId="9" xfId="1583" applyFont="1" applyBorder="1" applyAlignment="1" applyProtection="1">
      <alignment vertical="center"/>
      <protection hidden="1"/>
    </xf>
    <xf numFmtId="295" fontId="0" fillId="0" borderId="0" xfId="0" applyNumberFormat="1"/>
    <xf numFmtId="295" fontId="41" fillId="0" borderId="0" xfId="0" applyNumberFormat="1" applyFont="1"/>
    <xf numFmtId="267" fontId="36" fillId="0" borderId="0" xfId="823" applyNumberFormat="1" applyFont="1" applyFill="1" applyAlignment="1" applyProtection="1">
      <alignment horizontal="left"/>
      <protection locked="0"/>
    </xf>
    <xf numFmtId="267" fontId="7" fillId="0" borderId="0" xfId="823" applyNumberFormat="1" applyFont="1" applyFill="1" applyAlignment="1" applyProtection="1">
      <alignment horizontal="center"/>
      <protection locked="0"/>
    </xf>
    <xf numFmtId="267" fontId="2" fillId="0" borderId="0" xfId="823" applyNumberFormat="1" applyFont="1" applyFill="1" applyAlignment="1" applyProtection="1">
      <alignment horizontal="center"/>
      <protection locked="0"/>
    </xf>
    <xf numFmtId="267" fontId="5" fillId="0" borderId="0" xfId="823" applyNumberFormat="1" applyFont="1" applyFill="1" applyAlignment="1" applyProtection="1">
      <alignment horizontal="left"/>
      <protection locked="0"/>
    </xf>
    <xf numFmtId="0" fontId="58" fillId="0" borderId="0" xfId="330" applyNumberFormat="1" applyFont="1" applyFill="1" applyBorder="1" applyAlignment="1" applyProtection="1">
      <alignment vertical="center"/>
      <protection locked="0"/>
    </xf>
    <xf numFmtId="267" fontId="2" fillId="0" borderId="0" xfId="823" applyNumberFormat="1" applyFont="1" applyFill="1" applyAlignment="1" applyProtection="1">
      <alignment horizontal="left"/>
      <protection locked="0"/>
    </xf>
    <xf numFmtId="303" fontId="2" fillId="0" borderId="0" xfId="823" applyNumberFormat="1" applyFont="1" applyFill="1" applyAlignment="1" applyProtection="1">
      <alignment horizontal="left"/>
      <protection locked="0"/>
    </xf>
    <xf numFmtId="267" fontId="2" fillId="0" borderId="0" xfId="823" applyNumberFormat="1" applyFont="1" applyFill="1" applyAlignment="1" applyProtection="1">
      <alignment horizontal="right"/>
      <protection locked="0"/>
    </xf>
    <xf numFmtId="267" fontId="59" fillId="0" borderId="0" xfId="1313" applyNumberFormat="1" applyFont="1" applyFill="1" applyBorder="1" applyAlignment="1" applyProtection="1">
      <alignment horizontal="left"/>
      <protection locked="0"/>
    </xf>
    <xf numFmtId="267" fontId="36" fillId="0" borderId="0" xfId="823" applyNumberFormat="1" applyFont="1" applyFill="1" applyBorder="1" applyAlignment="1" applyProtection="1">
      <alignment horizontal="center"/>
      <protection locked="0"/>
    </xf>
    <xf numFmtId="267" fontId="60" fillId="0" borderId="0" xfId="823" applyNumberFormat="1" applyFont="1" applyFill="1" applyBorder="1" applyAlignment="1" applyProtection="1">
      <alignment horizontal="center"/>
      <protection locked="0"/>
    </xf>
    <xf numFmtId="0" fontId="2" fillId="0" borderId="0" xfId="823" applyNumberFormat="1" applyFont="1" applyFill="1" applyBorder="1" applyAlignment="1" applyProtection="1">
      <alignment horizontal="center"/>
      <protection locked="0"/>
    </xf>
    <xf numFmtId="267" fontId="5" fillId="0" borderId="1" xfId="823" applyNumberFormat="1" applyFont="1" applyFill="1" applyBorder="1" applyAlignment="1" applyProtection="1">
      <alignment horizontal="left"/>
      <protection locked="0"/>
    </xf>
    <xf numFmtId="267" fontId="2" fillId="0" borderId="1" xfId="823" applyNumberFormat="1" applyFont="1" applyFill="1" applyBorder="1" applyAlignment="1" applyProtection="1">
      <alignment horizontal="left"/>
      <protection locked="0"/>
    </xf>
    <xf numFmtId="267" fontId="2" fillId="0" borderId="0" xfId="823" applyNumberFormat="1" applyFont="1" applyFill="1" applyBorder="1" applyAlignment="1" applyProtection="1">
      <alignment horizontal="left"/>
      <protection locked="0"/>
    </xf>
    <xf numFmtId="267" fontId="7" fillId="0" borderId="0" xfId="823" applyNumberFormat="1" applyFont="1" applyFill="1" applyAlignment="1" applyProtection="1">
      <alignment horizontal="left"/>
      <protection locked="0"/>
    </xf>
    <xf numFmtId="304" fontId="58" fillId="0" borderId="2" xfId="3" applyNumberFormat="1" applyFont="1" applyFill="1" applyBorder="1" applyAlignment="1">
      <alignment horizontal="center" vertical="center"/>
    </xf>
    <xf numFmtId="304" fontId="31" fillId="6" borderId="2" xfId="3" applyNumberFormat="1" applyFont="1" applyFill="1" applyBorder="1" applyAlignment="1">
      <alignment horizontal="center" vertical="center"/>
    </xf>
    <xf numFmtId="304" fontId="31" fillId="0" borderId="2" xfId="3" applyNumberFormat="1" applyFont="1" applyFill="1" applyBorder="1" applyAlignment="1">
      <alignment horizontal="center" vertical="center"/>
    </xf>
    <xf numFmtId="304" fontId="58" fillId="0" borderId="2" xfId="3" applyNumberFormat="1" applyFont="1" applyFill="1" applyBorder="1" applyAlignment="1">
      <alignment horizontal="center" vertical="center" wrapText="1"/>
    </xf>
    <xf numFmtId="305" fontId="61" fillId="0" borderId="2" xfId="3" applyNumberFormat="1" applyFont="1" applyFill="1" applyBorder="1" applyAlignment="1">
      <alignment vertical="center" wrapText="1"/>
    </xf>
    <xf numFmtId="306" fontId="61" fillId="0" borderId="2" xfId="3" applyNumberFormat="1" applyFont="1" applyFill="1" applyBorder="1" applyAlignment="1">
      <alignment horizontal="center" vertical="center"/>
    </xf>
    <xf numFmtId="305" fontId="61" fillId="0" borderId="2" xfId="3" applyNumberFormat="1" applyFont="1" applyFill="1" applyBorder="1" applyAlignment="1">
      <alignment horizontal="right" vertical="center"/>
    </xf>
    <xf numFmtId="43" fontId="61" fillId="0" borderId="2" xfId="1" applyFont="1" applyFill="1" applyBorder="1" applyAlignment="1">
      <alignment horizontal="right" vertical="center"/>
    </xf>
    <xf numFmtId="305" fontId="58" fillId="0" borderId="2" xfId="3" applyNumberFormat="1" applyFont="1" applyFill="1" applyBorder="1" applyAlignment="1">
      <alignment vertical="center"/>
    </xf>
    <xf numFmtId="305" fontId="58" fillId="0" borderId="2" xfId="3" applyNumberFormat="1" applyFont="1" applyFill="1" applyBorder="1" applyAlignment="1">
      <alignment vertical="center" wrapText="1"/>
    </xf>
    <xf numFmtId="305" fontId="58" fillId="0" borderId="2" xfId="3" applyNumberFormat="1" applyFont="1" applyFill="1" applyBorder="1" applyAlignment="1">
      <alignment horizontal="right" vertical="center"/>
    </xf>
    <xf numFmtId="295" fontId="58" fillId="0" borderId="2" xfId="3" applyNumberFormat="1" applyFont="1" applyFill="1" applyBorder="1" applyAlignment="1">
      <alignment horizontal="right" vertical="center"/>
    </xf>
    <xf numFmtId="305" fontId="61" fillId="0" borderId="2" xfId="3" applyNumberFormat="1" applyFont="1" applyFill="1" applyBorder="1" applyAlignment="1">
      <alignment horizontal="center" vertical="center" wrapText="1"/>
    </xf>
    <xf numFmtId="0" fontId="58" fillId="0" borderId="0" xfId="330" applyNumberFormat="1" applyFont="1" applyFill="1" applyBorder="1" applyAlignment="1">
      <alignment horizontal="left" vertical="center"/>
    </xf>
    <xf numFmtId="267" fontId="5" fillId="0" borderId="0" xfId="823" applyNumberFormat="1" applyFont="1" applyFill="1" applyAlignment="1" applyProtection="1">
      <alignment horizontal="right"/>
      <protection locked="0"/>
    </xf>
    <xf numFmtId="0" fontId="2" fillId="0" borderId="0" xfId="1606" applyFont="1" applyBorder="1"/>
    <xf numFmtId="49" fontId="60" fillId="11" borderId="1" xfId="1660" applyNumberFormat="1" applyFont="1" applyFill="1" applyBorder="1" applyAlignment="1">
      <alignment horizontal="center" vertical="center"/>
    </xf>
    <xf numFmtId="49" fontId="5" fillId="12" borderId="13" xfId="1660" applyNumberFormat="1" applyFont="1" applyFill="1" applyBorder="1" applyAlignment="1">
      <alignment vertical="center"/>
    </xf>
    <xf numFmtId="49" fontId="62" fillId="12" borderId="15" xfId="1313" applyNumberFormat="1" applyFont="1" applyFill="1" applyBorder="1" applyAlignment="1" applyProtection="1">
      <alignment vertical="top"/>
    </xf>
    <xf numFmtId="49" fontId="5" fillId="12" borderId="15" xfId="562" applyNumberFormat="1" applyFont="1" applyFill="1" applyBorder="1" applyAlignment="1">
      <alignment vertical="center"/>
    </xf>
    <xf numFmtId="49" fontId="5" fillId="12" borderId="15" xfId="562" applyNumberFormat="1" applyFont="1" applyFill="1" applyBorder="1" applyAlignment="1">
      <alignment horizontal="center" vertical="center"/>
    </xf>
    <xf numFmtId="49" fontId="5" fillId="12" borderId="41" xfId="1660" applyNumberFormat="1" applyFont="1" applyFill="1" applyBorder="1" applyAlignment="1">
      <alignment vertical="top"/>
    </xf>
    <xf numFmtId="0" fontId="62" fillId="12" borderId="0" xfId="1313" applyFont="1" applyFill="1" applyBorder="1" applyAlignment="1" applyProtection="1">
      <alignment horizontal="left"/>
    </xf>
    <xf numFmtId="0" fontId="2" fillId="12" borderId="0" xfId="1606" applyFont="1" applyFill="1" applyBorder="1"/>
    <xf numFmtId="49" fontId="5" fillId="12" borderId="0" xfId="562" applyNumberFormat="1" applyFont="1" applyFill="1" applyBorder="1" applyAlignment="1">
      <alignment vertical="top"/>
    </xf>
    <xf numFmtId="49" fontId="5" fillId="12" borderId="0" xfId="562" applyNumberFormat="1" applyFont="1" applyFill="1" applyBorder="1" applyAlignment="1">
      <alignment horizontal="center" vertical="top"/>
    </xf>
    <xf numFmtId="49" fontId="5" fillId="12" borderId="41" xfId="1660" applyNumberFormat="1" applyFont="1" applyFill="1" applyBorder="1" applyAlignment="1">
      <alignment horizontal="left" vertical="center"/>
    </xf>
    <xf numFmtId="49" fontId="62" fillId="12" borderId="0" xfId="1313" applyNumberFormat="1" applyFont="1" applyFill="1" applyBorder="1" applyAlignment="1" applyProtection="1">
      <alignment horizontal="left" vertical="center"/>
    </xf>
    <xf numFmtId="49" fontId="62" fillId="12" borderId="0" xfId="1313" applyNumberFormat="1" applyFont="1" applyFill="1" applyBorder="1" applyAlignment="1" applyProtection="1">
      <alignment horizontal="left" vertical="top"/>
    </xf>
    <xf numFmtId="49" fontId="62" fillId="12" borderId="0" xfId="1313" applyNumberFormat="1" applyFont="1" applyFill="1" applyBorder="1" applyAlignment="1" applyProtection="1">
      <alignment vertical="center"/>
    </xf>
    <xf numFmtId="49" fontId="5" fillId="12" borderId="0" xfId="562" applyNumberFormat="1" applyFont="1" applyFill="1" applyBorder="1" applyAlignment="1">
      <alignment horizontal="left" vertical="center"/>
    </xf>
    <xf numFmtId="49" fontId="5" fillId="12" borderId="0" xfId="562" applyNumberFormat="1" applyFont="1" applyFill="1" applyBorder="1" applyAlignment="1">
      <alignment vertical="center"/>
    </xf>
    <xf numFmtId="49" fontId="5" fillId="12" borderId="41" xfId="1660" applyNumberFormat="1" applyFont="1" applyFill="1" applyBorder="1" applyAlignment="1">
      <alignment vertical="center"/>
    </xf>
    <xf numFmtId="49" fontId="2" fillId="12" borderId="0" xfId="0" applyNumberFormat="1" applyFont="1" applyFill="1" applyBorder="1" applyAlignment="1" applyProtection="1">
      <alignment vertical="center"/>
    </xf>
    <xf numFmtId="0" fontId="2" fillId="12" borderId="41" xfId="1606" applyFont="1" applyFill="1" applyBorder="1"/>
    <xf numFmtId="0" fontId="2" fillId="12" borderId="14" xfId="1606" applyFont="1" applyFill="1" applyBorder="1"/>
    <xf numFmtId="0" fontId="2" fillId="12" borderId="1" xfId="1606" applyFont="1" applyFill="1" applyBorder="1"/>
    <xf numFmtId="49" fontId="5" fillId="12" borderId="7" xfId="562" applyNumberFormat="1" applyFont="1" applyFill="1" applyBorder="1" applyAlignment="1">
      <alignment vertical="center"/>
    </xf>
    <xf numFmtId="49" fontId="5" fillId="12" borderId="42" xfId="562" applyNumberFormat="1" applyFont="1" applyFill="1" applyBorder="1" applyAlignment="1">
      <alignment vertical="top"/>
    </xf>
    <xf numFmtId="49" fontId="5" fillId="12" borderId="42" xfId="562" applyNumberFormat="1" applyFont="1" applyFill="1" applyBorder="1" applyAlignment="1">
      <alignment vertical="center"/>
    </xf>
    <xf numFmtId="307" fontId="5" fillId="12" borderId="42" xfId="562" applyNumberFormat="1" applyFont="1" applyFill="1" applyBorder="1" applyAlignment="1">
      <alignment vertical="center"/>
    </xf>
    <xf numFmtId="0" fontId="2" fillId="12" borderId="42" xfId="1606" applyFont="1" applyFill="1" applyBorder="1"/>
    <xf numFmtId="0" fontId="2" fillId="12" borderId="9" xfId="1606" applyFont="1" applyFill="1" applyBorder="1"/>
    <xf numFmtId="0" fontId="63" fillId="0" borderId="0" xfId="0" applyFont="1" applyAlignment="1">
      <alignment vertical="center"/>
    </xf>
    <xf numFmtId="0" fontId="64" fillId="0" borderId="0" xfId="0" applyFont="1" applyAlignment="1">
      <alignment horizontal="center" vertical="center"/>
    </xf>
    <xf numFmtId="0" fontId="64" fillId="0" borderId="0" xfId="0" applyFont="1" applyAlignment="1">
      <alignment vertical="center"/>
    </xf>
    <xf numFmtId="0" fontId="65" fillId="11" borderId="13" xfId="488" applyFont="1" applyFill="1" applyBorder="1">
      <alignment vertical="center"/>
    </xf>
    <xf numFmtId="0" fontId="66" fillId="11" borderId="15" xfId="488" applyFont="1" applyFill="1" applyBorder="1" applyAlignment="1">
      <alignment horizontal="center" vertical="center"/>
    </xf>
    <xf numFmtId="0" fontId="67" fillId="11" borderId="41" xfId="488" applyFont="1" applyFill="1" applyBorder="1">
      <alignment vertical="center"/>
    </xf>
    <xf numFmtId="0" fontId="68" fillId="13" borderId="0" xfId="488" applyFont="1" applyFill="1" applyBorder="1">
      <alignment vertical="center"/>
    </xf>
    <xf numFmtId="49" fontId="69" fillId="13" borderId="0" xfId="488" applyNumberFormat="1" applyFont="1" applyFill="1" applyBorder="1" applyAlignment="1">
      <alignment horizontal="center" vertical="center"/>
    </xf>
    <xf numFmtId="0" fontId="69" fillId="13" borderId="0" xfId="488" applyFont="1" applyFill="1" applyBorder="1">
      <alignment vertical="center"/>
    </xf>
    <xf numFmtId="0" fontId="67" fillId="4" borderId="13" xfId="488" applyFont="1" applyFill="1" applyBorder="1">
      <alignment vertical="center"/>
    </xf>
    <xf numFmtId="0" fontId="67" fillId="4" borderId="15" xfId="488" applyFont="1" applyFill="1" applyBorder="1">
      <alignment vertical="center"/>
    </xf>
    <xf numFmtId="0" fontId="67" fillId="4" borderId="7" xfId="488" applyFont="1" applyFill="1" applyBorder="1">
      <alignment vertical="center"/>
    </xf>
    <xf numFmtId="0" fontId="69" fillId="4" borderId="41" xfId="488" applyFont="1" applyFill="1" applyBorder="1">
      <alignment vertical="center"/>
    </xf>
    <xf numFmtId="0" fontId="67" fillId="4" borderId="0" xfId="488" applyFont="1" applyFill="1" applyBorder="1">
      <alignment vertical="center"/>
    </xf>
    <xf numFmtId="0" fontId="67" fillId="4" borderId="42" xfId="488" applyFont="1" applyFill="1" applyBorder="1">
      <alignment vertical="center"/>
    </xf>
    <xf numFmtId="0" fontId="67" fillId="4" borderId="41" xfId="488" applyFont="1" applyFill="1" applyBorder="1">
      <alignment vertical="center"/>
    </xf>
    <xf numFmtId="49" fontId="67" fillId="13" borderId="0" xfId="488" applyNumberFormat="1" applyFont="1" applyFill="1" applyBorder="1" applyAlignment="1">
      <alignment horizontal="center" vertical="center"/>
    </xf>
    <xf numFmtId="0" fontId="67" fillId="11" borderId="41" xfId="488" applyFont="1" applyFill="1" applyBorder="1" applyAlignment="1">
      <alignment horizontal="center" vertical="center"/>
    </xf>
    <xf numFmtId="0" fontId="69" fillId="13" borderId="0" xfId="488" applyFont="1" applyFill="1" applyBorder="1" applyAlignment="1">
      <alignment horizontal="center" vertical="center"/>
    </xf>
    <xf numFmtId="0" fontId="69" fillId="4" borderId="41" xfId="488" applyFont="1" applyFill="1" applyBorder="1" applyAlignment="1">
      <alignment horizontal="center" vertical="center"/>
    </xf>
    <xf numFmtId="0" fontId="67" fillId="4" borderId="0" xfId="488" applyFont="1" applyFill="1" applyBorder="1" applyAlignment="1">
      <alignment horizontal="center" vertical="center"/>
    </xf>
    <xf numFmtId="0" fontId="67" fillId="4" borderId="42" xfId="488" applyFont="1" applyFill="1" applyBorder="1" applyAlignment="1">
      <alignment horizontal="center" vertical="center"/>
    </xf>
    <xf numFmtId="0" fontId="68" fillId="13" borderId="0" xfId="488" applyFont="1" applyFill="1" applyBorder="1" applyAlignment="1">
      <alignment horizontal="center" vertical="center"/>
    </xf>
    <xf numFmtId="0" fontId="67" fillId="4" borderId="41" xfId="488" applyFont="1" applyFill="1" applyBorder="1" applyAlignment="1">
      <alignment horizontal="center" vertical="center"/>
    </xf>
    <xf numFmtId="0" fontId="64" fillId="6" borderId="43" xfId="980" applyFont="1" applyFill="1" applyBorder="1" applyAlignment="1" applyProtection="1">
      <alignment horizontal="center" vertical="center"/>
    </xf>
    <xf numFmtId="0" fontId="64" fillId="14" borderId="43" xfId="980" applyFont="1" applyFill="1" applyBorder="1" applyAlignment="1" applyProtection="1">
      <alignment horizontal="center" vertical="center"/>
    </xf>
    <xf numFmtId="0" fontId="64" fillId="4" borderId="0" xfId="488" applyFont="1" applyFill="1" applyBorder="1" applyAlignment="1">
      <alignment horizontal="center" vertical="center"/>
    </xf>
    <xf numFmtId="0" fontId="69" fillId="4" borderId="14" xfId="488" applyFont="1" applyFill="1" applyBorder="1" applyAlignment="1">
      <alignment horizontal="center" vertical="center"/>
    </xf>
    <xf numFmtId="0" fontId="64" fillId="4" borderId="1" xfId="488" applyFont="1" applyFill="1" applyBorder="1" applyAlignment="1">
      <alignment horizontal="center" vertical="center"/>
    </xf>
    <xf numFmtId="0" fontId="67" fillId="4" borderId="9" xfId="488" applyFont="1" applyFill="1" applyBorder="1" applyAlignment="1">
      <alignment horizontal="center" vertical="center"/>
    </xf>
    <xf numFmtId="0" fontId="67" fillId="4" borderId="14" xfId="488" applyFont="1" applyFill="1" applyBorder="1" applyAlignment="1">
      <alignment horizontal="center" vertical="center"/>
    </xf>
    <xf numFmtId="0" fontId="64" fillId="11" borderId="41" xfId="0" applyFont="1" applyFill="1" applyBorder="1" applyAlignment="1">
      <alignment vertical="center"/>
    </xf>
    <xf numFmtId="0" fontId="64" fillId="13" borderId="0" xfId="0" applyFont="1" applyFill="1" applyBorder="1" applyAlignment="1">
      <alignment vertical="center"/>
    </xf>
    <xf numFmtId="0" fontId="64" fillId="11" borderId="14" xfId="0" applyFont="1" applyFill="1" applyBorder="1" applyAlignment="1">
      <alignment vertical="center"/>
    </xf>
    <xf numFmtId="0" fontId="64" fillId="11" borderId="1" xfId="0" applyFont="1" applyFill="1" applyBorder="1" applyAlignment="1">
      <alignment vertical="center"/>
    </xf>
    <xf numFmtId="0" fontId="25" fillId="0" borderId="0" xfId="0" applyFont="1" applyAlignment="1">
      <alignment vertical="center"/>
    </xf>
    <xf numFmtId="0" fontId="64" fillId="15" borderId="43" xfId="980" applyFont="1" applyFill="1" applyBorder="1" applyAlignment="1" applyProtection="1">
      <alignment horizontal="center" vertical="center"/>
    </xf>
    <xf numFmtId="0" fontId="65" fillId="11" borderId="7" xfId="488" applyFont="1" applyFill="1" applyBorder="1">
      <alignment vertical="center"/>
    </xf>
    <xf numFmtId="0" fontId="67" fillId="11" borderId="42" xfId="488" applyFont="1" applyFill="1" applyBorder="1">
      <alignment vertical="center"/>
    </xf>
    <xf numFmtId="0" fontId="67" fillId="11" borderId="42" xfId="488" applyFont="1" applyFill="1" applyBorder="1" applyAlignment="1">
      <alignment horizontal="center" vertical="center"/>
    </xf>
    <xf numFmtId="0" fontId="64" fillId="11" borderId="42" xfId="0" applyFont="1" applyFill="1" applyBorder="1" applyAlignment="1">
      <alignment vertical="center"/>
    </xf>
    <xf numFmtId="0" fontId="64" fillId="11" borderId="9" xfId="0" applyFont="1" applyFill="1" applyBorder="1" applyAlignment="1">
      <alignment vertical="center"/>
    </xf>
    <xf numFmtId="49" fontId="62" fillId="12" borderId="0" xfId="1313" applyNumberFormat="1" applyFont="1" applyFill="1" applyBorder="1" applyAlignment="1" applyProtection="1" quotePrefix="1">
      <alignment vertical="center"/>
    </xf>
  </cellXfs>
  <cellStyles count="16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CCB.HO.New TB template.PRC Sorting.040210" xfId="49"/>
    <cellStyle name="_03_长期资产申报表_pbc_pbc-汇总LAST3_PBC(CG)-MASTER" xfId="50"/>
    <cellStyle name="_三九脑科收益法表格" xfId="51"/>
    <cellStyle name="_03_长期资产申报表_股权等_ABC-pbc表20060610" xfId="52"/>
    <cellStyle name="_03_长期资产申报表_pbc_替换第二版_ABC-pbc表20060610_PBC(CG)-MASTER" xfId="53"/>
    <cellStyle name="$" xfId="54"/>
    <cellStyle name="_IAS Adjustments011231_CCB.HO.New TB template.CCB PRC IAS Sorting.040223 trial run" xfId="55"/>
    <cellStyle name="normal1R" xfId="56"/>
    <cellStyle name="_03_长期资产申报表_pbc_pbc-汇总LAST3_PBC(CG)-MASTER_PBC(CG)-MASTER" xfId="57"/>
    <cellStyle name="_03_长期资产申报表_pbc_替换第二版_ABC-pbc表20060610" xfId="58"/>
    <cellStyle name="_03_长期资产申报表_pbc_pbc-汇总LAST3" xfId="59"/>
    <cellStyle name="_CCB.HO.2003 Jnl summary by jnl.GL PRC 81-120.031221" xfId="60"/>
    <cellStyle name="_Currency" xfId="61"/>
    <cellStyle name="Accent2 - 40%" xfId="62"/>
    <cellStyle name="好_2010年固定资产" xfId="63"/>
    <cellStyle name="常规 2 26" xfId="64"/>
    <cellStyle name="常规 2 31" xfId="65"/>
    <cellStyle name="Calc Percent (1)" xfId="66"/>
    <cellStyle name="_03_长期资产申报表_pbc_Book2 (2)_股权等_ABC-pbc表20060610－赵静_PBC(CG)-MASTER" xfId="67"/>
    <cellStyle name="." xfId="68"/>
    <cellStyle name="_03_长期资产申报表_pbc_pbc-2版（附表）maqiang_股权等_原ABC-pbc表_PBC(CG)-MASTER" xfId="69"/>
    <cellStyle name="_03_长期资产申报表_pbc-汇总_股权等_ABC-pbc表20060610－赵静_PBC(CG)-MASTER" xfId="70"/>
    <cellStyle name="_2006年资产台帐-报审计" xfId="71"/>
    <cellStyle name="_03_长期资产申报表_pbc_替换第二版_PBC(CG)-MASTER_PBC(CG)-MASTER" xfId="72"/>
    <cellStyle name="_03_长期资产申报表_pbc_Worksheet in   pbc-汇总LAST_PBC(CG)-MASTER_PBC(CG)-MASTER" xfId="73"/>
    <cellStyle name="_03_长期资产申报表_pbc_原ABC-pbc表_PBC(CG)-MASTER" xfId="74"/>
    <cellStyle name="_03_长期资产申报表_pbc_Book2_原ABC-pbc表" xfId="75"/>
    <cellStyle name="_03_长期资产申报表_原ABC-pbc表_PBC(CG)-MASTER" xfId="76"/>
    <cellStyle name="_03_长期资产申报表_pbc_Book2(1)" xfId="77"/>
    <cellStyle name="t_EVP3.01" xfId="78"/>
    <cellStyle name="12" xfId="79"/>
    <cellStyle name="_03_长期资产申报表_pbc_Book2(1)_股权等_ABC-pbc表20060610_PBC(CG)-MASTER" xfId="80"/>
    <cellStyle name="_评估申报表--老版－审计0000_宝源生物收益法模型表" xfId="81"/>
    <cellStyle name="entry" xfId="82"/>
    <cellStyle name="_2006财务费用" xfId="83"/>
    <cellStyle name="PrePop Units (1)" xfId="84"/>
    <cellStyle name="_03_长期资产申报表_pbc_pbc-汇总LAST2_PBC(CG)-MASTER" xfId="85"/>
    <cellStyle name="常规 12 2 2" xfId="86"/>
    <cellStyle name="_CCB.HEN.Item12.ProfitNAVRecon.031209.LY_CCB.JX.Item12.X.ProfitNAVRecon.031209.JW_CCB.HO.NAV Recon.031226.AL_CCB.Dec03AuditPack.GL.V2" xfId="87"/>
    <cellStyle name=".1" xfId="88"/>
    <cellStyle name="_03_长期资产申报表_pbc-汇总_股权等_原ABC-pbc表_PBC(CG)-MASTER" xfId="89"/>
    <cellStyle name="差_折现率wind计算模型-火电模型" xfId="90"/>
    <cellStyle name="_CCB.HEN.Item12.ProfitNAVRecon.031209.LY_CCB.JX.Item12.X.ProfitNAVRecon.031209.JW_CCB.HO.NAV Recon.031208.EL_CCB.Dec03AuditPack.GL.V2" xfId="91"/>
    <cellStyle name="_CCB.HEN.Item12.ProfitNAVRecon.031209.LY_CCB.HO.NAV Recon.031226.AL" xfId="92"/>
    <cellStyle name="_Headline" xfId="93"/>
    <cellStyle name="百分比 5" xfId="94"/>
    <cellStyle name="好_上海-收益法12-20" xfId="95"/>
    <cellStyle name="—_GS_Balance_Maxis_Model_1_Residential Broadband Financial Projection Model v8 Tier 2_Residential Broadband Financial Projection Model v14_final7.16" xfId="96"/>
    <cellStyle name=".0" xfId="97"/>
    <cellStyle name="_TableSuperHeading" xfId="98"/>
    <cellStyle name="_03_长期资产申报表_pbc_pbc-2版（附表）maqiang_股权等_ABC-pbc表20060610" xfId="99"/>
    <cellStyle name="—_GS_DCF_Maxis_Model_1_Residential Broadband Financial Projection Model v8 Tier 1_Residential Broadband Financial Projection Model v14" xfId="100"/>
    <cellStyle name="百分比 6" xfId="101"/>
    <cellStyle name="桁区切り_１１月価格表" xfId="102"/>
    <cellStyle name="_03_长期资产申报表_pbc_Worksheet in   pbc-汇总LAST_ABC-pbc表20060610_PBC(CG)-MASTER_PBC(CG)-MASTER" xfId="103"/>
    <cellStyle name="t_GB MODEL 082803 V1" xfId="104"/>
    <cellStyle name="_CCB.HO.2003 Jnl summary by jnl.Gl.specific for HO branch" xfId="105"/>
    <cellStyle name="_03_长期资产申报表_pbc_pbc-汇总LAST2_股权等_ABC-pbc表20060610_PBC(CG)-MASTER_PBC(CG)-MASTER" xfId="106"/>
    <cellStyle name="_03_长期资产申报表_股权等_原ABC-pbc表" xfId="107"/>
    <cellStyle name="_CCB.HEN.Item12.ProfitNAVRecon.031209.LY_CCB.JX.Item12.X.ProfitNAVRecon.031209.JW_CCB.SX.Item12.F.ProfitNAVRecon.031212.MS" xfId="108"/>
    <cellStyle name="_CCB.HEN.Item12.ProfitNAVRecon.031209.LY_1_CCB.CQ.Item12.1D.ProfitNAVRec.031213-revised.dhnc" xfId="109"/>
    <cellStyle name="_03_长期资产申报表_pbc_Book2 (2)_ABC-pbc表20060610" xfId="110"/>
    <cellStyle name="Link Units (1)" xfId="111"/>
    <cellStyle name="_CCB.QH.Item12..ProfitNAVRecon.031206-HL.ML_CCB.HO.Profit Recon.HL.031222.AL_CCB.Dec03AuditPack.GL.V2" xfId="112"/>
    <cellStyle name="_03_长期资产申报表_pbc_pbc-汇总LAST_股权等_ABC-pbc表20060610_PBC(CG)-MASTER" xfId="113"/>
    <cellStyle name="_CCB.HEN.Item12.ProfitNAVRecon.031209.LY_CCB.HOBranch.Item12.1D.ProfitNAVRecon.031202" xfId="114"/>
    <cellStyle name="_long term loan - others 300504" xfId="115"/>
    <cellStyle name="Code" xfId="116"/>
    <cellStyle name="差_收益法模型表1" xfId="117"/>
    <cellStyle name="好_04-雷沃动力收益法评估表2008-06(dxz)" xfId="118"/>
    <cellStyle name="_IAS Adjustments030630_CCB.Dec03AuditPack.GL.V2" xfId="119"/>
    <cellStyle name="_CCB.QH.Item12..ProfitNAVRecon.031206-HL.ML_CCB.HEN.Item12.F.ProfitNAVRecon.HL.031214.KL_CCB.Dec03AuditPack.GL.V2" xfId="120"/>
    <cellStyle name=".00" xfId="121"/>
    <cellStyle name="_泰山玻纤现金流预测061210" xfId="122"/>
    <cellStyle name="_CCB(1).JL.Item12.ProfitNAVRecon.031127.ty" xfId="123"/>
    <cellStyle name="n_GB model V7 0914" xfId="124"/>
    <cellStyle name="_CCB.HEN.Item12.ProfitNAVRecon.031209.LY_1_CCB.CQ.Item12.1D.ProfitNAVRec.031213-revised.dhnc_CCB.Dec03AuditPack.GL.V2" xfId="125"/>
    <cellStyle name="_03_长期资产申报表_pbc_替换第二版" xfId="126"/>
    <cellStyle name="_CCB.SZ.reporting Pack.031110.DY_CCB.Dec03AuditPack.GL.V2" xfId="127"/>
    <cellStyle name="_03_长期资产申报表_pbc_pbc-汇总LAST2_股权等_原ABC-pbc表" xfId="128"/>
    <cellStyle name="AA NUMBER2" xfId="129"/>
    <cellStyle name="c_GB model V5.2 0914" xfId="130"/>
    <cellStyle name="_CCB Consol Item12 NAV and Profit Recon 040202( to be updated) EL" xfId="131"/>
    <cellStyle name="_CCB.QH.Item12..ProfitNAVRecon.031206-HL.ML_CCB.JL.Item12.new NAV.031223" xfId="132"/>
    <cellStyle name="_03_长期资产申报表_pbc_pbc-汇总LAST3_股权等_ABC-pbc表20060610" xfId="133"/>
    <cellStyle name="—_GS_Balance_Maxis_Model_1_Residential Broadband Financial Projection Model v8 Tier 2_Residential Broadband Financial Projection Model v14.3_final7.16" xfId="134"/>
    <cellStyle name="_03_长期资产申报表_pbc_pbc-汇总LAST1" xfId="135"/>
    <cellStyle name="Link Units (0)" xfId="136"/>
    <cellStyle name="뷭?_BOOKSHIP" xfId="137"/>
    <cellStyle name="_03_长期资产申报表_pbc_Book2(1)_股权等_原ABC-pbc表_PBC(CG)-MASTER" xfId="138"/>
    <cellStyle name="_03_长期资产申报表_pbc_pbc-汇总LAST2" xfId="139"/>
    <cellStyle name="_03_长期资产申报表_pbc-汇总_PBC(CG)-MASTER_PBC(CG)-MASTER" xfId="140"/>
    <cellStyle name="_CCB.HO.2001 combined Jnl summary.GL.031221_CCB.Dec03AuditPack.GL.V2" xfId="141"/>
    <cellStyle name="_03_长期资产申报表_Book2222222222222222222222222222222222222222222222222_原ABC-pbc表_PBC(CG)-MASTER" xfId="142"/>
    <cellStyle name="_PRC Adjustments 021231_CCB.HO.New TB template.IAS Sorting.040210_CCB.Dec03AuditPack.GL.V2" xfId="143"/>
    <cellStyle name="_03_长期资产申报表_pbc_Book2222222222222222222222222222222222222222222222222_原ABC-pbc表_PBC(CG)-MASTER" xfId="144"/>
    <cellStyle name="千位分隔[0] 2" xfId="145"/>
    <cellStyle name="PSChar" xfId="146"/>
    <cellStyle name="_Part III.200406.Loan and Liabilities details.(Site Name)_Shenhua PBC package 050530" xfId="147"/>
    <cellStyle name="—_GS_DCF_Maxis_Model_1_Residential Broadband Financial Projection Model v8 Tier 3_Residential Broadband Financial Projection Model v14_final7.201" xfId="148"/>
    <cellStyle name="_03_长期资产申报表_pbc_Book2(1)_股权等_ABC-pbc表20060610－赵静_PBC(CG)-MASTER" xfId="149"/>
    <cellStyle name="_CCB.HEN.Item12.ProfitNAVRecon.031209.LY_CCB.LN.Item12.Profit  NAV reconciliation.031121" xfId="150"/>
    <cellStyle name="_03_长期资产申报表_pbc_pbc-汇总LAST_PBC(CG)-MASTER_PBC(CG)-MASTER" xfId="151"/>
    <cellStyle name="_CCB.HO.2003 Jnl summary by jnl.GL PRC 81-120.031221_CCB.Dec03AuditPack.GL.V2" xfId="152"/>
    <cellStyle name=".0_1028ERP明细估值(DCF)尽职调查表(金嗓子)" xfId="153"/>
    <cellStyle name="—_GS_PNL_Maxis_Model_1_final7.201" xfId="154"/>
    <cellStyle name="_03_长期资产申报表_pbc_Book2222222222222222222222222222222222222222222222222_ABC-pbc表20060610" xfId="155"/>
    <cellStyle name="F2" xfId="156"/>
    <cellStyle name="_03_长期资产申报表_Book2222222222222222222222222222222222222222222222222_ABC-pbc表20060610" xfId="157"/>
    <cellStyle name="—_GS Assumptions-F_Maxis_Model_1_Residential Broadband Financial Projection Model v8 Tier 2_Residential Broadband Financial Projection Model v14" xfId="158"/>
    <cellStyle name="_CCB.HEN.Item12.ProfitNAVRecon.031209.LY_CCB.JX.Item12.X.ProfitNAVRecon.031209.JW_CCB.HO.NAV Recon.031208.EL" xfId="159"/>
    <cellStyle name="_IAS Adjustments030630_CCB.HO.New TB template.PRC Sorting.040210_CCB.Dec03AuditPack.GL.V2" xfId="160"/>
    <cellStyle name="_PRC Adjustments 021231_CCB.HO.New TB template.IAS Sorting.040210" xfId="161"/>
    <cellStyle name="F3" xfId="162"/>
    <cellStyle name="_1Red" xfId="163"/>
    <cellStyle name="—_GS_Cash  (2)" xfId="164"/>
    <cellStyle name="b" xfId="165"/>
    <cellStyle name="千位分隔 2 2" xfId="166"/>
    <cellStyle name="oft Excel]_x000d__x000a_Comment=open=/f ‚ðw’è‚·‚é‚ÆAƒ†[ƒU[’è‹`ŠÖ”‚ðŠÖ”“\‚è•t‚¯‚Ìˆê——‚É“o˜^‚·‚é‚±‚Æ‚ª‚Å‚«‚Ü‚·B_x000d__x000a_Maximized" xfId="167"/>
    <cellStyle name=".2" xfId="168"/>
    <cellStyle name="_Shenhua PBC package 050530_(中企华)审计评估联合申报明细表.V1" xfId="169"/>
    <cellStyle name="Pourcentage_pldt" xfId="170"/>
    <cellStyle name="%." xfId="171"/>
    <cellStyle name="—" xfId="172"/>
    <cellStyle name="_03_长期资产申报表_pbc_Book2_股权等_ABC-pbc表20060610_PBC(CG)-MASTER" xfId="173"/>
    <cellStyle name="—_GS_Balance_Maxis_Model_1_final7.16" xfId="174"/>
    <cellStyle name=".000" xfId="175"/>
    <cellStyle name="_03_长期资产申报表_pbc_Book2wu_股权等" xfId="176"/>
    <cellStyle name=".0\" xfId="177"/>
    <cellStyle name="_03_长期资产申报表_pbc_pbc-汇总LAST1_PBC(CG)-MASTER" xfId="178"/>
    <cellStyle name="_x000d__x000a_JournalTemplate=C:\COMFO\CTALK\JOURSTD.TPL_x000d__x000a_LbStateAddress=3 3 0 251 1 89 2 311_x000d__x000a_LbStateJou" xfId="179"/>
    <cellStyle name="_03_长期资产申报表_pbc_Worksheet in   pbc-汇总LAST_ABC-pbc表20060610_PBC(CG)-MASTER" xfId="180"/>
    <cellStyle name="好_折现率wind计算模型-火电模型" xfId="181"/>
    <cellStyle name="_03_长期资产申报表_pbc_Book2222222222222222222222222222222222222222222222222_股权等_PBC(CG)-MASTER_PBC(CG)-MASTER" xfId="182"/>
    <cellStyle name="Header1" xfId="183"/>
    <cellStyle name="千位分隔 13" xfId="184"/>
    <cellStyle name="Percent [0%]" xfId="185"/>
    <cellStyle name="—_GS_DCF_Maxis_Model_1_Residential Broadband Financial Projection Model v8 Tier 2_final7.201" xfId="186"/>
    <cellStyle name="_03_长期资产申报表_pbc_Book2_PBC(CG)-MASTER" xfId="187"/>
    <cellStyle name="—_GS_Balance_Maxis_Model_1_Residential Broadband Financial Projection Model v8 Tier 3_Residential Broadband Financial Projection Model v14_final7.16" xfId="188"/>
    <cellStyle name="1,comma" xfId="189"/>
    <cellStyle name="_03_长期资产申报表_pbc_替换第二版_股权等_PBC(CG)-MASTER_PBC(CG)-MASTER" xfId="190"/>
    <cellStyle name="_03_长期资产申报表_pbc_pbc-2版（附表）maqiang_原ABC-pbc表" xfId="191"/>
    <cellStyle name="$." xfId="192"/>
    <cellStyle name="_03_长期资产申报表_pbc_Worksheet in   pbc-汇总LAST_股权等_原ABC-pbc表_PBC(CG)-MASTER" xfId="193"/>
    <cellStyle name="AA QUESTION" xfId="194"/>
    <cellStyle name="%" xfId="195"/>
    <cellStyle name="(1,000)x" xfId="196"/>
    <cellStyle name="—_GS_Cash  (2)_Maxis_Model_1_Residential Broadband Financial Projection Model v8 Tier 3_Residential Broadband Financial Projection Model v14_final7.201" xfId="197"/>
    <cellStyle name="s_SPRC" xfId="198"/>
    <cellStyle name="_CCB.HO.NAV Recon.031208.AL_CCB.Dec03AuditPack.GL.V2" xfId="199"/>
    <cellStyle name="(1,000)" xfId="200"/>
    <cellStyle name="_long term loan - others 300504_Shenhua PBC package 050530_附件1：审计评估联合申报明细表" xfId="201"/>
    <cellStyle name="—_Maxis_Model_1_final7.16" xfId="202"/>
    <cellStyle name="_2005三九内部抵消" xfId="203"/>
    <cellStyle name="F4" xfId="204"/>
    <cellStyle name="—_GS_Cash _Maxis_Model_1_Residential Broadband Financial Projection Model v8 Tier 1_Residential Broadband Financial Projection Model v14_final7.16" xfId="205"/>
    <cellStyle name="—_GS_DCF_Maxis_Model_1_Residential Broadband Financial Projection Model v8 Tier 3_Residential Broadband Financial Projection Model v14.3" xfId="206"/>
    <cellStyle name="_外高桥收益预测表" xfId="207"/>
    <cellStyle name=".3" xfId="208"/>
    <cellStyle name="??" xfId="209"/>
    <cellStyle name="?? [0.00]_Analysis of Loans" xfId="210"/>
    <cellStyle name="_HQ-20050621" xfId="211"/>
    <cellStyle name="—_GS_Cash _Maxis_Model_1_Residential Broadband Financial Projection Model v8 Tier 2_Residential Broadband Financial Projection Model v14_final7.201" xfId="212"/>
    <cellStyle name="?? [0]" xfId="213"/>
    <cellStyle name="常规_附件4-成本法资产评估申报表" xfId="214"/>
    <cellStyle name="—_Maxis_Model_1_Residential Broadband Financial Projection Model v8 Tier 1_Residential Broadband Financial Projection Model v14_final7.201" xfId="215"/>
    <cellStyle name="Accent4 - 60%" xfId="216"/>
    <cellStyle name="_03_长期资产申报表_pbc_pbc-汇总LAST_ABC-pbc表20060610－赵静" xfId="217"/>
    <cellStyle name="???? [0.00]_Analysis of Loans" xfId="218"/>
    <cellStyle name="Percent[2]" xfId="219"/>
    <cellStyle name="style2" xfId="220"/>
    <cellStyle name="_03_长期资产申报表_pbc_Book2 (2)_股权等_原ABC-pbc表" xfId="221"/>
    <cellStyle name="_CCB.HEN.Item12.ProfitNAVRecon.031209.LY_1_CCB.SX.Item12.F.ProfitNAVRecon.031212.MS" xfId="222"/>
    <cellStyle name="????_Analysis of Loans" xfId="223"/>
    <cellStyle name="—_GS_Balance_Maxis_Model_1_Residential Broadband Financial Projection Model v8 Tier 2_Residential Broadband Financial Projection Model v14_final7.201" xfId="224"/>
    <cellStyle name="_KPMG original version_评估明细表(新准则)电力0630" xfId="225"/>
    <cellStyle name="??_????????" xfId="226"/>
    <cellStyle name="_03_长期资产申报表_pbc-汇总_股权等" xfId="227"/>
    <cellStyle name="—_GS_Cash  (2)_Maxis_Model_1_Residential Broadband Financial Projection Model v8 Tier 1_Residential Broadband Financial Projection Model v14.3_final7.16" xfId="228"/>
    <cellStyle name="?鹎%U龡&amp;H?_x0008__x001c__x001c_?_x0007__x0001__x0001_" xfId="229"/>
    <cellStyle name="_03_长期资产申报表_pbc_Book2222222222222222222222222222222222222222222222222_股权等" xfId="230"/>
    <cellStyle name="?餡_x000c_k?_x000d_^黇_x0001_??_x0007__x0001__x0001_" xfId="231"/>
    <cellStyle name="?痃%S&amp;F?_x0008_?o_x0006__x0007__x0001__x0001_" xfId="232"/>
    <cellStyle name="千位分隔 11" xfId="233"/>
    <cellStyle name="_KPMG original version_(中企华)审计评估联合申报明细表.V1" xfId="234"/>
    <cellStyle name="@_text" xfId="235"/>
    <cellStyle name="千位分隔 3 3" xfId="236"/>
    <cellStyle name="_%(SignOnly)" xfId="237"/>
    <cellStyle name="_03_长期资产申报表_pbc_pbc-汇总LAST_ABC-pbc表20060610_PBC(CG)-MASTER_PBC(CG)-MASTER" xfId="238"/>
    <cellStyle name="_Currency_Satelindo Model 30.7.1999" xfId="239"/>
    <cellStyle name="_03_长期资产申报表_pbc_Book2_ABC-pbc表20060610－赵静" xfId="240"/>
    <cellStyle name="_CCB.HO.New TB template.CCB PRC IAS Sorting.040223 trial run_CCB.Dec03AuditPack.GL.V2" xfId="241"/>
    <cellStyle name="@_text_附件4：D表-《资产状况调查表》" xfId="242"/>
    <cellStyle name="n_GB MODEL 082803 V1" xfId="243"/>
    <cellStyle name="_CCB.HO.2001 Jnl summary by jnl.GL PRC 1-12,33" xfId="244"/>
    <cellStyle name="_CCB.HO.2002 Jnl summary by jnl.GL PRC 41-80.grouped.031221_CCB.HO.2003 Jnl summary by jnl.GL PRC 13-20.031221_CCB.Dec03AuditPack.GL.V2" xfId="245"/>
    <cellStyle name="@ET_Style?CF_Style_469" xfId="246"/>
    <cellStyle name="revised 2" xfId="247"/>
    <cellStyle name="_%(SignSpaceOnly)" xfId="248"/>
    <cellStyle name="_(中企华)审计评估联合申报明细表.V1" xfId="249"/>
    <cellStyle name="_03_长期资产申报表_pbc_Book2_股权等_ABC-pbc表20060610－赵静_PBC(CG)-MASTER" xfId="250"/>
    <cellStyle name="_03_长期资产申报表_pbc_Book2 (2)_原ABC-pbc表_PBC(CG)-MASTER" xfId="251"/>
    <cellStyle name="—_GS_Balance_Maxis_Model_1_Residential Broadband Financial Projection Model v8 Tier 3_Residential Broadband Financial Projection Model v14" xfId="252"/>
    <cellStyle name="_000外高桥提供预测表收益法" xfId="253"/>
    <cellStyle name="常规 10" xfId="254"/>
    <cellStyle name="_03_长期资产申报表_pbc-汇总_股权等_PBC(CG)-MASTER_PBC(CG)-MASTER" xfId="255"/>
    <cellStyle name="常规 21 2" xfId="256"/>
    <cellStyle name="_SubHeading" xfId="257"/>
    <cellStyle name="—_GS_PNL_Maxis_Model_1_Residential Broadband Financial Projection Model v8 Tier 1" xfId="258"/>
    <cellStyle name="—_GS_Cash _Maxis_Model_1_Residential Broadband Financial Projection Model v8 Tier 3_final7.201" xfId="259"/>
    <cellStyle name="_01-0000中国国际旅行社总社(新准则)" xfId="260"/>
    <cellStyle name="_01新航本部评估表-516" xfId="261"/>
    <cellStyle name="_03_长期资产申报表_pbc_Book2_股权等_ABC-pbc表20060610－赵静" xfId="262"/>
    <cellStyle name="—_GS_Balance_Maxis_Model_1_Residential Broadband Financial Projection Model v8 Tier 3_Residential Broadband Financial Projection Model v14.3_final7.16" xfId="263"/>
    <cellStyle name="_Multiple" xfId="264"/>
    <cellStyle name="Col Heads" xfId="265"/>
    <cellStyle name="_03_长期资产申报表_pbc_Book2 (2)_原ABC-pbc表" xfId="266"/>
    <cellStyle name="—_GS_Cash  (2)_Maxis_Model_1_Residential Broadband Financial Projection Model v8 Tier 1_final7.201" xfId="267"/>
    <cellStyle name="_03_长期资产申报表" xfId="268"/>
    <cellStyle name="差_评估申报表-潮州远泰0112" xfId="269"/>
    <cellStyle name="_03_长期资产申报表_pbc" xfId="270"/>
    <cellStyle name="_03_长期资产申报表_ABC-pbc表20060610" xfId="271"/>
    <cellStyle name="_03_长期资产申报表_pbc_ABC-pbc表20060610" xfId="272"/>
    <cellStyle name="—_Maxis_Model_1_Residential Broadband Financial Projection Model v8 Tier 3_Residential Broadband Financial Projection Model v14.3" xfId="273"/>
    <cellStyle name="_03_长期资产申报表_ABC-pbc表20060610_PBC(CG)-MASTER" xfId="274"/>
    <cellStyle name="—_GS_Cash  (2)_Maxis_Model_1_Residential Broadband Financial Projection Model v8 Tier 1_Residential Broadband Financial Projection Model v14_final7.201" xfId="275"/>
    <cellStyle name="_03_长期资产申报表_pbc_pbc-汇总LAST2_ABC-pbc表20060610－赵静" xfId="276"/>
    <cellStyle name="—_Maxis_Model_1_Residential Broadband Financial Projection Model v8 Tier 2_Residential Broadband Financial Projection Model v14.3_final7.201" xfId="277"/>
    <cellStyle name="—_GS_Cash _Maxis_Model_1_Residential Broadband Financial Projection Model v8 Tier 3_Residential Broadband Financial Projection Model v14.3_final7.201" xfId="278"/>
    <cellStyle name="STYL1 - Style1" xfId="279"/>
    <cellStyle name="_03_长期资产申报表_pbc_ABC-pbc表20060610_PBC(CG)-MASTER" xfId="280"/>
    <cellStyle name="_03_长期资产申报表_pbc_pbc-汇总LAST2_ABC-pbc表20060610－赵静_PBC(CG)-MASTER" xfId="281"/>
    <cellStyle name="_PRC Adjustments 011231_CCB.HO.New TB template.CCB PRC IAS Sorting.040223 trial run" xfId="282"/>
    <cellStyle name="常规 2 15" xfId="283"/>
    <cellStyle name="常规 2 20" xfId="284"/>
    <cellStyle name="_03_长期资产申报表_ABC-pbc表20060610_PBC(CG)-MASTER_PBC(CG)-MASTER" xfId="285"/>
    <cellStyle name="Fixed" xfId="286"/>
    <cellStyle name="—_GS_Cash _Maxis_Model_1_Residential Broadband Financial Projection Model v8 Tier 1_Residential Broadband Financial Projection Model v14" xfId="287"/>
    <cellStyle name="_03_长期资产申报表_pbc_ABC-pbc表20060610_PBC(CG)-MASTER_PBC(CG)-MASTER" xfId="288"/>
    <cellStyle name="c_EVP3.01" xfId="289"/>
    <cellStyle name="_03_长期资产申报表_pbc_pbc-汇总LAST1_股权等_ABC-pbc表20060610－赵静_PBC(CG)-MASTER" xfId="290"/>
    <cellStyle name="_03_长期资产申报表_ABC-pbc表20060610－赵静" xfId="291"/>
    <cellStyle name="_03_长期资产申报表_pbc-汇总_Book2222222222222222222222222222222222222222222222222_ABC-pbc表20060610_PBC(CG)-MASTER_PBC(CG)-MASTER" xfId="292"/>
    <cellStyle name="_03_长期资产申报表_pbc_ABC-pbc表20060610－赵静" xfId="293"/>
    <cellStyle name="—_GS Assumptions-F_Maxis_Model_1_Residential Broadband Financial Projection Model v8 Tier 2_final7.16" xfId="294"/>
    <cellStyle name="—_GS_Cash " xfId="295"/>
    <cellStyle name="_03_长期资产申报表_ABC-pbc表20060610－赵静_PBC(CG)-MASTER" xfId="296"/>
    <cellStyle name="_03_长期资产申报表_pbc_ABC-pbc表20060610－赵静_PBC(CG)-MASTER" xfId="297"/>
    <cellStyle name="_03_长期资产申报表_Book2222222222222222222222222222222222222222222222222" xfId="298"/>
    <cellStyle name="_03_长期资产申报表_pbc_Book2222222222222222222222222222222222222222222222222" xfId="299"/>
    <cellStyle name="_03_长期资产申报表_Book2222222222222222222222222222222222222222222222222_ABC-pbc表20060610_PBC(CG)-MASTER" xfId="300"/>
    <cellStyle name="差_特车收益法各种指标" xfId="301"/>
    <cellStyle name="_03_长期资产申报表_pbc_Book2222222222222222222222222222222222222222222222222_ABC-pbc表20060610_PBC(CG)-MASTER" xfId="302"/>
    <cellStyle name="_IAS Adjustments021231_CCB.HO.New TB template.PRC Sorting.040210_CCB.Dec03AuditPack.GL.V2" xfId="303"/>
    <cellStyle name="—_GS_Cash _Maxis_Model_1_Residential Broadband Financial Projection Model v8 Tier 3" xfId="304"/>
    <cellStyle name="_03_长期资产申报表_Book2222222222222222222222222222222222222222222222222_ABC-pbc表20060610_PBC(CG)-MASTER_PBC(CG)-MASTER" xfId="305"/>
    <cellStyle name="_03_长期资产申报表_pbc_Book2222222222222222222222222222222222222222222222222_ABC-pbc表20060610_PBC(CG)-MASTER_PBC(CG)-MASTER" xfId="306"/>
    <cellStyle name="—_Maxis_Model_1_Residential Broadband Financial Projection Model v8 Tier 2" xfId="307"/>
    <cellStyle name="_03_长期资产申报表_Book2222222222222222222222222222222222222222222222222_ABC-pbc表20060610－赵静" xfId="308"/>
    <cellStyle name="—_GS_Cash _Maxis_Model_1_Residential Broadband Financial Projection Model v8 Tier 2_Residential Broadband Financial Projection Model v14.3_final7.201" xfId="309"/>
    <cellStyle name="—_GS_Cash  (2)_Maxis_Model_1_Residential Broadband Financial Projection Model v8 Tier 3_Residential Broadband Financial Projection Model v14.3_final7.16" xfId="310"/>
    <cellStyle name="—_Maxis_Model_1_Residential Broadband Financial Projection Model v8 Tier 1_Residential Broadband Financial Projection Model v14.3_final7.201" xfId="311"/>
    <cellStyle name="_03_长期资产申报表_pbc_Book2222222222222222222222222222222222222222222222222_ABC-pbc表20060610－赵静" xfId="312"/>
    <cellStyle name="宋体繁体潒慭n_x0002_" xfId="313"/>
    <cellStyle name="{Z'0000(1 dec)}" xfId="314"/>
    <cellStyle name="_IAS Adjustments030630_CCB.HO.New TB template.IAS Sorting.040210_CCB.Dec03AuditPack.GL.V2" xfId="315"/>
    <cellStyle name="Currency,0" xfId="316"/>
    <cellStyle name="_PRC Adjustments 011231_CCB.HO.New TB template.IAS Sorting.040210_CCB.Dec03AuditPack.GL.V2" xfId="317"/>
    <cellStyle name="_03_长期资产申报表_Book2222222222222222222222222222222222222222222222222_ABC-pbc表20060610－赵静_PBC(CG)-MASTER" xfId="318"/>
    <cellStyle name="_IAS Adjustments021231_CCB.GLAudit Package.040114_CCB.Dec03AuditPack.GL.V2" xfId="319"/>
    <cellStyle name="_03_长期资产申报表_pbc_Book2222222222222222222222222222222222222222222222222_ABC-pbc表20060610－赵静_PBC(CG)-MASTER" xfId="320"/>
    <cellStyle name="—_GS_DCF_Maxis_Model_1" xfId="321"/>
    <cellStyle name="_设计公司" xfId="322"/>
    <cellStyle name="_03_长期资产申报表_Book2222222222222222222222222222222222222222222222222_PBC(CG)-MASTER" xfId="323"/>
    <cellStyle name="—_Maxis_Model_1_Residential Broadband Financial Projection Model v8 Tier 3_final7.16" xfId="324"/>
    <cellStyle name="_03_长期资产申报表_pbc_Book2222222222222222222222222222222222222222222222222_PBC(CG)-MASTER" xfId="325"/>
    <cellStyle name="_03_长期资产申报表_Book2222222222222222222222222222222222222222222222222_PBC(CG)-MASTER_PBC(CG)-MASTER" xfId="326"/>
    <cellStyle name="_03_长期资产申报表_pbc_Book2222222222222222222222222222222222222222222222222_PBC(CG)-MASTER_PBC(CG)-MASTER" xfId="327"/>
    <cellStyle name="_宗申现金流预测060723" xfId="328"/>
    <cellStyle name="_03_长期资产申报表_Book2222222222222222222222222222222222222222222222222_原ABC-pbc表" xfId="329"/>
    <cellStyle name="常规_2006徐工科技合并报表－新准则_1" xfId="330"/>
    <cellStyle name="_03_长期资产申报表_pbc_Book2222222222222222222222222222222222222222222222222_原ABC-pbc表" xfId="331"/>
    <cellStyle name="_CCB.HO.NAV Recon.031108.AL" xfId="332"/>
    <cellStyle name="常规_存货" xfId="333"/>
    <cellStyle name="_03_长期资产申报表_PBC(CG)-MASTER" xfId="334"/>
    <cellStyle name="Millares_10 AVERIAS MASIVAS + ANT" xfId="335"/>
    <cellStyle name="_03_长期资产申报表_pbc_PBC(CG)-MASTER" xfId="336"/>
    <cellStyle name="—_GS Assumptions-F_Maxis_Model_1_Residential Broadband Financial Projection Model v8 Tier 1_final7.201" xfId="337"/>
    <cellStyle name="_CCB.HO.2002 Jnl summary by jnl.GL PRC 41-80.grouped.031221" xfId="338"/>
    <cellStyle name="_03_长期资产申报表_PBC(CG)-MASTER_PBC(CG)-MASTER" xfId="339"/>
    <cellStyle name="_03_长期资产申报表_pbc_PBC(CG)-MASTER_PBC(CG)-MASTER" xfId="340"/>
    <cellStyle name="_评估申报表--老版－审计0000_Sheet5" xfId="341"/>
    <cellStyle name="_03_长期资产申报表_pbc_Book2" xfId="342"/>
    <cellStyle name="_03_长期资产申报表_pbc_替换第二版_股权等_PBC(CG)-MASTER" xfId="343"/>
    <cellStyle name="_03_长期资产申报表_pbc_Worksheet in   pbc-汇总LAST_股权等_原ABC-pbc表" xfId="344"/>
    <cellStyle name="성명" xfId="345"/>
    <cellStyle name="_03_长期资产申报表_pbc_Book2 (2)_股权等_PBC(CG)-MASTER" xfId="346"/>
    <cellStyle name="_03_长期资产申报表_pbc_Book2 (2)" xfId="347"/>
    <cellStyle name="_03_长期资产申报表_pbc_Book2 (2)_ABC-pbc表20060610_PBC(CG)-MASTER" xfId="348"/>
    <cellStyle name="_03_长期资产申报表_pbc_Book2 (2)_ABC-pbc表20060610_PBC(CG)-MASTER_PBC(CG)-MASTER" xfId="349"/>
    <cellStyle name="_CCB.QH.Item12..ProfitNAVRecon.031206-HL.ML_CCB.HO.NAV Recon.HL.031222.AL" xfId="350"/>
    <cellStyle name="—_GS_DCF_Maxis_Model_1_Residential Broadband Financial Projection Model v8 Tier 1_Residential Broadband Financial Projection Model v14.3" xfId="351"/>
    <cellStyle name="_Book1" xfId="352"/>
    <cellStyle name="_03_长期资产申报表_pbc_Book2 (2)_ABC-pbc表20060610－赵静" xfId="353"/>
    <cellStyle name="Dollar" xfId="354"/>
    <cellStyle name="—_GS_Cash  (2)_Maxis_Model_1_Residential Broadband Financial Projection Model v8 Tier 2_Residential Broadband Financial Projection Model v14.3_final7.16" xfId="355"/>
    <cellStyle name="_03_长期资产申报表_pbc_pbc-汇总LAST_ABC-pbc表20060610－赵静_PBC(CG)-MASTER" xfId="356"/>
    <cellStyle name="_03_长期资产申报表_pbc_Book2 (2)_ABC-pbc表20060610－赵静_PBC(CG)-MASTER" xfId="357"/>
    <cellStyle name="_03_长期资产申报表_pbc_Book2 (2)_股权等_PBC(CG)-MASTER_PBC(CG)-MASTER" xfId="358"/>
    <cellStyle name="_03_长期资产申报表_pbc_Book2 (2)_PBC(CG)-MASTER" xfId="359"/>
    <cellStyle name="_CCB.HO.New TB template.IAS Sorting.040210_CCB.Dec03AuditPack.GL.V2" xfId="360"/>
    <cellStyle name="_03_长期资产申报表_pbc_Book2 (2)_PBC(CG)-MASTER_PBC(CG)-MASTER" xfId="361"/>
    <cellStyle name="—_GS_DCF" xfId="362"/>
    <cellStyle name="—_GS_DCF_Maxis_Model_1_Residential Broadband Financial Projection Model v8 Tier 2" xfId="363"/>
    <cellStyle name="_03_长期资产申报表_pbc_Book2 (2)_股权等" xfId="364"/>
    <cellStyle name="_03_长期资产申报表_pbc_Book2 (2)_股权等_ABC-pbc表20060610" xfId="365"/>
    <cellStyle name="NORAML2" xfId="366"/>
    <cellStyle name="_03_长期资产申报表_pbc_Book2 (2)_股权等_ABC-pbc表20060610_PBC(CG)-MASTER" xfId="367"/>
    <cellStyle name="_CCB.HEN.Item12.ProfitNAVRecon.031209.LY_CCB.JX.Item12.X.ProfitNAVRecon.031209.JW_CCB.HO.NAV Recon.031222.AL_CCB.Dec03AuditPack.GL.V2" xfId="368"/>
    <cellStyle name="_03_长期资产申报表_pbc_Book2 (2)_股权等_ABC-pbc表20060610_PBC(CG)-MASTER_PBC(CG)-MASTER" xfId="369"/>
    <cellStyle name="_CCB.HEN.Item12.ProfitNAVRecon.031209.LY" xfId="370"/>
    <cellStyle name="_03_长期资产申报表_pbc_Book2 (2)_股权等_ABC-pbc表20060610－赵静" xfId="371"/>
    <cellStyle name="_03_长期资产申报表_pbc_Book2 (2)_股权等_原ABC-pbc表_PBC(CG)-MASTER" xfId="372"/>
    <cellStyle name="—_GS_Cash _Maxis_Model_1_Residential Broadband Financial Projection Model v8 Tier 3_Residential Broadband Financial Projection Model v14_final7.16" xfId="373"/>
    <cellStyle name="_03_长期资产申报表_pbc_Book2(1)_ABC-pbc表20060610" xfId="374"/>
    <cellStyle name="_03_长期资产申报表_pbc_pbc-汇总LAST1_股权等_PBC(CG)-MASTER_PBC(CG)-MASTER" xfId="375"/>
    <cellStyle name="_03_长期资产申报表_pbc_Book2(1)_ABC-pbc表20060610_PBC(CG)-MASTER" xfId="376"/>
    <cellStyle name="—_GS_PNL_Maxis_Model_1_Residential Broadband Financial Projection Model v8 Tier 1_final7.201" xfId="377"/>
    <cellStyle name="_Part III.200406.Loan and Liabilities details.(Site Name)_附件1：审计评估联合申报明细表" xfId="378"/>
    <cellStyle name="_03_长期资产申报表_pbc_Book2(1)_ABC-pbc表20060610_PBC(CG)-MASTER_PBC(CG)-MASTER" xfId="379"/>
    <cellStyle name="—_GS Assumptions-F_Maxis_Model_1_Residential Broadband Financial Projection Model v8 Tier 3_Residential Broadband Financial Projection Model v14_final7.16" xfId="380"/>
    <cellStyle name="_03_长期资产申报表_pbc_Book2(1)_ABC-pbc表20060610－赵静" xfId="381"/>
    <cellStyle name="Column Headings" xfId="382"/>
    <cellStyle name="_03_长期资产申报表_pbc_pbc-汇总LAST2_原ABC-pbc表_PBC(CG)-MASTER" xfId="383"/>
    <cellStyle name="差_宝源生物收益法评估明细表4-11(正式）" xfId="384"/>
    <cellStyle name="_CCB.QH.Item12..ProfitNAVRecon.031206-HL.ML_CCB.HB.Item12.Housing Loan.ProfitNAVRecon.031218.JZ" xfId="385"/>
    <cellStyle name="_03_长期资产申报表_pbc_Book2(1)_ABC-pbc表20060610－赵静_PBC(CG)-MASTER" xfId="386"/>
    <cellStyle name="Accent3 - 60%" xfId="387"/>
    <cellStyle name="—_GS_Cash  (2)_Maxis_Model_1_Residential Broadband Financial Projection Model v8 Tier 2_Residential Broadband Financial Projection Model v14.3" xfId="388"/>
    <cellStyle name="_03_长期资产申报表_pbc_pbc-汇总LAST3_ABC-pbc表20060610－赵静" xfId="389"/>
    <cellStyle name="Number" xfId="390"/>
    <cellStyle name="_03_长期资产申报表_pbc_Book2(1)_PBC(CG)-MASTER" xfId="391"/>
    <cellStyle name="_03_长期资产申报表_pbc_Book2(1)_PBC(CG)-MASTER_PBC(CG)-MASTER" xfId="392"/>
    <cellStyle name="_CCB.SZ.item1.journal list.031110.DY" xfId="393"/>
    <cellStyle name="_03_长期资产申报表_pbc_Book2(1)_股权等" xfId="394"/>
    <cellStyle name="_CCB.HEN.Item12.ProfitNAVRecon.031209.LY_CCB.HO.NAV Recon.031222.AL_CCB.Dec03AuditPack.GL.V2" xfId="395"/>
    <cellStyle name="_03_长期资产申报表_pbc_Book2wu_股权等_ABC-pbc表20060610_PBC(CG)-MASTER" xfId="396"/>
    <cellStyle name="差_折现率计算模型" xfId="397"/>
    <cellStyle name="超链接 2" xfId="398"/>
    <cellStyle name="_03_长期资产申报表_pbc_Book2(1)_股权等_ABC-pbc表20060610" xfId="399"/>
    <cellStyle name="貨幣_Equipment Model 0605" xfId="400"/>
    <cellStyle name="_03_长期资产申报表_pbc-汇总_Book2222222222222222222222222222222222222222222222222_ABC-pbc表20060610－赵静" xfId="401"/>
    <cellStyle name="_03_长期资产申报表_pbc_Book2(1)_股权等_ABC-pbc表20060610_PBC(CG)-MASTER_PBC(CG)-MASTER" xfId="402"/>
    <cellStyle name="_03_长期资产申报表_pbc_Book2(1)_股权等_ABC-pbc表20060610－赵静" xfId="403"/>
    <cellStyle name="PSDate" xfId="404"/>
    <cellStyle name="_03_长期资产申报表_pbc_pbc-汇总LAST_PBC(CG)-MASTER" xfId="405"/>
    <cellStyle name="_1" xfId="406"/>
    <cellStyle name="_03_长期资产申报表_pbc_Book2(1)_股权等_PBC(CG)-MASTER" xfId="407"/>
    <cellStyle name="_03_长期资产申报表_pbc_Book2wu_股权等_ABC-pbc表20060610_PBC(CG)-MASTER_PBC(CG)-MASTER" xfId="408"/>
    <cellStyle name="_03_长期资产申报表_pbc_Book2(1)_股权等_PBC(CG)-MASTER_PBC(CG)-MASTER" xfId="409"/>
    <cellStyle name="c_GB MODEL 082803 V1" xfId="410"/>
    <cellStyle name="_03_长期资产申报表_pbc_pbc-汇总LAST3_原ABC-pbc表_PBC(CG)-MASTER" xfId="411"/>
    <cellStyle name="差_前期费用" xfId="412"/>
    <cellStyle name="_03_长期资产申报表_pbc_Book2(1)_股权等_原ABC-pbc表" xfId="413"/>
    <cellStyle name="_03_长期资产申报表_pbc_Book2(1)_原ABC-pbc表" xfId="414"/>
    <cellStyle name="_附件1：审计评估联合申报明细表" xfId="415"/>
    <cellStyle name="_03_长期资产申报表_pbc_Book2(1)_原ABC-pbc表_PBC(CG)-MASTER" xfId="416"/>
    <cellStyle name="_03_长期资产申报表_pbc_Book2_ABC-pbc表20060610" xfId="417"/>
    <cellStyle name="—_GS_Balance_Maxis_Model_1_final7.201" xfId="418"/>
    <cellStyle name="_03_长期资产申报表_pbc_Book2_ABC-pbc表20060610_PBC(CG)-MASTER" xfId="419"/>
    <cellStyle name="Output Amounts" xfId="420"/>
    <cellStyle name="_KPMG original version_评估明细表(新准则)电力" xfId="421"/>
    <cellStyle name="_03_长期资产申报表_pbc_Book2_ABC-pbc表20060610_PBC(CG)-MASTER_PBC(CG)-MASTER" xfId="422"/>
    <cellStyle name="_03_长期资产申报表_pbc_Book2_ABC-pbc表20060610－赵静_PBC(CG)-MASTER" xfId="423"/>
    <cellStyle name="_03_长期资产申报表_pbc_Book2_PBC(CG)-MASTER_PBC(CG)-MASTER" xfId="424"/>
    <cellStyle name="—_GS_Balance_Maxis_Model_1_Residential Broadband Financial Projection Model v8 Tier 1_final7.16" xfId="425"/>
    <cellStyle name="_03_长期资产申报表_pbc_pbc-2版（附表）maqiang_原ABC-pbc表_PBC(CG)-MASTER" xfId="426"/>
    <cellStyle name="AA HEADING" xfId="427"/>
    <cellStyle name="Historical" xfId="428"/>
    <cellStyle name="Tusental_1FIX, page 2" xfId="429"/>
    <cellStyle name="_03_长期资产申报表_pbc_Book2_股权等" xfId="430"/>
    <cellStyle name="_03_长期资产申报表_pbc_Book2_股权等_ABC-pbc表20060610" xfId="431"/>
    <cellStyle name="_Maping -cost from Tiger" xfId="432"/>
    <cellStyle name="Dash" xfId="433"/>
    <cellStyle name="_CCB.HEN.Item12.ProfitNAVRecon.031209.LY_CCB.XZ.item12.3D.ProfitNAVRec.031124.dhnc_CCB.Dec03AuditPack.GL.V2" xfId="434"/>
    <cellStyle name="_03_长期资产申报表_pbc_Book2_股权等_ABC-pbc表20060610_PBC(CG)-MASTER_PBC(CG)-MASTER" xfId="435"/>
    <cellStyle name="_CCB.HO.2003 Jnl summary by jnl.GL PRC 11&amp;12&amp;68.031221" xfId="436"/>
    <cellStyle name="—_GS_Cash _Maxis_Model_1_Residential Broadband Financial Projection Model v8 Tier 2_Residential Broadband Financial Projection Model v14_final7.16" xfId="437"/>
    <cellStyle name="_03_长期资产申报表_pbc_Book2_股权等_PBC(CG)-MASTER" xfId="438"/>
    <cellStyle name="_CurrencySpace" xfId="439"/>
    <cellStyle name="常规 2 13" xfId="440"/>
    <cellStyle name="_03_长期资产申报表_pbc_Book2_股权等_PBC(CG)-MASTER_PBC(CG)-MASTER" xfId="441"/>
    <cellStyle name="_北仑土地汇总" xfId="442"/>
    <cellStyle name="_03_长期资产申报表_pbc_Book2_股权等_原ABC-pbc表" xfId="443"/>
    <cellStyle name="_CCB.HEN.Item12.ProfitNAVRecon.031209.LY_CCB.JX.Item12.X.ProfitNAVRecon.031209.JW_CCB.CQ.Item12.1D.ProfitNAVRec.031213-revised.dhnc" xfId="444"/>
    <cellStyle name="_03_长期资产申报表_pbc_Book2_股权等_原ABC-pbc表_PBC(CG)-MASTER" xfId="445"/>
    <cellStyle name="_CCB.HO.2001 combined Jnl summary.GL.031221" xfId="446"/>
    <cellStyle name="Total" xfId="447"/>
    <cellStyle name="_营销公司电信项目资产评估调查表改版（收益法）-营销公司2006.4.30" xfId="448"/>
    <cellStyle name="Text Indent A" xfId="449"/>
    <cellStyle name="_CCB.HEN.Item12.ProfitNAVRecon.031209.LY_1_CCB.HO.NAV Recon.031222.AL_CCB.Dec03AuditPack.GL.V2" xfId="450"/>
    <cellStyle name="_03_长期资产申报表_pbc_Book2_原ABC-pbc表_PBC(CG)-MASTER" xfId="451"/>
    <cellStyle name="_评估申报表--老版－审计0000_电力企业收益法表格" xfId="452"/>
    <cellStyle name="_03_长期资产申报表_pbc_Book2222222222222222222222222222222222222222222222222_股权等_ABC-pbc表20060610" xfId="453"/>
    <cellStyle name="_03_长期资产申报表_pbc_Book2222222222222222222222222222222222222222222222222_股权等_ABC-pbc表20060610_PBC(CG)-MASTER" xfId="454"/>
    <cellStyle name="_03_长期资产申报表_pbc_pbc-汇总LAST2_股权等_ABC-pbc表20060610－赵静" xfId="455"/>
    <cellStyle name="—_GS_PNL_Maxis_Model_1_final7.16" xfId="456"/>
    <cellStyle name="_03_长期资产申报表_pbc_Book2222222222222222222222222222222222222222222222222_股权等_ABC-pbc表20060610_PBC(CG)-MASTER_PBC(CG)-MASTER" xfId="457"/>
    <cellStyle name="_CCB.HO.2003 Jnl summary by jnl.GL PRC 60-80.031221" xfId="458"/>
    <cellStyle name="_03_长期资产申报表_pbc_pbc-汇总LAST2_股权等_ABC-pbc表20060610－赵静_PBC(CG)-MASTER" xfId="459"/>
    <cellStyle name="_03_长期资产申报表_pbc_Book2222222222222222222222222222222222222222222222222_股权等_ABC-pbc表20060610－赵静" xfId="460"/>
    <cellStyle name="Assumption" xfId="461"/>
    <cellStyle name="—_GS_DCF_Maxis_Model_1_final7.16" xfId="462"/>
    <cellStyle name="_03_长期资产申报表_pbc_Book2222222222222222222222222222222222222222222222222_股权等_ABC-pbc表20060610－赵静_PBC(CG)-MASTER" xfId="463"/>
    <cellStyle name="_Part III.200406.Loan and Liabilities details.(Site Name)_(中企华)审计评估联合申报明细表.V1" xfId="464"/>
    <cellStyle name="_03_长期资产申报表_pbc_Book2222222222222222222222222222222222222222222222222_股权等_PBC(CG)-MASTER" xfId="465"/>
    <cellStyle name="_CCB.HO.Profit Recon.HL.031113.AL_CCB.Dec03AuditPack.GL.V2" xfId="466"/>
    <cellStyle name="t_GB MODEL 083103 PRC  V3 w product mix change" xfId="467"/>
    <cellStyle name="_03_长期资产申报表_pbc_Worksheet in   pbc-汇总LAST_ABC-pbc表20060610" xfId="468"/>
    <cellStyle name="—_GS_DCF_Maxis_Model_1_Residential Broadband Financial Projection Model v8 Tier 2_Residential Broadband Financial Projection Model v14_final7.16" xfId="469"/>
    <cellStyle name="_03_长期资产申报表_pbc_Book2222222222222222222222222222222222222222222222222_股权等_原ABC-pbc表" xfId="470"/>
    <cellStyle name="_03_长期资产申报表_pbc_Book2222222222222222222222222222222222222222222222222_股权等_原ABC-pbc表_PBC(CG)-MASTER" xfId="471"/>
    <cellStyle name="_03_长期资产申报表_pbc_Worksheet in   pbc-汇总LAST_股权等_ABC-pbc表20060610_PBC(CG)-MASTER" xfId="472"/>
    <cellStyle name="_03_长期资产申报表_pbc_Book2wu" xfId="473"/>
    <cellStyle name="_03_长期资产申报表_pbc_Book2wu_ABC-pbc表20060610" xfId="474"/>
    <cellStyle name="Enter Units (2)" xfId="475"/>
    <cellStyle name="—_GS Assumptions-F_Maxis_Model_1_Residential Broadband Financial Projection Model v8 Tier 1_Residential Broadband Financial Projection Model v14_final7.201" xfId="476"/>
    <cellStyle name="_03_长期资产申报表_pbc_Book2wu_ABC-pbc表20060610_PBC(CG)-MASTER" xfId="477"/>
    <cellStyle name="_Part III.200406.Loan and Liabilities details.(Site Name)_Shenhua PBC package 050530_(中企华)审计评估联合申报明细表.V1" xfId="478"/>
    <cellStyle name="_03_长期资产申报表_pbc_pbc-汇总LAST1_ABC-pbc表20060610" xfId="479"/>
    <cellStyle name="_03_长期资产申报表_pbc_Book2wu_ABC-pbc表20060610_PBC(CG)-MASTER_PBC(CG)-MASTER" xfId="480"/>
    <cellStyle name="t_铝厂现金流1122B" xfId="481"/>
    <cellStyle name="_03_长期资产申报表_pbc_pbc-汇总LAST1_ABC-pbc表20060610_PBC(CG)-MASTER" xfId="482"/>
    <cellStyle name="_03_长期资产申报表_pbc_Book2wu_ABC-pbc表20060610－赵静" xfId="483"/>
    <cellStyle name="—_GS_Cash  (2)_Maxis_Model_1_Residential Broadband Financial Projection Model v8 Tier 1_Residential Broadband Financial Projection Model v14" xfId="484"/>
    <cellStyle name="_03_长期资产申报表_pbc_Book2wu_ABC-pbc表20060610－赵静_PBC(CG)-MASTER" xfId="485"/>
    <cellStyle name="—_Maxis_Model_1_Residential Broadband Financial Projection Model v8 Tier 2_Residential Broadband Financial Projection Model v14.3" xfId="486"/>
    <cellStyle name="普通_ 白土" xfId="487"/>
    <cellStyle name="常规 19" xfId="488"/>
    <cellStyle name="_03_长期资产申报表_pbc_Worksheet in   pbc-汇总LAST_股权等_ABC-pbc表20060610_PBC(CG)-MASTER_PBC(CG)-MASTER" xfId="489"/>
    <cellStyle name="_03_长期资产申报表_pbc_Book2wu_PBC(CG)-MASTER" xfId="490"/>
    <cellStyle name="Border" xfId="491"/>
    <cellStyle name="_CCB.HEN.Item12.ProfitNAVRecon.031209.LY_CCB.NB.Appendix 12 ProfitNAVRecon (GL).031204_CCB.Dec03AuditPack.GL.V2" xfId="492"/>
    <cellStyle name="_03_长期资产申报表_pbc_Book2wu_PBC(CG)-MASTER_PBC(CG)-MASTER" xfId="493"/>
    <cellStyle name="_03_长期资产申报表_pbc_Book2wu_股权等_ABC-pbc表20060610" xfId="494"/>
    <cellStyle name="_CCB.QH.Item12..ProfitNAVRecon.031206-HL.ML_CCB.HO.NAV Recon.HL.031222.AL_CCB.Dec03AuditPack.GL.V2" xfId="495"/>
    <cellStyle name="_IAS Adjustments030630_CCB.HO.New TB template.CCB PRC IAS Sorting.040223 trial run" xfId="496"/>
    <cellStyle name="_03_长期资产申报表_pbc_Book2wu_股权等_ABC-pbc表20060610－赵静" xfId="497"/>
    <cellStyle name="霓付_1202" xfId="498"/>
    <cellStyle name="_03_长期资产申报表_pbc_Book2wu_股权等_ABC-pbc表20060610－赵静_PBC(CG)-MASTER" xfId="499"/>
    <cellStyle name="_CCB.HEN.Item12.ProfitNAVRecon.031209.LY_CCB.SX.Item12.F.ProfitNAVRecon.031212.MS_CCB.Dec03AuditPack.GL.V2" xfId="500"/>
    <cellStyle name="_03_长期资产申报表_pbc_Book2wu_股权等_PBC(CG)-MASTER" xfId="501"/>
    <cellStyle name="—_GS_PNL" xfId="502"/>
    <cellStyle name="_03_长期资产申报表_pbc_Book2wu_股权等_PBC(CG)-MASTER_PBC(CG)-MASTER" xfId="503"/>
    <cellStyle name="Comma, 1 dec" xfId="504"/>
    <cellStyle name="_收益法计算表" xfId="505"/>
    <cellStyle name="_03_长期资产申报表_pbc_Book2wu_股权等_原ABC-pbc表" xfId="506"/>
    <cellStyle name="_03_长期资产申报表_pbc_Book2wu_股权等_原ABC-pbc表_PBC(CG)-MASTER" xfId="507"/>
    <cellStyle name="_03_长期资产申报表_pbc_Book2wu_原ABC-pbc表" xfId="508"/>
    <cellStyle name="_PRC Adjustments 021231_CCB.Dec03AuditPack.GL.V2" xfId="509"/>
    <cellStyle name="—_GS_Cash  (2)_Maxis_Model_1_final7.16" xfId="510"/>
    <cellStyle name="Comma  - Style5" xfId="511"/>
    <cellStyle name="_03_长期资产申报表_pbc_Book2wu_原ABC-pbc表_PBC(CG)-MASTER" xfId="512"/>
    <cellStyle name="_03_长期资产申报表_pbc_pbc-2版（附表）maqiang" xfId="513"/>
    <cellStyle name="_03_长期资产申报表_pbc_pbc-2版（附表）maqiang_ABC-pbc表20060610" xfId="514"/>
    <cellStyle name="_03_长期资产申报表_pbc_pbc-2版（附表）maqiang_ABC-pbc表20060610_PBC(CG)-MASTER" xfId="515"/>
    <cellStyle name="Comma  - Style7" xfId="516"/>
    <cellStyle name="_03_长期资产申报表_pbc_pbc-2版（附表）maqiang_ABC-pbc表20060610_PBC(CG)-MASTER_PBC(CG)-MASTER" xfId="517"/>
    <cellStyle name="_03_长期资产申报表_pbc_pbc-2版（附表）maqiang_ABC-pbc表20060610－赵静" xfId="518"/>
    <cellStyle name="—_GS_Cash  (2)_Maxis_Model_1_Residential Broadband Financial Projection Model v8 Tier 2_Residential Broadband Financial Projection Model v14_final7.201" xfId="519"/>
    <cellStyle name="_03_长期资产申报表_pbc_pbc-2版（附表）maqiang_ABC-pbc表20060610－赵静_PBC(CG)-MASTER" xfId="520"/>
    <cellStyle name="t" xfId="521"/>
    <cellStyle name="_Part III.200406.Loan and Liabilities details.(Site Name)_评估明细表(新准则)电力0630" xfId="522"/>
    <cellStyle name="_03_长期资产申报表_pbc_pbc-2版（附表）maqiang_PBC(CG)-MASTER" xfId="523"/>
    <cellStyle name="_long term loan - others 300504_KPMG original version_附表1-审计评估联合申报明细表630新" xfId="524"/>
    <cellStyle name="_03_长期资产申报表_pbc_pbc-2版（附表）maqiang_PBC(CG)-MASTER_PBC(CG)-MASTER" xfId="525"/>
    <cellStyle name="_03_长期资产申报表_pbc_pbc-汇总LAST1_股权等_原ABC-pbc表" xfId="526"/>
    <cellStyle name="Enter Currency (2)" xfId="527"/>
    <cellStyle name="—_GS_Balance_Maxis_Model_1_Residential Broadband Financial Projection Model v8 Tier 1_Residential Broadband Financial Projection Model v14_final7.16" xfId="528"/>
    <cellStyle name="_03_长期资产申报表_pbc_pbc-2版（附表）maqiang_股权等" xfId="529"/>
    <cellStyle name="style1" xfId="530"/>
    <cellStyle name="_CCB.HO.New TB template.CCB PRC IAS Sorting.040223 trial run" xfId="531"/>
    <cellStyle name="_03_长期资产申报表_pbc_pbc-2版（附表）maqiang_股权等_ABC-pbc表20060610_PBC(CG)-MASTER" xfId="532"/>
    <cellStyle name="_预测" xfId="533"/>
    <cellStyle name="—_GS_PNL_Maxis_Model_1_Residential Broadband Financial Projection Model v8 Tier 2_Residential Broadband Financial Projection Model v14.3_final7.16" xfId="534"/>
    <cellStyle name="_03_长期资产申报表_pbc_pbc-2版（附表）maqiang_股权等_ABC-pbc表20060610_PBC(CG)-MASTER_PBC(CG)-MASTER" xfId="535"/>
    <cellStyle name="_03_长期资产申报表_pbc_pbc-汇总LAST2_ABC-pbc表20060610_PBC(CG)-MASTER_PBC(CG)-MASTER" xfId="536"/>
    <cellStyle name="_03_长期资产申报表_pbc_pbc-2版（附表）maqiang_股权等_ABC-pbc表20060610－赵静" xfId="537"/>
    <cellStyle name="_03_长期资产申报表_pbc_pbc-2版（附表）maqiang_股权等_ABC-pbc表20060610－赵静_PBC(CG)-MASTER" xfId="538"/>
    <cellStyle name="_03_长期资产申报表_pbc_pbc-2版（附表）maqiang_股权等_PBC(CG)-MASTER" xfId="539"/>
    <cellStyle name="_03_长期资产申报表_pbc_pbc-2版（附表）maqiang_股权等_PBC(CG)-MASTER_PBC(CG)-MASTER" xfId="540"/>
    <cellStyle name="—_Maxis_Model_1_Residential Broadband Financial Projection Model v8 Tier 3_final7.201" xfId="541"/>
    <cellStyle name="_03_长期资产申报表_pbc_替换第二版_PBC(CG)-MASTER" xfId="542"/>
    <cellStyle name="_CCB.QH.Item12..ProfitNAVRecon.031206-HL.ML_CCB.HB.Item12.Housing Loan.ProfitNAVRecon.031218.JZ_CCB.Dec03AuditPack.GL.V2" xfId="543"/>
    <cellStyle name="_03_长期资产申报表_pbc-汇总_股权等_ABC-pbc表20060610－赵静" xfId="544"/>
    <cellStyle name="_03_长期资产申报表_pbc_pbc-2版（附表）maqiang_股权等_原ABC-pbc表" xfId="545"/>
    <cellStyle name="_03_长期资产申报表_pbc_pbc-汇总LAST" xfId="546"/>
    <cellStyle name="_03_长期资产申报表_pbc_pbc-汇总LAST2_股权等_PBC(CG)-MASTER_PBC(CG)-MASTER" xfId="547"/>
    <cellStyle name="_03_长期资产申报表_pbc_pbc-汇总LAST1_ABC-pbc表20060610－赵静" xfId="548"/>
    <cellStyle name="_03_长期资产申报表_pbc_pbc-汇总LAST_ABC-pbc表20060610" xfId="549"/>
    <cellStyle name="Comma  - Style4" xfId="550"/>
    <cellStyle name="—_GS_Balance_Maxis_Model_1_Residential Broadband Financial Projection Model v8 Tier 3_Residential Broadband Financial Projection Model v14.3_final7.201" xfId="551"/>
    <cellStyle name="_03_长期资产申报表_pbc_pbc-汇总LAST1_ABC-pbc表20060610－赵静_PBC(CG)-MASTER" xfId="552"/>
    <cellStyle name="_03_长期资产申报表_pbc_pbc-汇总LAST_ABC-pbc表20060610_PBC(CG)-MASTER" xfId="553"/>
    <cellStyle name="差_电力企业收益法表格" xfId="554"/>
    <cellStyle name="_CCB.HO.NAV Recon.031208.EL" xfId="555"/>
    <cellStyle name="_03_长期资产申报表_pbc_pbc-汇总LAST_股权等" xfId="556"/>
    <cellStyle name="差_宝源生物收益法模型表" xfId="557"/>
    <cellStyle name="_03_长期资产申报表_pbc_pbc-汇总LAST_股权等_ABC-pbc表20060610" xfId="558"/>
    <cellStyle name="_深南玻价值估计070319下午(深南玻收益率只考虑长期债务)" xfId="559"/>
    <cellStyle name="_03_长期资产申报表_pbc_pbc-汇总LAST_股权等_ABC-pbc表20060610_PBC(CG)-MASTER_PBC(CG)-MASTER" xfId="560"/>
    <cellStyle name="_CCB.HO.2003 Jnl summary by jnl.Gl.specific for HO branch_CCB.Dec03AuditPack.GL.V2" xfId="561"/>
    <cellStyle name="常规_评估明细表太原12-11" xfId="562"/>
    <cellStyle name="_03_长期资产申报表_pbc_pbc-汇总LAST_股权等_ABC-pbc表20060610－赵静" xfId="563"/>
    <cellStyle name="_03_长期资产申报表_pbc_pbc-汇总LAST_股权等_ABC-pbc表20060610－赵静_PBC(CG)-MASTER" xfId="564"/>
    <cellStyle name="Tickmark" xfId="565"/>
    <cellStyle name="—_GS_Cash  (2)_Maxis_Model_1_Residential Broadband Financial Projection Model v8 Tier 1_final7.16" xfId="566"/>
    <cellStyle name="_03_长期资产申报表_pbc_pbc-汇总LAST_股权等_PBC(CG)-MASTER" xfId="567"/>
    <cellStyle name="_03_长期资产申报表_pbc_pbc-汇总LAST2_ABC-pbc表20060610" xfId="568"/>
    <cellStyle name="_03_长期资产申报表_pbc_pbc-汇总LAST_股权等_PBC(CG)-MASTER_PBC(CG)-MASTER" xfId="569"/>
    <cellStyle name="_03_长期资产申报表_pbc_pbc-汇总LAST2_ABC-pbc表20060610_PBC(CG)-MASTER" xfId="570"/>
    <cellStyle name="_03_长期资产申报表_pbc_pbc-汇总LAST_股权等_原ABC-pbc表" xfId="571"/>
    <cellStyle name="_03_长期资产申报表_pbc_pbc-汇总LAST_股权等_原ABC-pbc表_PBC(CG)-MASTER" xfId="572"/>
    <cellStyle name="NormalR" xfId="573"/>
    <cellStyle name="Prefilled" xfId="574"/>
    <cellStyle name="样式 1" xfId="575"/>
    <cellStyle name="_03_长期资产申报表_pbc_pbc-汇总LAST_原ABC-pbc表" xfId="576"/>
    <cellStyle name="_国旅估值调查表（旅游与免税销售）20061026" xfId="577"/>
    <cellStyle name="_CCB.HEN.Item12.ProfitNAVRecon.031209.LY_CCB.SC.Item12.ProfitNAVRecon.031210.EP" xfId="578"/>
    <cellStyle name="差_宝源生物收益法评估明细表4-10-1" xfId="579"/>
    <cellStyle name="_03_长期资产申报表_pbc_pbc-汇总LAST_原ABC-pbc表_PBC(CG)-MASTER" xfId="580"/>
    <cellStyle name="_03_长期资产申报表_pbc_pbc-汇总LAST1_ABC-pbc表20060610_PBC(CG)-MASTER_PBC(CG)-MASTER" xfId="581"/>
    <cellStyle name="_03_长期资产申报表_pbc_pbc-汇总LAST1_PBC(CG)-MASTER_PBC(CG)-MASTER" xfId="582"/>
    <cellStyle name="_03_长期资产申报表_股权等_PBC(CG)-MASTER" xfId="583"/>
    <cellStyle name="百分比 2 4" xfId="584"/>
    <cellStyle name="COST1" xfId="585"/>
    <cellStyle name="_03_长期资产申报表_pbc_pbc-汇总LAST1_股权等" xfId="586"/>
    <cellStyle name="_03_长期资产申报表_pbc_pbc-汇总LAST1_股权等_ABC-pbc表20060610" xfId="587"/>
    <cellStyle name="n_GB model V5.2 0914" xfId="588"/>
    <cellStyle name="_03_长期资产申报表_pbc_pbc-汇总LAST1_股权等_ABC-pbc表20060610_PBC(CG)-MASTER_PBC(CG)-MASTER" xfId="589"/>
    <cellStyle name="_03_长期资产申报表_pbc_pbc-汇总LAST1_股权等_ABC-pbc表20060610_PBC(CG)-MASTER" xfId="590"/>
    <cellStyle name="—_GS_Balance_Maxis_Model_1_Residential Broadband Financial Projection Model v8 Tier 3_final7.16" xfId="591"/>
    <cellStyle name="_03_长期资产申报表_pbc_pbc-汇总LAST1_股权等_ABC-pbc表20060610－赵静" xfId="592"/>
    <cellStyle name="_CCB.HO.Profit Recon.031108.AL" xfId="593"/>
    <cellStyle name="_03_长期资产申报表_pbc-汇总_股权等_ABC-pbc表20060610_PBC(CG)-MASTER_PBC(CG)-MASTER" xfId="594"/>
    <cellStyle name="99/12/31" xfId="595"/>
    <cellStyle name="_03_长期资产申报表_pbc-汇总_Book2222222222222222222222222222222222222222222222222_ABC-pbc表20060610_PBC(CG)-MASTER" xfId="596"/>
    <cellStyle name="_03_长期资产申报表_pbc_pbc-汇总LAST1_股权等_PBC(CG)-MASTER" xfId="597"/>
    <cellStyle name="—_GS Assumptions-F_Maxis_Model_1_Residential Broadband Financial Projection Model v8 Tier 2_Residential Broadband Financial Projection Model v14.3_final7.201" xfId="598"/>
    <cellStyle name="_03_长期资产申报表_股权等_PBC(CG)-MASTER_PBC(CG)-MASTER" xfId="599"/>
    <cellStyle name="_03_长期资产申报表_pbc_pbc-汇总LAST1_股权等_原ABC-pbc表_PBC(CG)-MASTER" xfId="600"/>
    <cellStyle name="F6" xfId="601"/>
    <cellStyle name="—_GS_Cash  (2)_Maxis_Model_1_Residential Broadband Financial Projection Model v8 Tier 1_Residential Broadband Financial Projection Model v14.3" xfId="602"/>
    <cellStyle name="Accent2 - 20%" xfId="603"/>
    <cellStyle name="—_GS_PNL_Maxis_Model_1_Residential Broadband Financial Projection Model v8 Tier 1_Residential Broadband Financial Projection Model v14_final7.201" xfId="604"/>
    <cellStyle name="Date [mmm-yy]" xfId="605"/>
    <cellStyle name="_CCB.HEN.Item12.ProfitNAVRecon.031209.LY_CCB.HOBranch.Item12.1D.ProfitNAVRecon.031202_CCB.Dec03AuditPack.GL.V2" xfId="606"/>
    <cellStyle name="—_GS Assumptions-F_Maxis_Model_1_final7.201" xfId="607"/>
    <cellStyle name="—_GS Assumptions-F_Maxis_Model_1_Residential Broadband Financial Projection Model v8 Tier 3_final7.16" xfId="608"/>
    <cellStyle name="_03_长期资产申报表_pbc_pbc-汇总LAST1_原ABC-pbc表" xfId="609"/>
    <cellStyle name="_long term loan - others 300504_KPMG original version_审计评估联合申报明细表－GG" xfId="610"/>
    <cellStyle name="n_铝厂" xfId="611"/>
    <cellStyle name="_03_长期资产申报表_pbc_pbc-汇总LAST1_原ABC-pbc表_PBC(CG)-MASTER" xfId="612"/>
    <cellStyle name="n_铝厂现金流1125" xfId="613"/>
    <cellStyle name="_03_长期资产申报表_pbc_pbc-汇总LAST2_PBC(CG)-MASTER_PBC(CG)-MASTER" xfId="614"/>
    <cellStyle name="_03_长期资产申报表_pbc_pbc-汇总LAST2_股权等" xfId="615"/>
    <cellStyle name="_03_长期资产申报表_pbc_pbc-汇总LAST2_股权等_ABC-pbc表20060610" xfId="616"/>
    <cellStyle name="分级显示行_1_10--2其他收费权测算表" xfId="617"/>
    <cellStyle name="_03_长期资产申报表_pbc_pbc-汇总LAST2_股权等_ABC-pbc表20060610_PBC(CG)-MASTER" xfId="618"/>
    <cellStyle name="_03_长期资产申报表_pbc_pbc-汇总LAST2_股权等_PBC(CG)-MASTER" xfId="619"/>
    <cellStyle name="_long term loan - others 300504_KPMG original version_(中企华)审计评估联合申报明细表.V1" xfId="620"/>
    <cellStyle name="差_Sheet5" xfId="621"/>
    <cellStyle name="常规 3 4" xfId="622"/>
    <cellStyle name="_CCB.HO.2002 Jnl summary by jnl.GL PRC 41-80.grouped.031221_CCB.Dec03AuditPack.GL.V2" xfId="623"/>
    <cellStyle name="_CCB.HO.2003 Jnl summary by jnl.GL PRC 31&amp;62.031221" xfId="624"/>
    <cellStyle name="AA LOCK" xfId="625"/>
    <cellStyle name="_03_长期资产申报表_pbc_pbc-汇总LAST2_股权等_原ABC-pbc表_PBC(CG)-MASTER" xfId="626"/>
    <cellStyle name="—_Maxis_Model_1_Residential Broadband Financial Projection Model v8 Tier 2_final7.16" xfId="627"/>
    <cellStyle name="_CCB.HO.2003 Jnl summary by jnl.Gl.specific for HO branch_CCB.HO.2003 Jnl summary by jnl.GL PRC 60-80.031221" xfId="628"/>
    <cellStyle name="—_GS_Cash _Maxis_Model_1_Residential Broadband Financial Projection Model v8 Tier 3_final7.16" xfId="629"/>
    <cellStyle name="常规 3 2" xfId="630"/>
    <cellStyle name="—_Maxis_Model_1_Residential Broadband Financial Projection Model v8 Tier 3_Residential Broadband Financial Projection Model v14.3_final7.201" xfId="631"/>
    <cellStyle name="千位分隔 7 2 2" xfId="632"/>
    <cellStyle name="_03_长期资产申报表_pbc_pbc-汇总LAST2_原ABC-pbc表" xfId="633"/>
    <cellStyle name="_03_长期资产申报表_pbc_pbc-汇总LAST3_ABC-pbc表20060610" xfId="634"/>
    <cellStyle name="_1024资江收益法明细表" xfId="635"/>
    <cellStyle name="Accent6 - 40%" xfId="636"/>
    <cellStyle name="—_GS Assumptions-F" xfId="637"/>
    <cellStyle name="t_GB model V5.2 0914" xfId="638"/>
    <cellStyle name="_03_长期资产申报表_pbc_pbc-汇总LAST3_ABC-pbc表20060610_PBC(CG)-MASTER" xfId="639"/>
    <cellStyle name="_03_长期资产申报表_pbc_pbc-汇总LAST3_ABC-pbc表20060610_PBC(CG)-MASTER_PBC(CG)-MASTER" xfId="640"/>
    <cellStyle name="_03_长期资产申报表_pbc_pbc-汇总LAST3_ABC-pbc表20060610－赵静_PBC(CG)-MASTER" xfId="641"/>
    <cellStyle name="_03_长期资产申报表_pbc_pbc-汇总LAST3_股权等" xfId="642"/>
    <cellStyle name="_03_长期资产申报表_pbc_pbc-汇总LAST3_股权等_ABC-pbc表20060610_PBC(CG)-MASTER" xfId="643"/>
    <cellStyle name="_03_长期资产申报表_pbc_pbc-汇总LAST3_股权等_ABC-pbc表20060610_PBC(CG)-MASTER_PBC(CG)-MASTER" xfId="644"/>
    <cellStyle name="—_GS_Balance_Maxis_Model_1_Residential Broadband Financial Projection Model v8 Tier 3_Residential Broadband Financial Projection Model v14_final7.201" xfId="645"/>
    <cellStyle name="—_GS_Cash _Maxis_Model_1_Residential Broadband Financial Projection Model v8 Tier 2_Residential Broadband Financial Projection Model v14" xfId="646"/>
    <cellStyle name="InputArea" xfId="647"/>
    <cellStyle name="_03_长期资产申报表_pbc_pbc-汇总LAST3_股权等_ABC-pbc表20060610－赵静" xfId="648"/>
    <cellStyle name="_03_长期资产申报表_pbc_pbc-汇总LAST3_股权等_ABC-pbc表20060610－赵静_PBC(CG)-MASTER" xfId="649"/>
    <cellStyle name="_Part III.200406.Loan and Liabilities details.(Site Name)_Shenhua PBC package 050530_评估明细表(新准则)电力0630" xfId="650"/>
    <cellStyle name="—_GS_Balance_Maxis_Model_1_Residential Broadband Financial Projection Model v8 Tier 1_Residential Broadband Financial Projection Model v14.3_final7.16" xfId="651"/>
    <cellStyle name="_CCB.HO.Profit Recon.031208.AL" xfId="652"/>
    <cellStyle name="_03_长期资产申报表_pbc_pbc-汇总LAST3_股权等_PBC(CG)-MASTER" xfId="653"/>
    <cellStyle name="_评估申报表--老版－审计0000_宝源生物收益法评估明细表4-11(正式）" xfId="654"/>
    <cellStyle name="—_GS_Cash  (2)_Maxis_Model_1_Residential Broadband Financial Projection Model v8 Tier 2_Residential Broadband Financial Projection Model v14" xfId="655"/>
    <cellStyle name="_CCB.HEN.Item12.ProfitNAVRecon.031209.LY_1_CCB.HO.NAV Recon.031208.EL_CCB.Dec03AuditPack.GL.V2" xfId="656"/>
    <cellStyle name="—_GS_DCF_Maxis_Model_1_Residential Broadband Financial Projection Model v8 Tier 2_Residential Broadband Financial Projection Model v14_final7.201" xfId="657"/>
    <cellStyle name="_long term loan - others 300504_Shenhua PBC package 050530_评估明细表(新准则)电力0630" xfId="658"/>
    <cellStyle name="_03_长期资产申报表_pbc_pbc-汇总LAST3_股权等_PBC(CG)-MASTER_PBC(CG)-MASTER" xfId="659"/>
    <cellStyle name="Date 2" xfId="660"/>
    <cellStyle name="_03_长期资产申报表_pbc_pbc-汇总LAST3_股权等_原ABC-pbc表" xfId="661"/>
    <cellStyle name="_03_长期资产申报表_pbc_pbc-汇总LAST3_股权等_原ABC-pbc表_PBC(CG)-MASTER" xfId="662"/>
    <cellStyle name="_CCB.QH.Item12..ProfitNAVRecon.031206-HL.ML_CCB.HEN.Item12.F.ProfitNAVRecon.HL.031214.KL" xfId="663"/>
    <cellStyle name="_IAS Adjustments030630" xfId="664"/>
    <cellStyle name="_03_长期资产申报表_pbc_pbc-汇总LAST3_原ABC-pbc表" xfId="665"/>
    <cellStyle name="_03_长期资产申报表_pbc_Worksheet in   pbc-汇总LAST" xfId="666"/>
    <cellStyle name="货币 4" xfId="667"/>
    <cellStyle name="_03_长期资产申报表_pbc_替换第二版_股权等_ABC-pbc表20060610_PBC(CG)-MASTER" xfId="668"/>
    <cellStyle name="_03_长期资产申报表_pbc_Worksheet in   pbc-汇总LAST_ABC-pbc表20060610－赵静" xfId="669"/>
    <cellStyle name="_norma1" xfId="670"/>
    <cellStyle name="_03_长期资产申报表_pbc_Worksheet in   pbc-汇总LAST_ABC-pbc表20060610－赵静_PBC(CG)-MASTER" xfId="671"/>
    <cellStyle name="_03_长期资产申报表_pbc_Worksheet in   pbc-汇总LAST_PBC(CG)-MASTER" xfId="672"/>
    <cellStyle name="_03_长期资产申报表_pbc_原ABC-pbc表" xfId="673"/>
    <cellStyle name="_03_长期资产申报表_原ABC-pbc表" xfId="674"/>
    <cellStyle name="_03_长期资产申报表_pbc_替换第二版_股权等_ABC-pbc表20060610_PBC(CG)-MASTER_PBC(CG)-MASTER" xfId="675"/>
    <cellStyle name="_SubHeading_ICP_CSC_1Q_01_gStyle_5-30-2001" xfId="676"/>
    <cellStyle name="—_GS_DCF_Maxis_Model_1_Residential Broadband Financial Projection Model v8 Tier 1_Residential Broadband Financial Projection Model v14.3_final7.201" xfId="677"/>
    <cellStyle name="_03_长期资产申报表_pbc_Worksheet in   pbc-汇总LAST_股权等" xfId="678"/>
    <cellStyle name="Percent (0)" xfId="679"/>
    <cellStyle name="后继超级链接_02-06宝山" xfId="680"/>
    <cellStyle name="_03_长期资产申报表_pbc_Worksheet in   pbc-汇总LAST_股权等_ABC-pbc表20060610" xfId="681"/>
    <cellStyle name="_03_长期资产申报表_pbc_Worksheet in   pbc-汇总LAST_股权等_ABC-pbc表20060610－赵静" xfId="682"/>
    <cellStyle name="_03_长期资产申报表_pbc_Worksheet in   pbc-汇总LAST_股权等_ABC-pbc表20060610－赵静_PBC(CG)-MASTER" xfId="683"/>
    <cellStyle name="_CCB.HEN.Item12.ProfitNAVRecon.031209.LY_CCB.TG.Item12.F.ProfitNAVRecon.my.031212_CCB.Dec03AuditPack.GL.V2" xfId="684"/>
    <cellStyle name="_03_长期资产申报表_pbc_Worksheet in   pbc-汇总LAST_股权等_PBC(CG)-MASTER" xfId="685"/>
    <cellStyle name="_Percent" xfId="686"/>
    <cellStyle name="_03_长期资产申报表_pbc_Worksheet in   pbc-汇总LAST_股权等_PBC(CG)-MASTER_PBC(CG)-MASTER" xfId="687"/>
    <cellStyle name="_03_长期资产申报表_pbc_Worksheet in   pbc-汇总LAST_原ABC-pbc表" xfId="688"/>
    <cellStyle name="—_GS_Cash _Maxis_Model_1_Residential Broadband Financial Projection Model v8 Tier 2_Residential Broadband Financial Projection Model v14.3" xfId="689"/>
    <cellStyle name="_03_长期资产申报表_pbc_Worksheet in   pbc-汇总LAST_原ABC-pbc表_PBC(CG)-MASTER" xfId="690"/>
    <cellStyle name="_03_长期资产申报表_股权等_ABC-pbc表20060610_PBC(CG)-MASTER" xfId="691"/>
    <cellStyle name="_03_长期资产申报表_pbc_替换第二版_ABC-pbc表20060610_PBC(CG)-MASTER_PBC(CG)-MASTER" xfId="692"/>
    <cellStyle name="_03_长期资产申报表_pbc_替换第二版_ABC-pbc表20060610－赵静" xfId="693"/>
    <cellStyle name="_03_长期资产申报表_pbc-汇总_股权等_原ABC-pbc表" xfId="694"/>
    <cellStyle name="_03_长期资产申报表_pbc_替换第二版_ABC-pbc表20060610－赵静_PBC(CG)-MASTER" xfId="695"/>
    <cellStyle name="{Month}" xfId="696"/>
    <cellStyle name="per.style" xfId="697"/>
    <cellStyle name="_03_长期资产申报表_pbc_替换第二版_股权等" xfId="698"/>
    <cellStyle name="_CCB.HEN.Item12.ProfitNAVRecon.031209.LY_CCB.CQ.Item12.1D.ProfitNAVRec.031213-revised.dhnc_CCB.Dec03AuditPack.GL.V2" xfId="699"/>
    <cellStyle name="_CCB.HO.2002 Jnl summary by jnl.GL PRC 41-80.grouped.031221_CCB.HO.2003 Jnl summary by jnl.GL PRC 13-20.031221" xfId="700"/>
    <cellStyle name="—_GS Assumptions-F_Maxis_Model_1_final7.16" xfId="701"/>
    <cellStyle name="_03_长期资产申报表_pbc_替换第二版_股权等_ABC-pbc表20060610" xfId="702"/>
    <cellStyle name="—_GS_PNL_Maxis_Model_1_Residential Broadband Financial Projection Model v8 Tier 1_Residential Broadband Financial Projection Model v14_final7.16" xfId="703"/>
    <cellStyle name="_CCB.HO.2001 Jnl summary by jnl.GL PRC 1-12,33_CCB.Dec03AuditPack.GL.V2" xfId="704"/>
    <cellStyle name="_03_长期资产申报表_pbc_替换第二版_股权等_ABC-pbc表20060610－赵静" xfId="705"/>
    <cellStyle name="_03_长期资产申报表_pbc_替换第二版_股权等_ABC-pbc表20060610－赵静_PBC(CG)-MASTER" xfId="706"/>
    <cellStyle name="_03_长期资产申报表_pbc_替换第二版_股权等_原ABC-pbc表" xfId="707"/>
    <cellStyle name="—_Maxis_Model_1_Residential Broadband Financial Projection Model v8 Tier 1_final7.16" xfId="708"/>
    <cellStyle name="—_GS_DCF_Maxis_Model_1_Residential Broadband Financial Projection Model v8 Tier 3_Residential Broadband Financial Projection Model v14" xfId="709"/>
    <cellStyle name="_03_长期资产申报表_pbc_替换第二版_股权等_原ABC-pbc表_PBC(CG)-MASTER" xfId="710"/>
    <cellStyle name="—_GS_PNL_Maxis_Model_1_Residential Broadband Financial Projection Model v8 Tier 2_Residential Broadband Financial Projection Model v14" xfId="711"/>
    <cellStyle name="PrePop Units (2)" xfId="712"/>
    <cellStyle name="_03_长期资产申报表_pbc_替换第二版_原ABC-pbc表_PBC(CG)-MASTER" xfId="713"/>
    <cellStyle name="_03_长期资产申报表_pbc_替换第二版_原ABC-pbc表" xfId="714"/>
    <cellStyle name="_IAS Adjustments021231_CCB.HO.New TB template.CCB PRC IAS Sorting.040223 trial run" xfId="715"/>
    <cellStyle name="—_GS_DCF_Maxis_Model_1_Residential Broadband Financial Projection Model v8 Tier 2_Residential Broadband Financial Projection Model v14.3_final7.201" xfId="716"/>
    <cellStyle name="_03_长期资产申报表_pbc-汇总" xfId="717"/>
    <cellStyle name="—_GS_Cash  (2)_Maxis_Model_1_Residential Broadband Financial Projection Model v8 Tier 2_final7.201" xfId="718"/>
    <cellStyle name="Moeda_car" xfId="719"/>
    <cellStyle name="_03_长期资产申报表_pbc-汇总_ABC-pbc表20060610" xfId="720"/>
    <cellStyle name="_03_长期资产申报表_pbc-汇总_ABC-pbc表20060610_PBC(CG)-MASTER" xfId="721"/>
    <cellStyle name="_03_长期资产申报表_pbc-汇总_ABC-pbc表20060610_PBC(CG)-MASTER_PBC(CG)-MASTER" xfId="722"/>
    <cellStyle name="_03_长期资产申报表_pbc-汇总_ABC-pbc表20060610－赵静" xfId="723"/>
    <cellStyle name="百分比 2" xfId="724"/>
    <cellStyle name="_CCB.HEN.Item12.ProfitNAVRecon.031209.LY_1" xfId="725"/>
    <cellStyle name="_03_长期资产申报表_pbc-汇总_ABC-pbc表20060610－赵静_PBC(CG)-MASTER" xfId="726"/>
    <cellStyle name="_永城煤电土地评估申报表" xfId="727"/>
    <cellStyle name="_03_长期资产申报表_pbc-汇总_Book2222222222222222222222222222222222222222222222222" xfId="728"/>
    <cellStyle name="_03_长期资产申报表_pbc-汇总_股权等_ABC-pbc表20060610_PBC(CG)-MASTER" xfId="729"/>
    <cellStyle name="_PRC Adjustments 021231_CCB.HO.New TB template.PRC Sorting.040210" xfId="730"/>
    <cellStyle name="_03_长期资产申报表_pbc-汇总_Book2222222222222222222222222222222222222222222222222_ABC-pbc表20060610" xfId="731"/>
    <cellStyle name="_03_长期资产申报表_pbc-汇总_Book2222222222222222222222222222222222222222222222222_ABC-pbc表20060610－赵静_PBC(CG)-MASTER" xfId="732"/>
    <cellStyle name="_03_长期资产申报表_pbc-汇总_Book2222222222222222222222222222222222222222222222222_PBC(CG)-MASTER" xfId="733"/>
    <cellStyle name="_03_长期资产申报表_pbc-汇总_Book2222222222222222222222222222222222222222222222222_PBC(CG)-MASTER_PBC(CG)-MASTER" xfId="734"/>
    <cellStyle name="_03_长期资产申报表_pbc-汇总_Book2222222222222222222222222222222222222222222222222_原ABC-pbc表" xfId="735"/>
    <cellStyle name="_03_长期资产申报表_pbc-汇总_Book2222222222222222222222222222222222222222222222222_原ABC-pbc表_PBC(CG)-MASTER" xfId="736"/>
    <cellStyle name="_03_长期资产申报表_pbc-汇总_PBC(CG)-MASTER" xfId="737"/>
    <cellStyle name="_03_长期资产申报表_pbc-汇总_股权等_ABC-pbc表20060610" xfId="738"/>
    <cellStyle name="_03_长期资产申报表_pbc-汇总_股权等_PBC(CG)-MASTER" xfId="739"/>
    <cellStyle name="_03_长期资产申报表_pbc-汇总_原ABC-pbc表" xfId="740"/>
    <cellStyle name="_CCB.HEN.Item12.ProfitNAVRecon.031209.LY_1_CCB.HO.NAV Recon.031208.EL" xfId="741"/>
    <cellStyle name="Red" xfId="742"/>
    <cellStyle name="_CCB.HEN.Item12.ProfitNAVRecon.031209.LY_CCB.HO.NAV Recon.031222.AL" xfId="743"/>
    <cellStyle name="_03_长期资产申报表_pbc-汇总_原ABC-pbc表_PBC(CG)-MASTER" xfId="744"/>
    <cellStyle name="—_GS_Balance_Maxis_Model_1_Residential Broadband Financial Projection Model v8 Tier 1_final7.201" xfId="745"/>
    <cellStyle name="_03_长期资产申报表_股权等" xfId="746"/>
    <cellStyle name="_03_长期资产申报表_股权等_ABC-pbc表20060610_PBC(CG)-MASTER_PBC(CG)-MASTER" xfId="747"/>
    <cellStyle name="u2" xfId="748"/>
    <cellStyle name="_03_长期资产申报表_股权等_ABC-pbc表20060610－赵静" xfId="749"/>
    <cellStyle name="_ET_STYLE_NoName_00_" xfId="750"/>
    <cellStyle name="强调 2" xfId="751"/>
    <cellStyle name="む|靇Revenuenuesy L" xfId="752"/>
    <cellStyle name="_03_长期资产申报表_股权等_ABC-pbc表20060610－赵静_PBC(CG)-MASTER" xfId="753"/>
    <cellStyle name="—_GS_Cash _Maxis_Model_1_Residential Broadband Financial Projection Model v8 Tier 2_Residential Broadband Financial Projection Model v14.3_final7.16" xfId="754"/>
    <cellStyle name="_ANC_Model_1105" xfId="755"/>
    <cellStyle name="_03_长期资产申报表_股权等_原ABC-pbc表_PBC(CG)-MASTER" xfId="756"/>
    <cellStyle name="_04年公司预算汇总表0323-final" xfId="757"/>
    <cellStyle name="_04年公司预算汇总表040324" xfId="758"/>
    <cellStyle name="_060402进出口现金流预测" xfId="759"/>
    <cellStyle name="þ_x001d_ðK_x000c_Fý_x001b__x000d_9ýU_x0001_Ð_x0008_¦)_x0007__x0001__x0001_" xfId="760"/>
    <cellStyle name="0,0_x000d__x000a_NA_x000d__x000a_ 2 2" xfId="761"/>
    <cellStyle name="Input (£m)" xfId="762"/>
    <cellStyle name="—_GS Assumptions-F_Maxis_Model_1_Residential Broadband Financial Projection Model v8 Tier 2_Residential Broadband Financial Projection Model v14.3" xfId="763"/>
    <cellStyle name="_CCB.HO.NAV Recon.031108.AL_CCB.Dec03AuditPack.GL.V2" xfId="764"/>
    <cellStyle name="_0608三九内部抵消" xfId="765"/>
    <cellStyle name="_131甘肃万通电信物业集团有限公司070427核对后(减值）" xfId="766"/>
    <cellStyle name="_131甘肃中信通信建设监理有限责任公司070427核对后" xfId="767"/>
    <cellStyle name="標準_１０" xfId="768"/>
    <cellStyle name="_2005合并现金流量表TB" xfId="769"/>
    <cellStyle name="_2005三九合并TB" xfId="770"/>
    <cellStyle name="—_GS_DCF_Maxis_Model_1_Residential Broadband Financial Projection Model v8 Tier 2_final7.16" xfId="771"/>
    <cellStyle name="_ANC_Model_Sample" xfId="772"/>
    <cellStyle name="_Book1正龙" xfId="773"/>
    <cellStyle name="_CBRE明细表" xfId="774"/>
    <cellStyle name="iu" xfId="775"/>
    <cellStyle name="_CCB.QH.Item12..ProfitNAVRecon.031206-HL.ML_CCB.JL.Item12.new NAV.031223_CCB.Dec03AuditPack.GL.V2" xfId="776"/>
    <cellStyle name="_CCB Consol Item12 NAV and Profit Recon 040202( to be updated) EL_CCB.Dec03AuditPack.GL.V2" xfId="777"/>
    <cellStyle name="_CCB(1).JL.Item12.ProfitNAVRecon.031127.ty_CCB.Dec03AuditPack.GL.V2" xfId="778"/>
    <cellStyle name="t_铝厂现金流1125" xfId="779"/>
    <cellStyle name="_CCB.Dec03AuditPack.GL.V2" xfId="780"/>
    <cellStyle name="_CCB.GLAudit Package.040114" xfId="781"/>
    <cellStyle name="_CCB.GLAudit Package.040114_CCB.Dec03AuditPack.GL.V2" xfId="782"/>
    <cellStyle name="_CCB.HEN.Item12.ProfitNAVRecon.031209.LY_1_CCB.Dec03AuditPack.GL.V2" xfId="783"/>
    <cellStyle name="_CCB.HEN.Item12.ProfitNAVRecon.031209.LY_1_CCB.HO.NAV Recon.031222.AL" xfId="784"/>
    <cellStyle name="—_GS_Cash _Maxis_Model_1_Residential Broadband Financial Projection Model v8 Tier 3_Residential Broadband Financial Projection Model v14_final7.201" xfId="785"/>
    <cellStyle name="_CCB.HEN.Item12.ProfitNAVRecon.031209.LY_CCB.HO.NAV Recon.031208.EL" xfId="786"/>
    <cellStyle name="_CCB.HEN.Item12.ProfitNAVRecon.031209.LY_1_CCB.HO.NAV Recon.031226.AL" xfId="787"/>
    <cellStyle name="_CCB.HEN.Item12.ProfitNAVRecon.031209.LY_CCB.HO.NAV Recon.031208.EL_CCB.Dec03AuditPack.GL.V2" xfId="788"/>
    <cellStyle name="_CCB.HEN.Item12.ProfitNAVRecon.031209.LY_1_CCB.HO.NAV Recon.031226.AL_CCB.Dec03AuditPack.GL.V2" xfId="789"/>
    <cellStyle name="banner" xfId="790"/>
    <cellStyle name="_CCB.HEN.Item12.ProfitNAVRecon.031209.LY_1_CCB.SX.Item12.F.ProfitNAVRecon.031212.MS_CCB.Dec03AuditPack.GL.V2" xfId="791"/>
    <cellStyle name="_CCB.HEN.Item12.ProfitNAVRecon.031209.LY_CCB.CQ.Item12.1D.ProfitNAVRec.031213-revised.dhnc" xfId="792"/>
    <cellStyle name="_CCB.HEN.Item12.ProfitNAVRecon.031209.LY_CCB.Dec03AuditPack.GL.V2" xfId="793"/>
    <cellStyle name="_CCB.HEN.Item12.ProfitNAVRecon.031209.LY_CCB.HO.NAV Recon.031226.AL_CCB.Dec03AuditPack.GL.V2" xfId="794"/>
    <cellStyle name="_CCB.HEN.Item12.ProfitNAVRecon.031209.LY_CCB.JX.Item12.X.ProfitNAVRecon.031209.JW" xfId="795"/>
    <cellStyle name="Zhengnan" xfId="796"/>
    <cellStyle name="_CCB.HEN.Item12.ProfitNAVRecon.031209.LY_CCB.JX.Item12.X.ProfitNAVRecon.031209.JW_CCB.CQ.Item12.1D.ProfitNAVRec.031213-revised.dhnc_CCB.Dec03AuditPack.GL.V2" xfId="797"/>
    <cellStyle name="_CCB.HEN.Item12.ProfitNAVRecon.031209.LY_CCB.JX.Item12.X.ProfitNAVRecon.031209.JW_CCB.Dec03AuditPack.GL.V2" xfId="798"/>
    <cellStyle name="—_GS_Balance_Maxis_Model_1_Residential Broadband Financial Projection Model v8 Tier 2" xfId="799"/>
    <cellStyle name="_CCB.HEN.Item12.ProfitNAVRecon.031209.LY_CCB.JX.Item12.X.ProfitNAVRecon.031209.JW_CCB.HO.NAV Recon.031222.AL" xfId="800"/>
    <cellStyle name="—_GS Assumptions-F_Maxis_Model_1_Residential Broadband Financial Projection Model v8 Tier 3_Residential Broadband Financial Projection Model v14_final7.201" xfId="801"/>
    <cellStyle name="_CCB.HEN.Item12.ProfitNAVRecon.031209.LY_CCB.JX.Item12.X.ProfitNAVRecon.031209.JW_CCB.HO.NAV Recon.031226.AL" xfId="802"/>
    <cellStyle name="_CCB.HEN.Item12.ProfitNAVRecon.031209.LY_CCB.NB.Appendix 12 ProfitNAVRecon (GL).031204" xfId="803"/>
    <cellStyle name="_CCB.HEN.Item12.ProfitNAVRecon.031209.LY_CCB.JX.Item12.X.ProfitNAVRecon.031209.JW_CCB.SX.Item12.F.ProfitNAVRecon.031212.MS_CCB.Dec03AuditPack.GL.V2" xfId="804"/>
    <cellStyle name="_湖北收入成本预测" xfId="805"/>
    <cellStyle name="_CCB.HEN.Item12.ProfitNAVRecon.031209.LY_CCB.LN.Item12.Profit  NAV reconciliation.031121_CCB.Dec03AuditPack.GL.V2" xfId="806"/>
    <cellStyle name="_CCB.HO.New TB template.IAS Sorting.040210" xfId="807"/>
    <cellStyle name="—_Maxis_Model_1_Residential Broadband Financial Projection Model v8 Tier 3_Residential Broadband Financial Projection Model v14_final7.16" xfId="808"/>
    <cellStyle name="_CCB.HEN.Item12.ProfitNAVRecon.031209.LY_CCB.SC.Item12.ProfitNAVRecon.031210.EP_CCB.Dec03AuditPack.GL.V2" xfId="809"/>
    <cellStyle name="Comma[0]" xfId="810"/>
    <cellStyle name="_CCB.HEN.Item12.ProfitNAVRecon.031209.LY_CCB.SX.Item12.F.ProfitNAVRecon.031212.MS" xfId="811"/>
    <cellStyle name="—_GS_Cash  (2)_Maxis_Model_1_Residential Broadband Financial Projection Model v8 Tier 2_final7.16" xfId="812"/>
    <cellStyle name="_CCB.HEN.Item12.ProfitNAVRecon.031209.LY_CCB.TG.Item12.F.ProfitNAVRecon.my.031212" xfId="813"/>
    <cellStyle name="—_GS_Cash _Maxis_Model_1_Residential Broadband Financial Projection Model v8 Tier 1_final7.201" xfId="814"/>
    <cellStyle name="_CCB.HEN.Item12.ProfitNAVRecon.031209.LY_CCB.XZ.item12.3D.ProfitNAVRec.031124.dhnc" xfId="815"/>
    <cellStyle name="_CCB.HO.2002 Jnl summary by jnl.GL PRC 41-80.grouped.031221_CCB.HO.2001 Jnl summary by jnl.GL PRC 1-12,33" xfId="816"/>
    <cellStyle name="_CCB.HO.2002 Jnl summary by jnl.GL PRC 41-80.grouped.031221_CCB.HO.2001 Jnl summary by jnl.GL PRC 1-12,33_CCB.Dec03AuditPack.GL.V2" xfId="817"/>
    <cellStyle name="_CCB.HO.2003 Jnl summary by jnl.GL PRC 1-12,33.031221" xfId="818"/>
    <cellStyle name="_CCB.HO.2003 Jnl summary by jnl.GL PRC 1-12,33.031221_CCB.Dec03AuditPack.GL.V2" xfId="819"/>
    <cellStyle name="_CCB.HO.2003 Jnl summary by jnl.GL PRC 13-20.031221" xfId="820"/>
    <cellStyle name="_CCB.HO.2003 Jnl summary by jnl.GL PRC 13-20.031221_CCB.Dec03AuditPack.GL.V2" xfId="821"/>
    <cellStyle name="_CCB.HO.2003 Jnl summary by jnl.GL PRC 15,21-32.031221" xfId="822"/>
    <cellStyle name="Normal_廣朹廣電 shenjibaobiao 31.12.2000 (revised on 7.3.02)" xfId="823"/>
    <cellStyle name="_CCB.HO.2003 Jnl summary by jnl.GL PRC 15,21-32.031221_CCB.Dec03AuditPack.GL.V2" xfId="824"/>
    <cellStyle name="_CCB.HO.2003 Jnl summary by jnl.GL PRC 34-40.031221" xfId="825"/>
    <cellStyle name="Blue Title" xfId="826"/>
    <cellStyle name="_CCB.HO.2003 Jnl summary by jnl.GL PRC 34-40.031221_CCB.Dec03AuditPack.GL.V2" xfId="827"/>
    <cellStyle name="_CCB.HO.2003 Jnl summary by jnl.Gl.specific for HO branch_CCB.HO.2003 Jnl summary by jnl.GL PRC 60-80.031221_CCB.Dec03AuditPack.GL.V2" xfId="828"/>
    <cellStyle name="常规 2 8" xfId="829"/>
    <cellStyle name="_CCB.HO.2003 Jnl summary by jnl.Gl.specific for HO branch_CCB.HO.2003 Jnl summary by jnl.GL PRC 60-80.031221rev" xfId="830"/>
    <cellStyle name="Header2" xfId="831"/>
    <cellStyle name="—_GS_Cash  (2)_Maxis_Model_1" xfId="832"/>
    <cellStyle name="_CCB.HO.2003 Jnl summary by jnl.Gl.specific for HO branch_CCB.HO.2003 Jnl summary by jnl.GL PRC 60-80.031221rev_CCB.Dec03AuditPack.GL.V2" xfId="833"/>
    <cellStyle name="百分比 3 2" xfId="834"/>
    <cellStyle name="_CCB.HO.NAV Recon.031208.AL" xfId="835"/>
    <cellStyle name="_CCB.HO.NAV Recon.031208.EL_CCB.Dec03AuditPack.GL.V2" xfId="836"/>
    <cellStyle name="—_GS_PNL_Maxis_Model_1_Residential Broadband Financial Projection Model v8 Tier 3_Residential Broadband Financial Projection Model v14_final7.16" xfId="837"/>
    <cellStyle name="_CCB.HO.NAV Recon.HL.031113.AL" xfId="838"/>
    <cellStyle name="_CCB.HO.NAV Recon.HL.031113.AL_CCB.Dec03AuditPack.GL.V2" xfId="839"/>
    <cellStyle name="—_GS_Cash _Maxis_Model_1_final7.201" xfId="840"/>
    <cellStyle name="常规 2 25" xfId="841"/>
    <cellStyle name="常规 2 30" xfId="842"/>
    <cellStyle name="常规 2_不可流通折扣率估算表" xfId="843"/>
    <cellStyle name="_CCB.HO.New TB template.PRC Sorting.040210_CCB.Dec03AuditPack.GL.V2" xfId="844"/>
    <cellStyle name="_CCB.HO.Profit Recon.031108.AL_CCB.Dec03AuditPack.GL.V2" xfId="845"/>
    <cellStyle name="_CCB.HO.Profit Recon.031208.AL_CCB.Dec03AuditPack.GL.V2" xfId="846"/>
    <cellStyle name="_CCB.HO.Profit Recon.HL.031113.AL" xfId="847"/>
    <cellStyle name="—_Maxis_Model_1_Residential Broadband Financial Projection Model v8 Tier 2_Residential Broadband Financial Projection Model v14" xfId="848"/>
    <cellStyle name="_CCB.NX.Item 12.ProfitNAVRec.031121" xfId="849"/>
    <cellStyle name="_IAS Adjustments011231_CCB.HO.New TB template.PRC Sorting.040210" xfId="850"/>
    <cellStyle name="_CCB.NX.Item 12.ProfitNAVRec.031121_CCB.Dec03AuditPack.GL.V2" xfId="851"/>
    <cellStyle name="_IAS Adjustments011231_CCB.HO.New TB template.PRC Sorting.040210_CCB.Dec03AuditPack.GL.V2" xfId="852"/>
    <cellStyle name="—_GS_Balance_Maxis_Model_1_Residential Broadband Financial Projection Model v8 Tier 2_final7.16" xfId="853"/>
    <cellStyle name="_CCB.QH.Item12..ProfitNAVRecon.031206-HL.ML" xfId="854"/>
    <cellStyle name="_Part III.200406.Loan and Liabilities details.(Site Name)_KPMG original version_评估明细表(新准则)电力0630" xfId="855"/>
    <cellStyle name="_CCB.QH.Item12..ProfitNAVRecon.031206-HL.ML_CCB.Dec03AuditPack.GL.V2" xfId="856"/>
    <cellStyle name="Body" xfId="857"/>
    <cellStyle name="_CCB.QH.Item12..ProfitNAVRecon.031206-HL.ML_CCB.HO.Profit Recon.HL.031222.AL" xfId="858"/>
    <cellStyle name="好_折现率计算模型" xfId="859"/>
    <cellStyle name="千位分隔 3 2" xfId="860"/>
    <cellStyle name="_CCB.SX.Item12.F.ProfitNAVRecon.031212.MS" xfId="861"/>
    <cellStyle name="_CCB.SX.Item12.F.ProfitNAVRecon.031212.MS_CCB.Dec03AuditPack.GL.V2" xfId="862"/>
    <cellStyle name="_CCB.SZ.item1.journal list.031110.DY_CCB.Dec03AuditPack.GL.V2" xfId="863"/>
    <cellStyle name="_Part III.200406.Loan and Liabilities details.(Site Name)_KPMG original version_(中企华)审计评估联合申报明细表.V1" xfId="864"/>
    <cellStyle name="_CCB.SZ.reporting Pack.031110.DY" xfId="865"/>
    <cellStyle name="_CEA旭日项目成本法评估申报表-本部" xfId="866"/>
    <cellStyle name="_三九集团收益法调查表2006三九医贸1103" xfId="867"/>
    <cellStyle name="_Comma" xfId="868"/>
    <cellStyle name="千分位_ 白土" xfId="869"/>
    <cellStyle name="_汉元三九" xfId="870"/>
    <cellStyle name="_Dollar" xfId="871"/>
    <cellStyle name="_Euro" xfId="872"/>
    <cellStyle name="_新华航空现金流预测060714初定送神华(回收营运资金)" xfId="873"/>
    <cellStyle name="—_GS_PNL_Maxis_Model_1_Residential Broadband Financial Projection Model v8 Tier 1_Residential Broadband Financial Projection Model v14" xfId="874"/>
    <cellStyle name="—_GS Assumptions-F_Maxis_Model_1" xfId="875"/>
    <cellStyle name="—_GS Assumptions-F_Maxis_Model_1_Residential Broadband Financial Projection Model v8 Tier 1" xfId="876"/>
    <cellStyle name="—_GS Assumptions-F_Maxis_Model_1_Residential Broadband Financial Projection Model v8 Tier 1_final7.16" xfId="877"/>
    <cellStyle name="常规 25" xfId="878"/>
    <cellStyle name="—_GS Assumptions-F_Maxis_Model_1_Residential Broadband Financial Projection Model v8 Tier 1_Residential Broadband Financial Projection Model v14" xfId="879"/>
    <cellStyle name="—_GS Assumptions-F_Maxis_Model_1_Residential Broadband Financial Projection Model v8 Tier 1_Residential Broadband Financial Projection Model v14.3" xfId="880"/>
    <cellStyle name="Unprotected" xfId="881"/>
    <cellStyle name="—_GS Assumptions-F_Maxis_Model_1_Residential Broadband Financial Projection Model v8 Tier 1_Residential Broadband Financial Projection Model v14.3_final7.16" xfId="882"/>
    <cellStyle name="F7" xfId="883"/>
    <cellStyle name="—_GS_PNL_Maxis_Model_1_Residential Broadband Financial Projection Model v8 Tier 2_Residential Broadband Financial Projection Model v14_final7.16" xfId="884"/>
    <cellStyle name="—_GS Assumptions-F_Maxis_Model_1_Residential Broadband Financial Projection Model v8 Tier 1_Residential Broadband Financial Projection Model v14.3_final7.201" xfId="885"/>
    <cellStyle name="—_GS Assumptions-F_Maxis_Model_1_Residential Broadband Financial Projection Model v8 Tier 1_Residential Broadband Financial Projection Model v14_final7.16" xfId="886"/>
    <cellStyle name="—_GS Assumptions-F_Maxis_Model_1_Residential Broadband Financial Projection Model v8 Tier 2" xfId="887"/>
    <cellStyle name="Mon閠aire [0]_!!!GO" xfId="888"/>
    <cellStyle name="—_GS Assumptions-F_Maxis_Model_1_Residential Broadband Financial Projection Model v8 Tier 2_final7.201" xfId="889"/>
    <cellStyle name="_PRC Adjustments 030630" xfId="890"/>
    <cellStyle name="—_GS Assumptions-F_Maxis_Model_1_Residential Broadband Financial Projection Model v8 Tier 2_Residential Broadband Financial Projection Model v14.3_final7.16" xfId="891"/>
    <cellStyle name="—_GS Assumptions-F_Maxis_Model_1_Residential Broadband Financial Projection Model v8 Tier 2_Residential Broadband Financial Projection Model v14_final7.16" xfId="892"/>
    <cellStyle name="常规 2 34" xfId="893"/>
    <cellStyle name="常规 2 29" xfId="894"/>
    <cellStyle name="_Part III.200406.Loan and Liabilities details.(Site Name)_Shenhua PBC package 050530_审计评估联合申报明细表－GG" xfId="895"/>
    <cellStyle name="捠壿 [0.00]_!!!GO" xfId="896"/>
    <cellStyle name="Red 2" xfId="897"/>
    <cellStyle name="Encabez1" xfId="898"/>
    <cellStyle name="_评估申报表--老版－审计0000_宝源生物收益法评估明细表4-12(正式）" xfId="899"/>
    <cellStyle name="—_GS Assumptions-F_Maxis_Model_1_Residential Broadband Financial Projection Model v8 Tier 2_Residential Broadband Financial Projection Model v14_final7.201" xfId="900"/>
    <cellStyle name="_long term loan - others 300504_附表1-审计评估联合申报明细表630新" xfId="901"/>
    <cellStyle name="—_GS Assumptions-F_Maxis_Model_1_Residential Broadband Financial Projection Model v8 Tier 3" xfId="902"/>
    <cellStyle name="—_GS Assumptions-F_Maxis_Model_1_Residential Broadband Financial Projection Model v8 Tier 3_final7.201" xfId="903"/>
    <cellStyle name="—_GS_Cash _Maxis_Model_1" xfId="904"/>
    <cellStyle name="—_GS Assumptions-F_Maxis_Model_1_Residential Broadband Financial Projection Model v8 Tier 3_Residential Broadband Financial Projection Model v14" xfId="905"/>
    <cellStyle name="好_收益法模型表1" xfId="906"/>
    <cellStyle name="—_GS Assumptions-F_Maxis_Model_1_Residential Broadband Financial Projection Model v8 Tier 3_Residential Broadband Financial Projection Model v14.3" xfId="907"/>
    <cellStyle name="—_GS Assumptions-F_Maxis_Model_1_Residential Broadband Financial Projection Model v8 Tier 3_Residential Broadband Financial Projection Model v14.3_final7.16" xfId="908"/>
    <cellStyle name="—_GS Assumptions-F_Maxis_Model_1_Residential Broadband Financial Projection Model v8 Tier 3_Residential Broadband Financial Projection Model v14.3_final7.201" xfId="909"/>
    <cellStyle name="—_GS_Balance" xfId="910"/>
    <cellStyle name="—_GS_Balance_Maxis_Model_1" xfId="911"/>
    <cellStyle name="好_宝源生物收益法模型表4-6" xfId="912"/>
    <cellStyle name="—_GS_Balance_Maxis_Model_1_Residential Broadband Financial Projection Model v8 Tier 1" xfId="913"/>
    <cellStyle name="—_GS_Balance_Maxis_Model_1_Residential Broadband Financial Projection Model v8 Tier 1_Residential Broadband Financial Projection Model v14" xfId="914"/>
    <cellStyle name="—_GS_DCF_Maxis_Model_1_Residential Broadband Financial Projection Model v8 Tier 1_Residential Broadband Financial Projection Model v14_final7.201" xfId="915"/>
    <cellStyle name="—_GS_Balance_Maxis_Model_1_Residential Broadband Financial Projection Model v8 Tier 1_Residential Broadband Financial Projection Model v14.3" xfId="916"/>
    <cellStyle name="—_GS_Balance_Maxis_Model_1_Residential Broadband Financial Projection Model v8 Tier 1_Residential Broadband Financial Projection Model v14.3_final7.201" xfId="917"/>
    <cellStyle name="—_GS_Balance_Maxis_Model_1_Residential Broadband Financial Projection Model v8 Tier 1_Residential Broadband Financial Projection Model v14_final7.201" xfId="918"/>
    <cellStyle name="—_GS_Balance_Maxis_Model_1_Residential Broadband Financial Projection Model v8 Tier 2_final7.201" xfId="919"/>
    <cellStyle name="_Shenhua PBC package 050530_评估明细表(新准则)电力" xfId="920"/>
    <cellStyle name="—_GS_Balance_Maxis_Model_1_Residential Broadband Financial Projection Model v8 Tier 2_Residential Broadband Financial Projection Model v14" xfId="921"/>
    <cellStyle name="AA MGR NAME" xfId="922"/>
    <cellStyle name="—_GS_Balance_Maxis_Model_1_Residential Broadband Financial Projection Model v8 Tier 2_Residential Broadband Financial Projection Model v14.3" xfId="923"/>
    <cellStyle name="_成本法评估审计联合申报明细表" xfId="924"/>
    <cellStyle name="—_GS_Cash _Maxis_Model_1_Residential Broadband Financial Projection Model v8 Tier 3_Residential Broadband Financial Projection Model v14" xfId="925"/>
    <cellStyle name="—_GS_Balance_Maxis_Model_1_Residential Broadband Financial Projection Model v8 Tier 2_Residential Broadband Financial Projection Model v14.3_final7.201" xfId="926"/>
    <cellStyle name="—_GS_Balance_Maxis_Model_1_Residential Broadband Financial Projection Model v8 Tier 3" xfId="927"/>
    <cellStyle name="—_GS_Balance_Maxis_Model_1_Residential Broadband Financial Projection Model v8 Tier 3_final7.201" xfId="928"/>
    <cellStyle name="—_GS_Balance_Maxis_Model_1_Residential Broadband Financial Projection Model v8 Tier 3_Residential Broadband Financial Projection Model v14.3" xfId="929"/>
    <cellStyle name="常规 2 17" xfId="930"/>
    <cellStyle name="常规 2 22" xfId="931"/>
    <cellStyle name="—_GS_Cash  (2)_Maxis_Model_1_final7.201" xfId="932"/>
    <cellStyle name="—_GS_DCF_Maxis_Model_1_Residential Broadband Financial Projection Model v8 Tier 1" xfId="933"/>
    <cellStyle name="—_GS_Cash  (2)_Maxis_Model_1_Residential Broadband Financial Projection Model v8 Tier 1" xfId="934"/>
    <cellStyle name="—_GS_Cash  (2)_Maxis_Model_1_Residential Broadband Financial Projection Model v8 Tier 1_Residential Broadband Financial Projection Model v14.3_final7.201" xfId="935"/>
    <cellStyle name="_IAS Adjustments030630_CCB.HO.New TB template.CCB PRC IAS Sorting.040223 trial run_CCB.Dec03AuditPack.GL.V2" xfId="936"/>
    <cellStyle name="—_Maxis_Model_1_Residential Broadband Financial Projection Model v8 Tier 2_Residential Broadband Financial Projection Model v14.3_final7.16" xfId="937"/>
    <cellStyle name="_一重股份成本法评估表0630" xfId="938"/>
    <cellStyle name="subhead" xfId="939"/>
    <cellStyle name="—_GS_Cash  (2)_Maxis_Model_1_Residential Broadband Financial Projection Model v8 Tier 1_Residential Broadband Financial Projection Model v14_final7.16" xfId="940"/>
    <cellStyle name="_新准则收益法调查表（庐山旅游公司）" xfId="941"/>
    <cellStyle name="_PRC Adjustments 011231_CCB.GLAudit Package.040114_CCB.Dec03AuditPack.GL.V2" xfId="942"/>
    <cellStyle name="—_GS_Cash  (2)_Maxis_Model_1_Residential Broadband Financial Projection Model v8 Tier 2" xfId="943"/>
    <cellStyle name="_电厂三张主表" xfId="944"/>
    <cellStyle name="—_GS_Cash  (2)_Maxis_Model_1_Residential Broadband Financial Projection Model v8 Tier 2_Residential Broadband Financial Projection Model v14.3_final7.201" xfId="945"/>
    <cellStyle name="—_GS_Cash  (2)_Maxis_Model_1_Residential Broadband Financial Projection Model v8 Tier 2_Residential Broadband Financial Projection Model v14_final7.16" xfId="946"/>
    <cellStyle name="—_GS_Cash  (2)_Maxis_Model_1_Residential Broadband Financial Projection Model v8 Tier 3" xfId="947"/>
    <cellStyle name="—_GS_Cash  (2)_Maxis_Model_1_Residential Broadband Financial Projection Model v8 Tier 3_final7.16" xfId="948"/>
    <cellStyle name="—_GS_Cash  (2)_Maxis_Model_1_Residential Broadband Financial Projection Model v8 Tier 3_final7.201" xfId="949"/>
    <cellStyle name="_Part III.200406.Loan and Liabilities details.(Site Name)_KPMG original version_审计评估联合申报明细表－GG" xfId="950"/>
    <cellStyle name="—_GS_Cash  (2)_Maxis_Model_1_Residential Broadband Financial Projection Model v8 Tier 3_Residential Broadband Financial Projection Model v14" xfId="951"/>
    <cellStyle name="—_GS_Cash  (2)_Maxis_Model_1_Residential Broadband Financial Projection Model v8 Tier 3_Residential Broadband Financial Projection Model v14_final7.16" xfId="952"/>
    <cellStyle name="—_GS_Cash  (2)_Maxis_Model_1_Residential Broadband Financial Projection Model v8 Tier 3_Residential Broadband Financial Projection Model v14.3" xfId="953"/>
    <cellStyle name="—_GS_Cash  (2)_Maxis_Model_1_Residential Broadband Financial Projection Model v8 Tier 3_Residential Broadband Financial Projection Model v14.3_final7.201" xfId="954"/>
    <cellStyle name="—_GS_Cash _Maxis_Model_1_final7.16" xfId="955"/>
    <cellStyle name="—_GS_Cash _Maxis_Model_1_Residential Broadband Financial Projection Model v8 Tier 1" xfId="956"/>
    <cellStyle name="寘嬫愗傝_!!!GO" xfId="957"/>
    <cellStyle name="—_GS_Cash _Maxis_Model_1_Residential Broadband Financial Projection Model v8 Tier 1_final7.16" xfId="958"/>
    <cellStyle name="—_GS_Cash _Maxis_Model_1_Residential Broadband Financial Projection Model v8 Tier 1_Residential Broadband Financial Projection Model v14.3" xfId="959"/>
    <cellStyle name="Model" xfId="960"/>
    <cellStyle name="Column$Headings" xfId="961"/>
    <cellStyle name="—_Maxis_Model_1_Residential Broadband Financial Projection Model v8 Tier 3_Residential Broadband Financial Projection Model v14.3_final7.16" xfId="962"/>
    <cellStyle name="—_GS_Cash _Maxis_Model_1_Residential Broadband Financial Projection Model v8 Tier 1_Residential Broadband Financial Projection Model v14.3_final7.16" xfId="963"/>
    <cellStyle name="—_GS_Cash _Maxis_Model_1_Residential Broadband Financial Projection Model v8 Tier 1_Residential Broadband Financial Projection Model v14.3_final7.201" xfId="964"/>
    <cellStyle name="—_GS_Cash _Maxis_Model_1_Residential Broadband Financial Projection Model v8 Tier 1_Residential Broadband Financial Projection Model v14_final7.201" xfId="965"/>
    <cellStyle name="Accent5 - 20%" xfId="966"/>
    <cellStyle name="—_GS_Cash _Maxis_Model_1_Residential Broadband Financial Projection Model v8 Tier 2" xfId="967"/>
    <cellStyle name="—_GS_Cash _Maxis_Model_1_Residential Broadband Financial Projection Model v8 Tier 2_final7.16" xfId="968"/>
    <cellStyle name="—_GS_Cash _Maxis_Model_1_Residential Broadband Financial Projection Model v8 Tier 2_final7.201" xfId="969"/>
    <cellStyle name="—_GS_Cash _Maxis_Model_1_Residential Broadband Financial Projection Model v8 Tier 3_Residential Broadband Financial Projection Model v14.3" xfId="970"/>
    <cellStyle name="—_GS_Cash _Maxis_Model_1_Residential Broadband Financial Projection Model v8 Tier 3_Residential Broadband Financial Projection Model v14.3_final7.16" xfId="971"/>
    <cellStyle name="—_GS_DCF_Maxis_Model_1_final7.201" xfId="972"/>
    <cellStyle name="—_GS_DCF_Maxis_Model_1_Residential Broadband Financial Projection Model v8 Tier 1_final7.16" xfId="973"/>
    <cellStyle name="Currency[2]" xfId="974"/>
    <cellStyle name="—_GS_DCF_Maxis_Model_1_Residential Broadband Financial Projection Model v8 Tier 1_final7.201" xfId="975"/>
    <cellStyle name="—_GS_DCF_Maxis_Model_1_Residential Broadband Financial Projection Model v8 Tier 1_Residential Broadband Financial Projection Model v14.3_final7.16" xfId="976"/>
    <cellStyle name="—_GS_DCF_Maxis_Model_1_Residential Broadband Financial Projection Model v8 Tier 1_Residential Broadband Financial Projection Model v14_final7.16" xfId="977"/>
    <cellStyle name="_KPMG original version_附件1：审计评估联合申报明细表" xfId="978"/>
    <cellStyle name="—_GS_DCF_Maxis_Model_1_Residential Broadband Financial Projection Model v8 Tier 2_Residential Broadband Financial Projection Model v14" xfId="979"/>
    <cellStyle name="超链接 4" xfId="980"/>
    <cellStyle name="—_GS_DCF_Maxis_Model_1_Residential Broadband Financial Projection Model v8 Tier 2_Residential Broadband Financial Projection Model v14.3" xfId="981"/>
    <cellStyle name="钎霖_(沥焊何巩)岿喊牢盔拌裙" xfId="982"/>
    <cellStyle name="—_GS_DCF_Maxis_Model_1_Residential Broadband Financial Projection Model v8 Tier 2_Residential Broadband Financial Projection Model v14.3_final7.16" xfId="983"/>
    <cellStyle name="—_GS_DCF_Maxis_Model_1_Residential Broadband Financial Projection Model v8 Tier 3" xfId="984"/>
    <cellStyle name="—_GS_DCF_Maxis_Model_1_Residential Broadband Financial Projection Model v8 Tier 3_final7.16" xfId="985"/>
    <cellStyle name="Table Units" xfId="986"/>
    <cellStyle name="_Heading" xfId="987"/>
    <cellStyle name="—_Maxis_Model_1_Residential Broadband Financial Projection Model v8 Tier 3_Residential Broadband Financial Projection Model v14" xfId="988"/>
    <cellStyle name="—_GS_DCF_Maxis_Model_1_Residential Broadband Financial Projection Model v8 Tier 3_final7.201" xfId="989"/>
    <cellStyle name="—_GS_DCF_Maxis_Model_1_Residential Broadband Financial Projection Model v8 Tier 3_Residential Broadband Financial Projection Model v14.3_final7.16" xfId="990"/>
    <cellStyle name="Link Currency (0)" xfId="991"/>
    <cellStyle name="—_GS_DCF_Maxis_Model_1_Residential Broadband Financial Projection Model v8 Tier 3_Residential Broadband Financial Projection Model v14.3_final7.201" xfId="992"/>
    <cellStyle name="—_GS_DCF_Maxis_Model_1_Residential Broadband Financial Projection Model v8 Tier 3_Residential Broadband Financial Projection Model v14_final7.16" xfId="993"/>
    <cellStyle name="百分比 3" xfId="994"/>
    <cellStyle name="—_GS_PNL_Maxis_Model_1" xfId="995"/>
    <cellStyle name="—_GS_PNL_Maxis_Model_1_Residential Broadband Financial Projection Model v8 Tier 1_final7.16" xfId="996"/>
    <cellStyle name="_PRC Adjustments 030630_CCB.HO.New TB template.CCB PRC IAS Sorting.040223 trial run" xfId="997"/>
    <cellStyle name="—_GS_PNL_Maxis_Model_1_Residential Broadband Financial Projection Model v8 Tier 1_Residential Broadband Financial Projection Model v14.3" xfId="998"/>
    <cellStyle name="—_GS_PNL_Maxis_Model_1_Residential Broadband Financial Projection Model v8 Tier 1_Residential Broadband Financial Projection Model v14.3_final7.16" xfId="999"/>
    <cellStyle name="パーセント_laroux" xfId="1000"/>
    <cellStyle name="—_GS_PNL_Maxis_Model_1_Residential Broadband Financial Projection Model v8 Tier 1_Residential Broadband Financial Projection Model v14.3_final7.201" xfId="1001"/>
    <cellStyle name="千位_ 方正PC" xfId="1002"/>
    <cellStyle name="—_GS_PNL_Maxis_Model_1_Residential Broadband Financial Projection Model v8 Tier 2" xfId="1003"/>
    <cellStyle name="—_GS_PNL_Maxis_Model_1_Residential Broadband Financial Projection Model v8 Tier 2_final7.16" xfId="1004"/>
    <cellStyle name="—_GS_PNL_Maxis_Model_1_Residential Broadband Financial Projection Model v8 Tier 2_final7.201" xfId="1005"/>
    <cellStyle name="0%" xfId="1006"/>
    <cellStyle name="_IAS Adjustments011231_CCB.GLAudit Package.040114" xfId="1007"/>
    <cellStyle name="0,0_x000d__x000a_NA_x000d__x000a_" xfId="1008"/>
    <cellStyle name="—_GS_PNL_Maxis_Model_1_Residential Broadband Financial Projection Model v8 Tier 2_Residential Broadband Financial Projection Model v14.3" xfId="1009"/>
    <cellStyle name="—_GS_PNL_Maxis_Model_1_Residential Broadband Financial Projection Model v8 Tier 2_Residential Broadband Financial Projection Model v14.3_final7.201" xfId="1010"/>
    <cellStyle name="_PRC Adjustments 030630_CCB.HO.New TB template.IAS Sorting.040210" xfId="1011"/>
    <cellStyle name="—_GS_PNL_Maxis_Model_1_Residential Broadband Financial Projection Model v8 Tier 2_Residential Broadband Financial Projection Model v14_final7.201" xfId="1012"/>
    <cellStyle name="s_Design Yield" xfId="1013"/>
    <cellStyle name="c_铝厂现金流1122B" xfId="1014"/>
    <cellStyle name="—_GS_PNL_Maxis_Model_1_Residential Broadband Financial Projection Model v8 Tier 3" xfId="1015"/>
    <cellStyle name="_三九集团收益法调查表（2006年9月）" xfId="1016"/>
    <cellStyle name="Accent6 - 60%" xfId="1017"/>
    <cellStyle name="—_GS_PNL_Maxis_Model_1_Residential Broadband Financial Projection Model v8 Tier 3_final7.16" xfId="1018"/>
    <cellStyle name="标题1" xfId="1019"/>
    <cellStyle name="桁区切り [0.00]_１１月価格表" xfId="1020"/>
    <cellStyle name="—_GS_PNL_Maxis_Model_1_Residential Broadband Financial Projection Model v8 Tier 3_final7.201" xfId="1021"/>
    <cellStyle name="Black" xfId="1022"/>
    <cellStyle name="—_GS_PNL_Maxis_Model_1_Residential Broadband Financial Projection Model v8 Tier 3_Residential Broadband Financial Projection Model v14" xfId="1023"/>
    <cellStyle name="—_GS_PNL_Maxis_Model_1_Residential Broadband Financial Projection Model v8 Tier 3_Residential Broadband Financial Projection Model v14.3" xfId="1024"/>
    <cellStyle name="Normal2" xfId="1025"/>
    <cellStyle name="—_GS_PNL_Maxis_Model_1_Residential Broadband Financial Projection Model v8 Tier 3_Residential Broadband Financial Projection Model v14.3_final7.16" xfId="1026"/>
    <cellStyle name="_雅安三九中药材科技产业化有限公司收益法调查表（2006年9月）" xfId="1027"/>
    <cellStyle name="Output Line Items" xfId="1028"/>
    <cellStyle name="0.0%" xfId="1029"/>
    <cellStyle name="—_GS_PNL_Maxis_Model_1_Residential Broadband Financial Projection Model v8 Tier 3_Residential Broadband Financial Projection Model v14.3_final7.201" xfId="1030"/>
    <cellStyle name="F8" xfId="1031"/>
    <cellStyle name="好_宝源生物收益法评估明细表4-10-1" xfId="1032"/>
    <cellStyle name="—_GS_PNL_Maxis_Model_1_Residential Broadband Financial Projection Model v8 Tier 3_Residential Broadband Financial Projection Model v14_final7.201" xfId="1033"/>
    <cellStyle name="_Highlight" xfId="1034"/>
    <cellStyle name="_IAS Adjustments011231" xfId="1035"/>
    <cellStyle name="_IAS Adjustments011231_CCB.Dec03AuditPack.GL.V2" xfId="1036"/>
    <cellStyle name="_IAS Adjustments011231_CCB.GLAudit Package.040114_CCB.Dec03AuditPack.GL.V2" xfId="1037"/>
    <cellStyle name="_IAS Adjustments011231_CCB.HO.New TB template.CCB PRC IAS Sorting.040223 trial run_CCB.Dec03AuditPack.GL.V2" xfId="1038"/>
    <cellStyle name="—_Maxis_Model_1_Residential Broadband Financial Projection Model v8 Tier 1_Residential Broadband Financial Projection Model v14_final7.16" xfId="1039"/>
    <cellStyle name="_IAS Adjustments011231_CCB.HO.New TB template.IAS Sorting.040210" xfId="1040"/>
    <cellStyle name="_IAS Adjustments011231_CCB.HO.New TB template.IAS Sorting.040210_CCB.Dec03AuditPack.GL.V2" xfId="1041"/>
    <cellStyle name="_一重股份收益法630-2" xfId="1042"/>
    <cellStyle name="_IAS Adjustments021231" xfId="1043"/>
    <cellStyle name="通貨_１１月価格表" xfId="1044"/>
    <cellStyle name="_IAS Adjustments021231_CCB.Dec03AuditPack.GL.V2" xfId="1045"/>
    <cellStyle name="_PRC Adjustments 011231_CCB.HO.New TB template.IAS Sorting.040210" xfId="1046"/>
    <cellStyle name="Hide" xfId="1047"/>
    <cellStyle name="_IAS Adjustments021231_CCB.GLAudit Package.040114" xfId="1048"/>
    <cellStyle name="_IAS Adjustments021231_CCB.HO.New TB template.CCB PRC IAS Sorting.040223 trial run_CCB.Dec03AuditPack.GL.V2" xfId="1049"/>
    <cellStyle name="calc" xfId="1050"/>
    <cellStyle name="差_2010年固定资产" xfId="1051"/>
    <cellStyle name="_IAS Adjustments021231_CCB.HO.New TB template.IAS Sorting.040210" xfId="1052"/>
    <cellStyle name="Normalny_Arkusz1" xfId="1053"/>
    <cellStyle name="_IAS Adjustments021231_CCB.HO.New TB template.IAS Sorting.040210_CCB.Dec03AuditPack.GL.V2" xfId="1054"/>
    <cellStyle name="_IAS Adjustments021231_CCB.HO.New TB template.PRC Sorting.040210" xfId="1055"/>
    <cellStyle name="Calc Currency (0)" xfId="1056"/>
    <cellStyle name="—_Maxis_Model_1_Residential Broadband Financial Projection Model v8 Tier 2_Residential Broadband Financial Projection Model v14_final7.16" xfId="1057"/>
    <cellStyle name="_IAS Adjustments030630_CCB.GLAudit Package.040114" xfId="1058"/>
    <cellStyle name="常规 2 2 2" xfId="1059"/>
    <cellStyle name="_IAS Adjustments030630_CCB.GLAudit Package.040114_CCB.Dec03AuditPack.GL.V2" xfId="1060"/>
    <cellStyle name="_IAS Adjustments030630_CCB.HO.New TB template.IAS Sorting.040210" xfId="1061"/>
    <cellStyle name="_IAS Adjustments030630_CCB.HO.New TB template.PRC Sorting.040210" xfId="1062"/>
    <cellStyle name="_KPMG original version" xfId="1063"/>
    <cellStyle name="_KPMG original version_附表1-审计评估联合申报明细表630新" xfId="1064"/>
    <cellStyle name="_KPMG original version_审计评估联合申报明细表－GG" xfId="1065"/>
    <cellStyle name="_long term loan - others 300504_(中企华)审计评估联合申报明细表.V1" xfId="1066"/>
    <cellStyle name="_long term loan - others 300504_KPMG original version" xfId="1067"/>
    <cellStyle name="_long term loan - others 300504_KPMG original version_附件1：审计评估联合申报明细表" xfId="1068"/>
    <cellStyle name="Input Cells" xfId="1069"/>
    <cellStyle name="_long term loan - others 300504_KPMG original version_评估明细表(新准则)电力" xfId="1070"/>
    <cellStyle name="Topheader" xfId="1071"/>
    <cellStyle name="_long term loan - others 300504_KPMG original version_评估明细表(新准则)电力0630" xfId="1072"/>
    <cellStyle name="_long term loan - others 300504_Shenhua PBC package 050530" xfId="1073"/>
    <cellStyle name="_long term loan - others 300504_Shenhua PBC package 050530_(中企华)审计评估联合申报明细表.V1" xfId="1074"/>
    <cellStyle name="Comma  - Style1" xfId="1075"/>
    <cellStyle name="_long term loan - others 300504_Shenhua PBC package 050530_附表1-审计评估联合申报明细表630新" xfId="1076"/>
    <cellStyle name="_PRC Adjustments 021231_CCB.HO.New TB template.PRC Sorting.040210_CCB.Dec03AuditPack.GL.V2" xfId="1077"/>
    <cellStyle name="_long term loan - others 300504_Shenhua PBC package 050530_评估明细表(新准则)电力" xfId="1078"/>
    <cellStyle name="_long term loan - others 300504_Shenhua PBC package 050530_审计评估联合申报明细表－GG" xfId="1079"/>
    <cellStyle name="_long term loan - others 300504_附件1：审计评估联合申报明细表" xfId="1080"/>
    <cellStyle name="Table Title" xfId="1081"/>
    <cellStyle name="_long term loan - others 300504_评估明细表(新准则)电力" xfId="1082"/>
    <cellStyle name="_long term loan - others 300504_评估明细表(新准则)电力0630" xfId="1083"/>
    <cellStyle name="—_Maxis_Model_1_Residential Broadband Financial Projection Model v8 Tier 1" xfId="1084"/>
    <cellStyle name="_long term loan - others 300504_审计评估联合申报明细表－GG" xfId="1085"/>
    <cellStyle name="_long term loan - others 300504_审计调查表.V3" xfId="1086"/>
    <cellStyle name="—_Maxis_Model_1" xfId="1087"/>
    <cellStyle name="믅됞 [0.00]_PRODUCT DETAIL Q1" xfId="1088"/>
    <cellStyle name="—_Maxis_Model_1_final7.201" xfId="1089"/>
    <cellStyle name="—_Maxis_Model_1_Residential Broadband Financial Projection Model v8 Tier 1_final7.201" xfId="1090"/>
    <cellStyle name="—_Maxis_Model_1_Residential Broadband Financial Projection Model v8 Tier 1_Residential Broadband Financial Projection Model v14" xfId="1091"/>
    <cellStyle name="—_Maxis_Model_1_Residential Broadband Financial Projection Model v8 Tier 1_Residential Broadband Financial Projection Model v14.3" xfId="1092"/>
    <cellStyle name="—_Maxis_Model_1_Residential Broadband Financial Projection Model v8 Tier 1_Residential Broadband Financial Projection Model v14.3_final7.16" xfId="1093"/>
    <cellStyle name="—_Maxis_Model_1_Residential Broadband Financial Projection Model v8 Tier 2_final7.201" xfId="1094"/>
    <cellStyle name="—_Maxis_Model_1_Residential Broadband Financial Projection Model v8 Tier 2_Residential Broadband Financial Projection Model v14_final7.201" xfId="1095"/>
    <cellStyle name="_PRC Adjustments 011231_CCB.HO.New TB template.CCB PRC IAS Sorting.040223 trial run_CCB.Dec03AuditPack.GL.V2" xfId="1096"/>
    <cellStyle name="—_Maxis_Model_1_Residential Broadband Financial Projection Model v8 Tier 3" xfId="1097"/>
    <cellStyle name="Company Name" xfId="1098"/>
    <cellStyle name="—_Maxis_Model_1_Residential Broadband Financial Projection Model v8 Tier 3_Residential Broadband Financial Projection Model v14_final7.201" xfId="1099"/>
    <cellStyle name="_MultipleSpace" xfId="1100"/>
    <cellStyle name="_Part III.200406.Loan and Liabilities details.(Site Name)" xfId="1101"/>
    <cellStyle name="1,000" xfId="1102"/>
    <cellStyle name="_Part III.200406.Loan and Liabilities details.(Site Name)_KPMG original version" xfId="1103"/>
    <cellStyle name="10" xfId="1104"/>
    <cellStyle name="_Part III.200406.Loan and Liabilities details.(Site Name)_KPMG original version_附表1-审计评估联合申报明细表630新" xfId="1105"/>
    <cellStyle name="Accent1 - 20%" xfId="1106"/>
    <cellStyle name="_Part III.200406.Loan and Liabilities details.(Site Name)_KPMG original version_附件1：审计评估联合申报明细表" xfId="1107"/>
    <cellStyle name="_Part III.200406.Loan and Liabilities details.(Site Name)_KPMG original version_评估明细表(新准则)电力" xfId="1108"/>
    <cellStyle name="_Part III.200406.Loan and Liabilities details.(Site Name)_Shenhua PBC package 050530_附表1-审计评估联合申报明细表630新" xfId="1109"/>
    <cellStyle name="entry box" xfId="1110"/>
    <cellStyle name="_Part III.200406.Loan and Liabilities details.(Site Name)_Shenhua PBC package 050530_附件1：审计评估联合申报明细表" xfId="1111"/>
    <cellStyle name="_PercentSpace" xfId="1112"/>
    <cellStyle name="_Part III.200406.Loan and Liabilities details.(Site Name)_Shenhua PBC package 050530_评估明细表(新准则)电力" xfId="1113"/>
    <cellStyle name="常规 2 33" xfId="1114"/>
    <cellStyle name="常规 2 28" xfId="1115"/>
    <cellStyle name="Percent.1" xfId="1116"/>
    <cellStyle name="_Part III.200406.Loan and Liabilities details.(Site Name)_附表1-审计评估联合申报明细表630新" xfId="1117"/>
    <cellStyle name="数量" xfId="1118"/>
    <cellStyle name="Normal (%)" xfId="1119"/>
    <cellStyle name="_Part III.200406.Loan and Liabilities details.(Site Name)_评估明细表(新准则)电力" xfId="1120"/>
    <cellStyle name="_Part III.200406.Loan and Liabilities details.(Site Name)_审计评估联合申报明细表－GG" xfId="1121"/>
    <cellStyle name="千位分隔 2" xfId="1122"/>
    <cellStyle name="_Part III.200406.Loan and Liabilities details.(Site Name)_审计调查表.V3" xfId="1123"/>
    <cellStyle name="_PBC content" xfId="1124"/>
    <cellStyle name="_PBC-assets1" xfId="1125"/>
    <cellStyle name="_PL" xfId="1126"/>
    <cellStyle name="{Z'0000(4 dec)}" xfId="1127"/>
    <cellStyle name="_PRC Adjustments 011231" xfId="1128"/>
    <cellStyle name="_PRC Adjustments 011231_CCB.Dec03AuditPack.GL.V2" xfId="1129"/>
    <cellStyle name="_PRC Adjustments 011231_CCB.GLAudit Package.040114" xfId="1130"/>
    <cellStyle name="_PRC Adjustments 011231_CCB.HO.New TB template.PRC Sorting.040210" xfId="1131"/>
    <cellStyle name="_PRC Adjustments 011231_CCB.HO.New TB template.PRC Sorting.040210_CCB.Dec03AuditPack.GL.V2" xfId="1132"/>
    <cellStyle name="Comma0 - Modelo1" xfId="1133"/>
    <cellStyle name="_PRC Adjustments 021231" xfId="1134"/>
    <cellStyle name="EY House" xfId="1135"/>
    <cellStyle name="_PRC Adjustments 021231_CCB.GLAudit Package.040114" xfId="1136"/>
    <cellStyle name="_海南收入成本预测" xfId="1137"/>
    <cellStyle name="_PRC Adjustments 021231_CCB.GLAudit Package.040114_CCB.Dec03AuditPack.GL.V2" xfId="1138"/>
    <cellStyle name="_PRC Adjustments 021231_CCB.HO.New TB template.CCB PRC IAS Sorting.040223 trial run" xfId="1139"/>
    <cellStyle name="_三九集团收益法调查表（九恒2006年8月）" xfId="1140"/>
    <cellStyle name="_PRC Adjustments 021231_CCB.HO.New TB template.CCB PRC IAS Sorting.040223 trial run_CCB.Dec03AuditPack.GL.V2" xfId="1141"/>
    <cellStyle name="AA NORMAL" xfId="1142"/>
    <cellStyle name="_PRC Adjustments 030630_CCB.Dec03AuditPack.GL.V2" xfId="1143"/>
    <cellStyle name="14" xfId="1144"/>
    <cellStyle name="_PRC Adjustments 030630_CCB.GLAudit Package.040114" xfId="1145"/>
    <cellStyle name="_PRC Adjustments 030630_CCB.GLAudit Package.040114_CCB.Dec03AuditPack.GL.V2" xfId="1146"/>
    <cellStyle name="_PRC Adjustments 030630_CCB.HO.New TB template.CCB PRC IAS Sorting.040223 trial run_CCB.Dec03AuditPack.GL.V2" xfId="1147"/>
    <cellStyle name="_PRC Adjustments 030630_CCB.HO.New TB template.IAS Sorting.040210_CCB.Dec03AuditPack.GL.V2" xfId="1148"/>
    <cellStyle name="u_Module1 (2)" xfId="1149"/>
    <cellStyle name="好_新准则报表－融辉2007-06-20" xfId="1150"/>
    <cellStyle name="_PRC Adjustments 030630_CCB.HO.New TB template.PRC Sorting.040210" xfId="1151"/>
    <cellStyle name="_PRC Adjustments 030630_CCB.HO.New TB template.PRC Sorting.040210_CCB.Dec03AuditPack.GL.V2" xfId="1152"/>
    <cellStyle name="百分比 3 2 2" xfId="1153"/>
    <cellStyle name="_profit forecast准则差异 0526－v2" xfId="1154"/>
    <cellStyle name="_Sailing Model-HK" xfId="1155"/>
    <cellStyle name="_Shenhua PBC package 050530" xfId="1156"/>
    <cellStyle name="_Shenhua PBC package 050530_附表1-审计评估联合申报明细表630新" xfId="1157"/>
    <cellStyle name="_Shenhua PBC package 050530_附件1：审计评估联合申报明细表" xfId="1158"/>
    <cellStyle name="_Shenhua PBC package 050530_评估明细表(新准则)电力0630" xfId="1159"/>
    <cellStyle name="_Shenhua PBC package 050530_审计评估联合申报明细表－GG" xfId="1160"/>
    <cellStyle name="千位分隔[0] 3" xfId="1161"/>
    <cellStyle name="常规 3" xfId="1162"/>
    <cellStyle name="_Table" xfId="1163"/>
    <cellStyle name="_TableHead" xfId="1164"/>
    <cellStyle name="_TableHeading" xfId="1165"/>
    <cellStyle name="_TableHeading_ICP_CSC_1Q_01_gStyle_5-30-2001" xfId="1166"/>
    <cellStyle name="_TableRowBorder" xfId="1167"/>
    <cellStyle name="_TableRowHead" xfId="1168"/>
    <cellStyle name="_TableRowHeading" xfId="1169"/>
    <cellStyle name="_TableSuperHead" xfId="1170"/>
    <cellStyle name="_TableSuperHeading_ICP_CSC_1Q_01_gStyle_5-30-2001" xfId="1171"/>
    <cellStyle name="_TableText" xfId="1172"/>
    <cellStyle name="_附件3：收益法申报表（煤炭行业）" xfId="1173"/>
    <cellStyle name="_电信项目资产评估调查表06.4.30（收益法）-信息公司" xfId="1174"/>
    <cellStyle name="Currency$[0]" xfId="1175"/>
    <cellStyle name="_东兴热电评估汇总表" xfId="1176"/>
    <cellStyle name="_房屋建筑评估申报表" xfId="1177"/>
    <cellStyle name="_非电力业务收益法申报表" xfId="1178"/>
    <cellStyle name="Percent[0]" xfId="1179"/>
    <cellStyle name="_福建收入成本预测" xfId="1180"/>
    <cellStyle name="_新准则评估明细表" xfId="1181"/>
    <cellStyle name="Followed Hyperlink" xfId="1182"/>
    <cellStyle name="_附表1-资产评估成本法申报表0630" xfId="1183"/>
    <cellStyle name="常规 11" xfId="1184"/>
    <cellStyle name="_副本PBC-liab &amp; equity-II" xfId="1185"/>
    <cellStyle name="_估值(DCF)尽职调查预测表(收益法)xin7.23" xfId="1186"/>
    <cellStyle name="_固定资产评估明细表" xfId="1187"/>
    <cellStyle name="KPMG Heading 3" xfId="1188"/>
    <cellStyle name="_广西新天德--收益法预测表" xfId="1189"/>
    <cellStyle name="_国电双辽发电厂1017（按原来模型）" xfId="1190"/>
    <cellStyle name="_国电双辽发电厂1019(feng)调整一年内到期长期借款" xfId="1191"/>
    <cellStyle name="_国电双辽发电公司1011" xfId="1192"/>
    <cellStyle name="_国电双辽发电公司1020(定)" xfId="1193"/>
    <cellStyle name="_国旅合并现金流（抵消后）" xfId="1194"/>
    <cellStyle name="常规 5 2" xfId="1195"/>
    <cellStyle name="_海航集团--航空公司评估表格(填表版）1" xfId="1196"/>
    <cellStyle name="_合并（武汉双鹤）" xfId="1197"/>
    <cellStyle name="Moneda_10 AVERIAS MASIVAS + ANT" xfId="1198"/>
    <cellStyle name="_评估申报表--老版－审计0000" xfId="1199"/>
    <cellStyle name="1,000x" xfId="1200"/>
    <cellStyle name="百分比 9" xfId="1201"/>
    <cellStyle name="_评估申报表--老版－审计0000_04-雷沃动力收益法评估表2008-06(dxz)" xfId="1202"/>
    <cellStyle name="常规_黑煤明细表" xfId="1203"/>
    <cellStyle name="_评估申报表--老版－审计0000_Book1" xfId="1204"/>
    <cellStyle name="_评估申报表--老版－审计0000_宝源生物收益法模型表4-6" xfId="1205"/>
    <cellStyle name="gcd" xfId="1206"/>
    <cellStyle name="_评估申报表--老版－审计0000_宝源生物收益法评估明细表4-10-1" xfId="1207"/>
    <cellStyle name="_折线系数" xfId="1208"/>
    <cellStyle name="section" xfId="1209"/>
    <cellStyle name="_评估申报表--老版－审计0000_宝源生物收益法评估明细表4-6" xfId="1210"/>
    <cellStyle name="_评估申报表--老版－审计0000_常州东芝收益法模型表-Toshiba折现率" xfId="1211"/>
    <cellStyle name="_评估申报表--老版－审计0000_收益法模型表" xfId="1212"/>
    <cellStyle name="_评估申报表--老版－审计0000_收益法模型表1" xfId="1213"/>
    <cellStyle name="n_EVP3.01" xfId="1214"/>
    <cellStyle name="_评估申报表--老版－审计0000_特车收益法各种指标" xfId="1215"/>
    <cellStyle name="_评估申报表--老版－审计0000_无风险收益表" xfId="1216"/>
    <cellStyle name="Milliers_!!!GO" xfId="1217"/>
    <cellStyle name="_评估申报表--老版－审计0000_债券收益率" xfId="1218"/>
    <cellStyle name="comma-d" xfId="1219"/>
    <cellStyle name="_评估申报表--老版－审计0000_折现率wind计算模型-火电模型" xfId="1220"/>
    <cellStyle name="_其他应收款帐龄分析12月份" xfId="1221"/>
    <cellStyle name="calculated" xfId="1222"/>
    <cellStyle name="_三河成本法1期20060721" xfId="1223"/>
    <cellStyle name="_上市公司名单" xfId="1224"/>
    <cellStyle name="KPMG Heading 2" xfId="1225"/>
    <cellStyle name="_深圳赤湾胜宝旺工程有限公司现金流模型预测0806(5)" xfId="1226"/>
    <cellStyle name="t_GB model V7 0921" xfId="1227"/>
    <cellStyle name="_审定报表(初稿）OK" xfId="1228"/>
    <cellStyle name="pcent" xfId="1229"/>
    <cellStyle name="_审计评估联合申报明细表－GG" xfId="1230"/>
    <cellStyle name="_审计调查表.V3" xfId="1231"/>
    <cellStyle name="_审计调整汇总-外高桥 9-1" xfId="1232"/>
    <cellStyle name="_石嘴山一电收益法计算表" xfId="1233"/>
    <cellStyle name="_时代电气本部资产评估申报表    （成本1" xfId="1234"/>
    <cellStyle name="_试算-新钢钒收益表(11.16)" xfId="1235"/>
    <cellStyle name="_收益法评估预测表8.22" xfId="1236"/>
    <cellStyle name="_收益预测表（正龙煤业）" xfId="1237"/>
    <cellStyle name="_书刊提成差价明细表-美术社" xfId="1238"/>
    <cellStyle name="_四川通建本部" xfId="1239"/>
    <cellStyle name="_图书存货评估表" xfId="1240"/>
    <cellStyle name="_文函专递0211-施工企业调查表（附件）" xfId="1241"/>
    <cellStyle name="_五凌电力现金流计算表20060916" xfId="1242"/>
    <cellStyle name="_烟台渤海轮渡现金流预测061121下午" xfId="1243"/>
    <cellStyle name="_医股合并口径现金流预测1217（调整9-12月）" xfId="1244"/>
    <cellStyle name="_浙江收入成本预测" xfId="1245"/>
    <cellStyle name="_指令11(附件：电信实业调查表(补充财务" xfId="1246"/>
    <cellStyle name="_中联第一部分  资产评估申报表（收益法）" xfId="1247"/>
    <cellStyle name="_总体：财务数据长期投资情况统计表" xfId="1248"/>
    <cellStyle name="{Comma [0]}" xfId="1249"/>
    <cellStyle name="£ BP" xfId="1250"/>
    <cellStyle name="{Comma}" xfId="1251"/>
    <cellStyle name="{Date}" xfId="1252"/>
    <cellStyle name="{Percent}" xfId="1253"/>
    <cellStyle name="PSInt" xfId="1254"/>
    <cellStyle name="{Thousand [0]}" xfId="1255"/>
    <cellStyle name="常规 2 4" xfId="1256"/>
    <cellStyle name="Dia" xfId="1257"/>
    <cellStyle name="{Thousand}" xfId="1258"/>
    <cellStyle name="¥ JY" xfId="1259"/>
    <cellStyle name="t_GB model V7 0914" xfId="1260"/>
    <cellStyle name="0" xfId="1261"/>
    <cellStyle name="0,0_x000a__x000a_NA_x000a__x000a_" xfId="1262"/>
    <cellStyle name="Grey" xfId="1263"/>
    <cellStyle name="Valuta_1FIX, page 2" xfId="1264"/>
    <cellStyle name="0,0_x000d__x000a_NA_x000d__x000a_ 2" xfId="1265"/>
    <cellStyle name="0,0_x000d__x000a_NA_x000d__x000a_ 3" xfId="1266"/>
    <cellStyle name="0,0_x000d__x000a_NA_x000d__x000a__常州变压器试算平衡表8-22" xfId="1267"/>
    <cellStyle name="0.00%" xfId="1268"/>
    <cellStyle name="Accent2" xfId="1269"/>
    <cellStyle name="00" xfId="1270"/>
    <cellStyle name="18" xfId="1271"/>
    <cellStyle name="24" xfId="1272"/>
    <cellStyle name="3?1?_REF" xfId="1273"/>
    <cellStyle name="3￡1?_REFF" xfId="1274"/>
    <cellStyle name="³£¹æ_Conso.new4" xfId="1275"/>
    <cellStyle name="6mal" xfId="1276"/>
    <cellStyle name="9" xfId="1277"/>
    <cellStyle name="aa" xfId="1278"/>
    <cellStyle name="AA FRAME" xfId="1279"/>
    <cellStyle name="AA INITIALS" xfId="1280"/>
    <cellStyle name="InputBlueFont" xfId="1281"/>
    <cellStyle name="AA INPUT" xfId="1282"/>
    <cellStyle name="AA NUMBER" xfId="1283"/>
    <cellStyle name="AA SHADE" xfId="1284"/>
    <cellStyle name="s" xfId="1285"/>
    <cellStyle name="Accent1" xfId="1286"/>
    <cellStyle name="ShOut" xfId="1287"/>
    <cellStyle name="Accent1 - 40%" xfId="1288"/>
    <cellStyle name="Accent1 - 60%" xfId="1289"/>
    <cellStyle name="日期" xfId="1290"/>
    <cellStyle name="Accent2 - 60%" xfId="1291"/>
    <cellStyle name="Accent3" xfId="1292"/>
    <cellStyle name="Comma  - Style2" xfId="1293"/>
    <cellStyle name="하이퍼링크_000727 IMT-2000 시설투자물량(4210) 4FA고려 필요 " xfId="1294"/>
    <cellStyle name="Accent3 - 20%" xfId="1295"/>
    <cellStyle name="Accent3 - 40%" xfId="1296"/>
    <cellStyle name="Accent4" xfId="1297"/>
    <cellStyle name="Accent4 - 20%" xfId="1298"/>
    <cellStyle name="Accent4 - 40%" xfId="1299"/>
    <cellStyle name="Accent5" xfId="1300"/>
    <cellStyle name="千分位[0]_ 白土" xfId="1301"/>
    <cellStyle name="Accent5 - 40%" xfId="1302"/>
    <cellStyle name="Accent5 - 60%" xfId="1303"/>
    <cellStyle name="Accent6" xfId="1304"/>
    <cellStyle name="Accent6 - 20%" xfId="1305"/>
    <cellStyle name="accounting" xfId="1306"/>
    <cellStyle name="args.style" xfId="1307"/>
    <cellStyle name="background" xfId="1308"/>
    <cellStyle name="bl" xfId="1309"/>
    <cellStyle name="Date Short" xfId="1310"/>
    <cellStyle name="blank" xfId="1311"/>
    <cellStyle name="Blue" xfId="1312"/>
    <cellStyle name="Hyperlink" xfId="1313"/>
    <cellStyle name="Bold/Border" xfId="1314"/>
    <cellStyle name="Border Heavy" xfId="1315"/>
    <cellStyle name="c_铝厂" xfId="1316"/>
    <cellStyle name="Border Thin" xfId="1317"/>
    <cellStyle name="Bullet" xfId="1318"/>
    <cellStyle name="常规 2 18" xfId="1319"/>
    <cellStyle name="常规 2 23" xfId="1320"/>
    <cellStyle name="c" xfId="1321"/>
    <cellStyle name="千位分隔 2 3" xfId="1322"/>
    <cellStyle name="c_1028ERP明细估值(DCF)尽职调查表(金嗓子)" xfId="1323"/>
    <cellStyle name="c_GB MODEL 083103 PRC  V3 w product mix change" xfId="1324"/>
    <cellStyle name="c_GB model V7 0914" xfId="1325"/>
    <cellStyle name="c_GB model V7 0921" xfId="1326"/>
    <cellStyle name="c_铝厂现金流1125" xfId="1327"/>
    <cellStyle name="c_现金流" xfId="1328"/>
    <cellStyle name="超级链接_02-06宝山" xfId="1329"/>
    <cellStyle name="Calc Currency (0) 2" xfId="1330"/>
    <cellStyle name="Calc Currency (2)" xfId="1331"/>
    <cellStyle name="Calc Percent (0)" xfId="1332"/>
    <cellStyle name="Calc Percent (2)" xfId="1333"/>
    <cellStyle name="F5" xfId="1334"/>
    <cellStyle name="Calc Units (0)" xfId="1335"/>
    <cellStyle name="Calc Units (1)" xfId="1336"/>
    <cellStyle name="Calc Units (2)" xfId="1337"/>
    <cellStyle name="category" xfId="1338"/>
    <cellStyle name="Centered Heading" xfId="1339"/>
    <cellStyle name="claire" xfId="1340"/>
    <cellStyle name="Collegamento ipertestuale" xfId="1341"/>
    <cellStyle name="Column_Title" xfId="1342"/>
    <cellStyle name="Comma  - Style3" xfId="1343"/>
    <cellStyle name="Comma  - Style6" xfId="1344"/>
    <cellStyle name="Comma  - Style8" xfId="1345"/>
    <cellStyle name="样式 1 2" xfId="1346"/>
    <cellStyle name="Comma [00]" xfId="1347"/>
    <cellStyle name="Comma 2" xfId="1348"/>
    <cellStyle name="百分比 7" xfId="1349"/>
    <cellStyle name="comma zerodec" xfId="1350"/>
    <cellStyle name="Comma,0" xfId="1351"/>
    <cellStyle name="Comma,1" xfId="1352"/>
    <cellStyle name="PrePop Units (0)" xfId="1353"/>
    <cellStyle name="Comma,2" xfId="1354"/>
    <cellStyle name="Comma[2]" xfId="1355"/>
    <cellStyle name="Percent Hard" xfId="1356"/>
    <cellStyle name="Comma0 - Style1" xfId="1357"/>
    <cellStyle name="multiple" xfId="1358"/>
    <cellStyle name="Comma1 - Modelo2" xfId="1359"/>
    <cellStyle name="data" xfId="1360"/>
    <cellStyle name="Comma1 - Style2" xfId="1361"/>
    <cellStyle name="Copied" xfId="1362"/>
    <cellStyle name="cr" xfId="1363"/>
    <cellStyle name="千位分隔 2 2 2" xfId="1364"/>
    <cellStyle name="cu" xfId="1365"/>
    <cellStyle name="Currency $" xfId="1366"/>
    <cellStyle name="result" xfId="1367"/>
    <cellStyle name="Currency [00]" xfId="1368"/>
    <cellStyle name="Currency [2]" xfId="1369"/>
    <cellStyle name="Currency$[2]" xfId="1370"/>
    <cellStyle name="Currency,2" xfId="1371"/>
    <cellStyle name="Currency\[0]" xfId="1372"/>
    <cellStyle name="Currency0" xfId="1373"/>
    <cellStyle name="Currency1" xfId="1374"/>
    <cellStyle name="常规 2 19" xfId="1375"/>
    <cellStyle name="常规 2 24" xfId="1376"/>
    <cellStyle name="d" xfId="1377"/>
    <cellStyle name="Input [yellow]" xfId="1378"/>
    <cellStyle name="千位分隔 2 4" xfId="1379"/>
    <cellStyle name="d." xfId="1380"/>
    <cellStyle name="d1" xfId="1381"/>
    <cellStyle name="一般_2004年油库会计报表" xfId="1382"/>
    <cellStyle name="d2" xfId="1383"/>
    <cellStyle name="d3" xfId="1384"/>
    <cellStyle name="Date" xfId="1385"/>
    <cellStyle name="normal1$" xfId="1386"/>
    <cellStyle name="Date_04年公司预算汇总表0323-final" xfId="1387"/>
    <cellStyle name="datetime" xfId="1388"/>
    <cellStyle name="default" xfId="1389"/>
    <cellStyle name="Dezimal [0]_laroux" xfId="1390"/>
    <cellStyle name="Fijo" xfId="1391"/>
    <cellStyle name="Dezimal_laroux" xfId="1392"/>
    <cellStyle name="Dollar (zero dec)" xfId="1393"/>
    <cellStyle name="DQ" xfId="1394"/>
    <cellStyle name="du" xfId="1395"/>
    <cellStyle name="E&amp;Y House" xfId="1396"/>
    <cellStyle name="Encabez2" xfId="1397"/>
    <cellStyle name="Enter Currency (0)" xfId="1398"/>
    <cellStyle name="Enter Units (0)" xfId="1399"/>
    <cellStyle name="Enter Units (1)" xfId="1400"/>
    <cellStyle name="Entered" xfId="1401"/>
    <cellStyle name="Table Sub Head" xfId="1402"/>
    <cellStyle name="EPS" xfId="1403"/>
    <cellStyle name="Euro" xfId="1404"/>
    <cellStyle name="e鯪9Y_x000b_" xfId="1405"/>
    <cellStyle name="Ratio" xfId="1406"/>
    <cellStyle name="e鯪9Y_x000b_ 2" xfId="1407"/>
    <cellStyle name="Financiero" xfId="1408"/>
    <cellStyle name="Format Number Column" xfId="1409"/>
    <cellStyle name="hard no." xfId="1410"/>
    <cellStyle name="Hardcoded 0" xfId="1411"/>
    <cellStyle name="HEADER" xfId="1412"/>
    <cellStyle name="Header 2" xfId="1413"/>
    <cellStyle name="Heading" xfId="1414"/>
    <cellStyle name="常规 2 5" xfId="1415"/>
    <cellStyle name="Heading No Underline" xfId="1416"/>
    <cellStyle name="HEADING1" xfId="1417"/>
    <cellStyle name="HEADING2" xfId="1418"/>
    <cellStyle name="Hipervínculo" xfId="1419"/>
    <cellStyle name="Hipervínculo visitado" xfId="1420"/>
    <cellStyle name="Hipervínculo_固定资产清单" xfId="1421"/>
    <cellStyle name="Input" xfId="1422"/>
    <cellStyle name="Input (%)" xfId="1423"/>
    <cellStyle name="Input (No)" xfId="1424"/>
    <cellStyle name="Input_financial model2004.8.3" xfId="1425"/>
    <cellStyle name="KPMG Heading 1" xfId="1426"/>
    <cellStyle name="KPMG Heading 4" xfId="1427"/>
    <cellStyle name="KPMG Normal" xfId="1428"/>
    <cellStyle name="KPMG Normal Text" xfId="1429"/>
    <cellStyle name="label" xfId="1430"/>
    <cellStyle name="烹拳 [0]_1202" xfId="1431"/>
    <cellStyle name="left" xfId="1432"/>
    <cellStyle name="常规 2" xfId="1433"/>
    <cellStyle name="Lines Fill" xfId="1434"/>
    <cellStyle name="Link Currency (2)" xfId="1435"/>
    <cellStyle name="Link Units (2)" xfId="1436"/>
    <cellStyle name="Linked Cells" xfId="1437"/>
    <cellStyle name="main_input" xfId="1438"/>
    <cellStyle name="千位分隔 4" xfId="1439"/>
    <cellStyle name="Millares [0]_10 AVERIAS MASIVAS + ANT" xfId="1440"/>
    <cellStyle name="常规_往来核对附表" xfId="1441"/>
    <cellStyle name="Milliers [0]_!!!GO" xfId="1442"/>
    <cellStyle name="Moeda [0]_car" xfId="1443"/>
    <cellStyle name="昗弨_!!!GO" xfId="1444"/>
    <cellStyle name="Moneda [0]_10 AVERIAS MASIVAS + ANT" xfId="1445"/>
    <cellStyle name="Monétaire [0]_!!!GO" xfId="1446"/>
    <cellStyle name="Monétaire_!!!GO" xfId="1447"/>
    <cellStyle name="percentr" xfId="1448"/>
    <cellStyle name="Mon閠aire_!!!GO" xfId="1449"/>
    <cellStyle name="n" xfId="1450"/>
    <cellStyle name="n_1028ERP明细估值(DCF)尽职调查表(金嗓子)" xfId="1451"/>
    <cellStyle name="표준_#6기본예산 " xfId="1452"/>
    <cellStyle name="n_GB MODEL 083103 PRC  V3 w product mix change" xfId="1453"/>
    <cellStyle name="n_GB model V7 0921" xfId="1454"/>
    <cellStyle name="n_铝厂现金流1122B" xfId="1455"/>
    <cellStyle name="n_现金流" xfId="1456"/>
    <cellStyle name="New Times Roman" xfId="1457"/>
    <cellStyle name="Next holiday" xfId="1458"/>
    <cellStyle name="no dec" xfId="1459"/>
    <cellStyle name="Non défini" xfId="1460"/>
    <cellStyle name="nonmultiple" xfId="1461"/>
    <cellStyle name="Normal - Style1" xfId="1462"/>
    <cellStyle name="Normal - Style1 2" xfId="1463"/>
    <cellStyle name="Normal (£m)" xfId="1464"/>
    <cellStyle name="Normal (No)" xfId="1465"/>
    <cellStyle name="Normal (x)" xfId="1466"/>
    <cellStyle name="Normal 2" xfId="1467"/>
    <cellStyle name="Normal$" xfId="1468"/>
    <cellStyle name="t_现金流" xfId="1469"/>
    <cellStyle name="normal1" xfId="1470"/>
    <cellStyle name="好_常州东芝收益法模型表-Toshiba折现率" xfId="1471"/>
    <cellStyle name="normal12" xfId="1472"/>
    <cellStyle name="Œ…‹æØ‚è [0.00]_Region Orders (2)" xfId="1473"/>
    <cellStyle name="Œ…‹æØ‚è_Region Orders (2)" xfId="1474"/>
    <cellStyle name="Output Column Headings" xfId="1475"/>
    <cellStyle name="Output Report Heading" xfId="1476"/>
    <cellStyle name="Output Report Title" xfId="1477"/>
    <cellStyle name="P" xfId="1478"/>
    <cellStyle name="Page Heading Large" xfId="1479"/>
    <cellStyle name="Page Heading Small" xfId="1480"/>
    <cellStyle name="Patterna" xfId="1481"/>
    <cellStyle name="pc1" xfId="1482"/>
    <cellStyle name="Percent [0.00%]" xfId="1483"/>
    <cellStyle name="Percent [0]" xfId="1484"/>
    <cellStyle name="Percent [00]" xfId="1485"/>
    <cellStyle name="Percent [2]" xfId="1486"/>
    <cellStyle name="Percent1" xfId="1487"/>
    <cellStyle name="PrePop Currency (0)" xfId="1488"/>
    <cellStyle name="똿뗦먛귟 [0.00]_PRODUCT DETAIL Q1" xfId="1489"/>
    <cellStyle name="强调 1" xfId="1490"/>
    <cellStyle name="PrePop Currency (2)" xfId="1491"/>
    <cellStyle name="price" xfId="1492"/>
    <cellStyle name="pricing" xfId="1493"/>
    <cellStyle name="PSDec" xfId="1494"/>
    <cellStyle name="PSHeading" xfId="1495"/>
    <cellStyle name="PSSpacer" xfId="1496"/>
    <cellStyle name="RangeBelow" xfId="1497"/>
    <cellStyle name="Rates" xfId="1498"/>
    <cellStyle name="realtime" xfId="1499"/>
    <cellStyle name="revised" xfId="1500"/>
    <cellStyle name="通貨 [0.00]_１１月価格表" xfId="1501"/>
    <cellStyle name="RevList" xfId="1502"/>
    <cellStyle name="row_def_array" xfId="1503"/>
    <cellStyle name="rt" xfId="1504"/>
    <cellStyle name="s]_x000d__x000a_load=_x000d__x000a_run=_x000d__x000a_NullPort=None_x000d__x000a_device=HP LaserJet 4 Plus,HPPCL5MS,LPT1:_x000d__x000a__x000d__x000a_[Desktop]_x000d__x000a_Wallpaper=(无)_x000d__x000a_TileWallpaper=0_x000d_" xfId="1505"/>
    <cellStyle name="s]_x000d__x000a_spooler=yes_x000d__x000a_load=mbtn.exe_x000d__x000a_run=_x000d__x000a_Beep=yes_x000d__x000a_NullPort=None_x000d__x000a_BorderWidth=1_x000d__x000a_CursorBlinkRate=522_x000d__x000a_DoubleClickSpeed=740" xfId="1506"/>
    <cellStyle name="s_RRC" xfId="1507"/>
    <cellStyle name="Shaded" xfId="1508"/>
    <cellStyle name="Sheet Head" xfId="1509"/>
    <cellStyle name="好_力源收益法表定稿（赵总改）" xfId="1510"/>
    <cellStyle name="SOR" xfId="1511"/>
    <cellStyle name="好_电力企业收益法表格" xfId="1512"/>
    <cellStyle name="Special" xfId="1513"/>
    <cellStyle name="sstot" xfId="1514"/>
    <cellStyle name="Standard_AREAS" xfId="1515"/>
    <cellStyle name="样式 2" xfId="1516"/>
    <cellStyle name="static" xfId="1517"/>
    <cellStyle name="style" xfId="1518"/>
    <cellStyle name="常规 18" xfId="1519"/>
    <cellStyle name="Style 1" xfId="1520"/>
    <cellStyle name="SubRoutine" xfId="1521"/>
    <cellStyle name="Subtotal" xfId="1522"/>
    <cellStyle name="t_1028ERP明细估值(DCF)尽职调查表(金嗓子)" xfId="1523"/>
    <cellStyle name="千位分隔 3 2 2" xfId="1524"/>
    <cellStyle name="t_HVAC Equipment (3)" xfId="1525"/>
    <cellStyle name="t_铝厂" xfId="1526"/>
    <cellStyle name="Table Col Head" xfId="1527"/>
    <cellStyle name="text" xfId="1528"/>
    <cellStyle name="Text Indent B" xfId="1529"/>
    <cellStyle name="Text Indent C" xfId="1530"/>
    <cellStyle name="Thousands" xfId="1531"/>
    <cellStyle name="title" xfId="1532"/>
    <cellStyle name="差_泰山复合材料有限公司成本法" xfId="1533"/>
    <cellStyle name="Tusental (0)_1FIX, page 2" xfId="1534"/>
    <cellStyle name="u" xfId="1535"/>
    <cellStyle name="好_泰山复合材料有限公司成本法" xfId="1536"/>
    <cellStyle name="u_Matrix" xfId="1537"/>
    <cellStyle name="Unprotect" xfId="1538"/>
    <cellStyle name="Valuta (0)_1FIX, page 2" xfId="1539"/>
    <cellStyle name="wrap" xfId="1540"/>
    <cellStyle name="x" xfId="1541"/>
    <cellStyle name="百分比 2 4 2" xfId="1542"/>
    <cellStyle name="_PLDT" xfId="1543"/>
    <cellStyle name="Year" xfId="1544"/>
    <cellStyle name="_laroux" xfId="1545"/>
    <cellStyle name="だ[0]_PLDT" xfId="1546"/>
    <cellStyle name="だ_PLDT" xfId="1547"/>
    <cellStyle name="だ[0]_Total (2)" xfId="1548"/>
    <cellStyle name="だ_laroux" xfId="1549"/>
    <cellStyle name="む|靃0]_Revenuesy Lr L" xfId="1550"/>
    <cellStyle name="百分比 2 2" xfId="1551"/>
    <cellStyle name="百分比 2 3" xfId="1552"/>
    <cellStyle name="百分比 4" xfId="1553"/>
    <cellStyle name="百分比 8" xfId="1554"/>
    <cellStyle name="捠壿_!!!GO" xfId="1555"/>
    <cellStyle name="编号" xfId="1556"/>
    <cellStyle name="表标题" xfId="1557"/>
    <cellStyle name="差_常州东芝收益法模型表-Toshiba折现率" xfId="1558"/>
    <cellStyle name="部门" xfId="1559"/>
    <cellStyle name="差_04-雷沃动力收益法评估表2008-06(dxz)" xfId="1560"/>
    <cellStyle name="差_Book1" xfId="1561"/>
    <cellStyle name="差_宝源生物收益法模型表4-6" xfId="1562"/>
    <cellStyle name="差_宝源生物收益法评估明细表4-12(正式）" xfId="1563"/>
    <cellStyle name="差_宝源生物收益法评估明细表4-6" xfId="1564"/>
    <cellStyle name="差_不可流通折扣率估算表" xfId="1565"/>
    <cellStyle name="差_常州变压器试算平衡表8-22" xfId="1566"/>
    <cellStyle name="差_评估明细表（新准则）" xfId="1567"/>
    <cellStyle name="差_上海-收益法12-20" xfId="1568"/>
    <cellStyle name="差_上海所技术评估计算模型" xfId="1569"/>
    <cellStyle name="差_收益法模型表" xfId="1570"/>
    <cellStyle name="差_无风险收益表" xfId="1571"/>
    <cellStyle name="差_新准则报表－融辉2007-06-20" xfId="1572"/>
    <cellStyle name="差_一重股份收益法630-2" xfId="1573"/>
    <cellStyle name="差_债券收益率" xfId="1574"/>
    <cellStyle name="好_评估明细表（新准则）" xfId="1575"/>
    <cellStyle name="常规 10 3" xfId="1576"/>
    <cellStyle name="常规 12" xfId="1577"/>
    <cellStyle name="常规 12 2" xfId="1578"/>
    <cellStyle name="常规 12 2_04-雷沃动力收益法评估表2008-06(dxz)" xfId="1579"/>
    <cellStyle name="常规 12_04-雷沃动力收益法评估表2008-06(dxz)" xfId="1580"/>
    <cellStyle name="常规 13" xfId="1581"/>
    <cellStyle name="常规 14" xfId="1582"/>
    <cellStyle name="常规 15" xfId="1583"/>
    <cellStyle name="常规 15 2" xfId="1584"/>
    <cellStyle name="常规 16" xfId="1585"/>
    <cellStyle name="常规 21" xfId="1586"/>
    <cellStyle name="常规 17" xfId="1587"/>
    <cellStyle name="常规 2 10" xfId="1588"/>
    <cellStyle name="常规 2 11" xfId="1589"/>
    <cellStyle name="常规 2 12" xfId="1590"/>
    <cellStyle name="常规 2 14" xfId="1591"/>
    <cellStyle name="常规 2 16" xfId="1592"/>
    <cellStyle name="常规 2 21" xfId="1593"/>
    <cellStyle name="普通_附19_minxi98114" xfId="1594"/>
    <cellStyle name="常规 2 2" xfId="1595"/>
    <cellStyle name="常规 2 2 5" xfId="1596"/>
    <cellStyle name="常规 2 27" xfId="1597"/>
    <cellStyle name="常规 2 32" xfId="1598"/>
    <cellStyle name="常规 2 3" xfId="1599"/>
    <cellStyle name="常规 2 6" xfId="1600"/>
    <cellStyle name="常规 2 7" xfId="1601"/>
    <cellStyle name="常规 2 9" xfId="1602"/>
    <cellStyle name="常规 3 2 2" xfId="1603"/>
    <cellStyle name="常规 3 3" xfId="1604"/>
    <cellStyle name="常规 3_04-雷沃动力收益法评估表2008-06(dxz)" xfId="1605"/>
    <cellStyle name="常规 4" xfId="1606"/>
    <cellStyle name="常规 4 2" xfId="1607"/>
    <cellStyle name="常规 4 3" xfId="1608"/>
    <cellStyle name="常规 5" xfId="1609"/>
    <cellStyle name="常规 5 12" xfId="1610"/>
    <cellStyle name="常规 5 3" xfId="1611"/>
    <cellStyle name="常规 6" xfId="1612"/>
    <cellStyle name="常规 7" xfId="1613"/>
    <cellStyle name="常规 8" xfId="1614"/>
    <cellStyle name="常规 9" xfId="1615"/>
    <cellStyle name="常规_Book1" xfId="1616"/>
    <cellStyle name="常规_基本情况" xfId="1617"/>
    <cellStyle name="常规_佳通评估明细表(成本法)" xfId="1618"/>
    <cellStyle name="常规_龙东井巷评估表" xfId="1619"/>
    <cellStyle name="常规_评估空白套表1" xfId="1620"/>
    <cellStyle name="超链接 3" xfId="1621"/>
    <cellStyle name="超链接 5" xfId="1622"/>
    <cellStyle name="分级显示列_1_Book1" xfId="1623"/>
    <cellStyle name="公司标准表" xfId="1624"/>
    <cellStyle name="公司标准表 2" xfId="1625"/>
    <cellStyle name="好_Book1" xfId="1626"/>
    <cellStyle name="好_Sheet5" xfId="1627"/>
    <cellStyle name="好_宝源生物收益法模型表" xfId="1628"/>
    <cellStyle name="好_宝源生物收益法评估明细表4-11(正式）" xfId="1629"/>
    <cellStyle name="好_宝源生物收益法评估明细表4-12(正式）" xfId="1630"/>
    <cellStyle name="好_宝源生物收益法评估明细表4-6" xfId="1631"/>
    <cellStyle name="好_不可流通折扣率估算表" xfId="1632"/>
    <cellStyle name="好_常州变压器试算平衡表8-22" xfId="1633"/>
    <cellStyle name="好_江苏方天成本法评估申报表（正式）" xfId="1634"/>
    <cellStyle name="好_评估申报表-潮州远泰0112" xfId="1635"/>
    <cellStyle name="好_上海所技术评估计算模型" xfId="1636"/>
    <cellStyle name="好_收益法模型表" xfId="1637"/>
    <cellStyle name="好_特车收益法各种指标" xfId="1638"/>
    <cellStyle name="好_无风险收益表" xfId="1639"/>
    <cellStyle name="好_一重股份收益法630-2" xfId="1640"/>
    <cellStyle name="好_债券收益率" xfId="1641"/>
    <cellStyle name="货币 2" xfId="1642"/>
    <cellStyle name="货币 2 2" xfId="1643"/>
    <cellStyle name="货币 3" xfId="1644"/>
    <cellStyle name="貨幣 [0]_Equipment Model 0605" xfId="1645"/>
    <cellStyle name="借出原因" xfId="1646"/>
    <cellStyle name="霓付 [0]_1202" xfId="1647"/>
    <cellStyle name="똿뗦먛귟_PRODUCT DETAIL Q1" xfId="1648"/>
    <cellStyle name="烹拳_1202" xfId="1649"/>
    <cellStyle name="砯刽 [0]_PLDT" xfId="1650"/>
    <cellStyle name="砯刽_PLDT" xfId="1651"/>
    <cellStyle name="千位[0]_ 方正PC" xfId="1652"/>
    <cellStyle name="千位分隔 10" xfId="1653"/>
    <cellStyle name="千位分隔 17" xfId="1654"/>
    <cellStyle name="千位分隔 17 2" xfId="1655"/>
    <cellStyle name="千位分隔 17 2 2" xfId="1656"/>
    <cellStyle name="千位分隔 3" xfId="1657"/>
    <cellStyle name="千位分隔 3 2 3" xfId="1658"/>
    <cellStyle name="千位分隔 5" xfId="1659"/>
    <cellStyle name="千位分隔 6" xfId="1660"/>
    <cellStyle name="千位分隔 6 2" xfId="1661"/>
    <cellStyle name="千位分隔 7" xfId="1662"/>
    <cellStyle name="千位分隔 8" xfId="1663"/>
    <cellStyle name="千位分隔 9" xfId="1664"/>
    <cellStyle name="千位分隔[0]_标准表" xfId="1665"/>
    <cellStyle name="强调 3" xfId="1666"/>
    <cellStyle name="商品名称" xfId="1667"/>
    <cellStyle name="样式 1 3" xfId="1668"/>
    <cellStyle name="样式 3" xfId="1669"/>
    <cellStyle name="믅됞_PRODUCT DETAIL Q1" xfId="1670"/>
    <cellStyle name="寘嬫愗傝 [0.00]_!!!GO" xfId="1671"/>
    <cellStyle name="资产" xfId="1672"/>
    <cellStyle name="콤마 [0]_#6기본예산 " xfId="1673"/>
    <cellStyle name="콤마_#6기본예산 " xfId="1674"/>
    <cellStyle name="통화 [0]_#6기본예산 " xfId="1675"/>
    <cellStyle name="통화_#6기본예산 " xfId="1676"/>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1.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111125</xdr:colOff>
      <xdr:row>3</xdr:row>
      <xdr:rowOff>148166</xdr:rowOff>
    </xdr:from>
    <xdr:to>
      <xdr:col>4</xdr:col>
      <xdr:colOff>113242</xdr:colOff>
      <xdr:row>6</xdr:row>
      <xdr:rowOff>0</xdr:rowOff>
    </xdr:to>
    <xdr:sp>
      <xdr:nvSpPr>
        <xdr:cNvPr id="2" name="TextBox 1"/>
        <xdr:cNvSpPr txBox="1"/>
      </xdr:nvSpPr>
      <xdr:spPr>
        <a:xfrm>
          <a:off x="587375" y="1036955"/>
          <a:ext cx="1849755" cy="487045"/>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第一步</a:t>
          </a:r>
          <a:endParaRPr lang="en-US" altLang="zh-CN" sz="1200" b="1"/>
        </a:p>
        <a:p>
          <a:pPr algn="ctr"/>
          <a:r>
            <a:rPr lang="zh-CN" altLang="en-US" sz="1200" b="1"/>
            <a:t>输入企业原始信息</a:t>
          </a:r>
          <a:endParaRPr lang="zh-CN" altLang="en-US" sz="1200" b="1"/>
        </a:p>
      </xdr:txBody>
    </xdr:sp>
    <xdr:clientData/>
  </xdr:twoCellAnchor>
  <xdr:twoCellAnchor>
    <xdr:from>
      <xdr:col>6</xdr:col>
      <xdr:colOff>135465</xdr:colOff>
      <xdr:row>3</xdr:row>
      <xdr:rowOff>162984</xdr:rowOff>
    </xdr:from>
    <xdr:to>
      <xdr:col>8</xdr:col>
      <xdr:colOff>137583</xdr:colOff>
      <xdr:row>6</xdr:row>
      <xdr:rowOff>0</xdr:rowOff>
    </xdr:to>
    <xdr:sp>
      <xdr:nvSpPr>
        <xdr:cNvPr id="3" name="TextBox 2"/>
        <xdr:cNvSpPr txBox="1"/>
      </xdr:nvSpPr>
      <xdr:spPr>
        <a:xfrm>
          <a:off x="3002280" y="1051560"/>
          <a:ext cx="1849755" cy="47244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第二步</a:t>
          </a:r>
          <a:endParaRPr lang="en-US" altLang="zh-CN" sz="1200" b="1"/>
        </a:p>
        <a:p>
          <a:pPr algn="ctr"/>
          <a:r>
            <a:rPr lang="zh-CN" altLang="en-US" sz="1200" b="1"/>
            <a:t>输入审计调整</a:t>
          </a:r>
          <a:endParaRPr lang="zh-CN" altLang="en-US" sz="1200" b="1"/>
        </a:p>
      </xdr:txBody>
    </xdr:sp>
    <xdr:clientData/>
  </xdr:twoCellAnchor>
  <xdr:twoCellAnchor>
    <xdr:from>
      <xdr:col>10</xdr:col>
      <xdr:colOff>105836</xdr:colOff>
      <xdr:row>3</xdr:row>
      <xdr:rowOff>148168</xdr:rowOff>
    </xdr:from>
    <xdr:to>
      <xdr:col>12</xdr:col>
      <xdr:colOff>107955</xdr:colOff>
      <xdr:row>6</xdr:row>
      <xdr:rowOff>0</xdr:rowOff>
    </xdr:to>
    <xdr:sp>
      <xdr:nvSpPr>
        <xdr:cNvPr id="4" name="TextBox 3"/>
        <xdr:cNvSpPr txBox="1"/>
      </xdr:nvSpPr>
      <xdr:spPr>
        <a:xfrm>
          <a:off x="5363210" y="1036955"/>
          <a:ext cx="1850390" cy="487045"/>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第三步</a:t>
          </a:r>
          <a:endParaRPr lang="en-US" altLang="zh-CN" sz="1200" b="1"/>
        </a:p>
        <a:p>
          <a:pPr algn="ctr"/>
          <a:r>
            <a:rPr lang="zh-CN" altLang="en-US" sz="1200" b="1"/>
            <a:t>调查核实</a:t>
          </a:r>
          <a:endParaRPr lang="zh-CN" altLang="en-US" sz="1200" b="1"/>
        </a:p>
      </xdr:txBody>
    </xdr:sp>
    <xdr:clientData/>
  </xdr:twoCellAnchor>
  <xdr:twoCellAnchor>
    <xdr:from>
      <xdr:col>14</xdr:col>
      <xdr:colOff>127001</xdr:colOff>
      <xdr:row>3</xdr:row>
      <xdr:rowOff>126999</xdr:rowOff>
    </xdr:from>
    <xdr:to>
      <xdr:col>16</xdr:col>
      <xdr:colOff>129119</xdr:colOff>
      <xdr:row>6</xdr:row>
      <xdr:rowOff>0</xdr:rowOff>
    </xdr:to>
    <xdr:sp>
      <xdr:nvSpPr>
        <xdr:cNvPr id="6" name="TextBox 5"/>
        <xdr:cNvSpPr txBox="1"/>
      </xdr:nvSpPr>
      <xdr:spPr>
        <a:xfrm>
          <a:off x="7775575" y="1015365"/>
          <a:ext cx="1849755" cy="508635"/>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第五步</a:t>
          </a:r>
          <a:endParaRPr lang="en-US" altLang="zh-CN" sz="1200" b="1"/>
        </a:p>
        <a:p>
          <a:pPr algn="ctr"/>
          <a:r>
            <a:rPr lang="zh-CN" altLang="en-US" sz="1200" b="1"/>
            <a:t>评定估算</a:t>
          </a:r>
          <a:endParaRPr lang="zh-CN" altLang="en-US" sz="1200" b="1"/>
        </a:p>
      </xdr:txBody>
    </xdr:sp>
    <xdr:clientData/>
  </xdr:twoCellAnchor>
  <xdr:twoCellAnchor>
    <xdr:from>
      <xdr:col>18</xdr:col>
      <xdr:colOff>63500</xdr:colOff>
      <xdr:row>3</xdr:row>
      <xdr:rowOff>126999</xdr:rowOff>
    </xdr:from>
    <xdr:to>
      <xdr:col>20</xdr:col>
      <xdr:colOff>65619</xdr:colOff>
      <xdr:row>6</xdr:row>
      <xdr:rowOff>0</xdr:rowOff>
    </xdr:to>
    <xdr:sp>
      <xdr:nvSpPr>
        <xdr:cNvPr id="7" name="TextBox 6"/>
        <xdr:cNvSpPr txBox="1"/>
      </xdr:nvSpPr>
      <xdr:spPr>
        <a:xfrm>
          <a:off x="10102850" y="1015365"/>
          <a:ext cx="1849755" cy="508635"/>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第六步</a:t>
          </a:r>
          <a:endParaRPr lang="en-US" altLang="zh-CN" sz="1200" b="1"/>
        </a:p>
        <a:p>
          <a:pPr algn="ctr"/>
          <a:r>
            <a:rPr lang="zh-CN" altLang="en-US" sz="1200" b="1"/>
            <a:t>结果分析及输出</a:t>
          </a:r>
          <a:endParaRPr lang="zh-CN" altLang="en-US" sz="1200" b="1"/>
        </a:p>
      </xdr:txBody>
    </xdr:sp>
    <xdr:clientData/>
  </xdr:twoCellAnchor>
  <xdr:twoCellAnchor>
    <xdr:from>
      <xdr:col>3</xdr:col>
      <xdr:colOff>677333</xdr:colOff>
      <xdr:row>8</xdr:row>
      <xdr:rowOff>10583</xdr:rowOff>
    </xdr:from>
    <xdr:to>
      <xdr:col>3</xdr:col>
      <xdr:colOff>857250</xdr:colOff>
      <xdr:row>8</xdr:row>
      <xdr:rowOff>222250</xdr:rowOff>
    </xdr:to>
    <xdr:sp>
      <xdr:nvSpPr>
        <xdr:cNvPr id="8" name="下箭头 7"/>
        <xdr:cNvSpPr/>
      </xdr:nvSpPr>
      <xdr:spPr>
        <a:xfrm>
          <a:off x="1353185" y="199771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7</xdr:col>
      <xdr:colOff>681566</xdr:colOff>
      <xdr:row>8</xdr:row>
      <xdr:rowOff>25399</xdr:rowOff>
    </xdr:from>
    <xdr:to>
      <xdr:col>7</xdr:col>
      <xdr:colOff>861483</xdr:colOff>
      <xdr:row>8</xdr:row>
      <xdr:rowOff>228600</xdr:rowOff>
    </xdr:to>
    <xdr:sp>
      <xdr:nvSpPr>
        <xdr:cNvPr id="9" name="下箭头 8"/>
        <xdr:cNvSpPr/>
      </xdr:nvSpPr>
      <xdr:spPr>
        <a:xfrm>
          <a:off x="3748405" y="2012315"/>
          <a:ext cx="179705" cy="2038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11</xdr:col>
      <xdr:colOff>677333</xdr:colOff>
      <xdr:row>8</xdr:row>
      <xdr:rowOff>10583</xdr:rowOff>
    </xdr:from>
    <xdr:to>
      <xdr:col>11</xdr:col>
      <xdr:colOff>857250</xdr:colOff>
      <xdr:row>8</xdr:row>
      <xdr:rowOff>222250</xdr:rowOff>
    </xdr:to>
    <xdr:sp>
      <xdr:nvSpPr>
        <xdr:cNvPr id="10" name="下箭头 9"/>
        <xdr:cNvSpPr/>
      </xdr:nvSpPr>
      <xdr:spPr>
        <a:xfrm>
          <a:off x="6134735" y="199771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15</xdr:col>
      <xdr:colOff>677333</xdr:colOff>
      <xdr:row>8</xdr:row>
      <xdr:rowOff>10583</xdr:rowOff>
    </xdr:from>
    <xdr:to>
      <xdr:col>15</xdr:col>
      <xdr:colOff>857250</xdr:colOff>
      <xdr:row>8</xdr:row>
      <xdr:rowOff>222250</xdr:rowOff>
    </xdr:to>
    <xdr:sp>
      <xdr:nvSpPr>
        <xdr:cNvPr id="11" name="下箭头 10"/>
        <xdr:cNvSpPr/>
      </xdr:nvSpPr>
      <xdr:spPr>
        <a:xfrm>
          <a:off x="8525510" y="199771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11</xdr:col>
      <xdr:colOff>677333</xdr:colOff>
      <xdr:row>10</xdr:row>
      <xdr:rowOff>10583</xdr:rowOff>
    </xdr:from>
    <xdr:to>
      <xdr:col>11</xdr:col>
      <xdr:colOff>857250</xdr:colOff>
      <xdr:row>10</xdr:row>
      <xdr:rowOff>222250</xdr:rowOff>
    </xdr:to>
    <xdr:sp>
      <xdr:nvSpPr>
        <xdr:cNvPr id="12" name="下箭头 11"/>
        <xdr:cNvSpPr/>
      </xdr:nvSpPr>
      <xdr:spPr>
        <a:xfrm>
          <a:off x="6134735" y="246126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11</xdr:col>
      <xdr:colOff>677333</xdr:colOff>
      <xdr:row>12</xdr:row>
      <xdr:rowOff>10583</xdr:rowOff>
    </xdr:from>
    <xdr:to>
      <xdr:col>11</xdr:col>
      <xdr:colOff>857250</xdr:colOff>
      <xdr:row>12</xdr:row>
      <xdr:rowOff>222250</xdr:rowOff>
    </xdr:to>
    <xdr:sp>
      <xdr:nvSpPr>
        <xdr:cNvPr id="13" name="下箭头 12"/>
        <xdr:cNvSpPr/>
      </xdr:nvSpPr>
      <xdr:spPr>
        <a:xfrm>
          <a:off x="6134735" y="292481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15</xdr:col>
      <xdr:colOff>677333</xdr:colOff>
      <xdr:row>10</xdr:row>
      <xdr:rowOff>10583</xdr:rowOff>
    </xdr:from>
    <xdr:to>
      <xdr:col>15</xdr:col>
      <xdr:colOff>857250</xdr:colOff>
      <xdr:row>10</xdr:row>
      <xdr:rowOff>222250</xdr:rowOff>
    </xdr:to>
    <xdr:sp>
      <xdr:nvSpPr>
        <xdr:cNvPr id="14" name="下箭头 13"/>
        <xdr:cNvSpPr/>
      </xdr:nvSpPr>
      <xdr:spPr>
        <a:xfrm>
          <a:off x="8525510" y="246126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15</xdr:col>
      <xdr:colOff>677333</xdr:colOff>
      <xdr:row>12</xdr:row>
      <xdr:rowOff>10583</xdr:rowOff>
    </xdr:from>
    <xdr:to>
      <xdr:col>15</xdr:col>
      <xdr:colOff>857250</xdr:colOff>
      <xdr:row>12</xdr:row>
      <xdr:rowOff>222250</xdr:rowOff>
    </xdr:to>
    <xdr:sp>
      <xdr:nvSpPr>
        <xdr:cNvPr id="15" name="下箭头 14"/>
        <xdr:cNvSpPr/>
      </xdr:nvSpPr>
      <xdr:spPr>
        <a:xfrm>
          <a:off x="8525510" y="292481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19</xdr:col>
      <xdr:colOff>677333</xdr:colOff>
      <xdr:row>8</xdr:row>
      <xdr:rowOff>10583</xdr:rowOff>
    </xdr:from>
    <xdr:to>
      <xdr:col>19</xdr:col>
      <xdr:colOff>857250</xdr:colOff>
      <xdr:row>8</xdr:row>
      <xdr:rowOff>222250</xdr:rowOff>
    </xdr:to>
    <xdr:sp>
      <xdr:nvSpPr>
        <xdr:cNvPr id="16" name="下箭头 15"/>
        <xdr:cNvSpPr/>
      </xdr:nvSpPr>
      <xdr:spPr>
        <a:xfrm>
          <a:off x="10916285" y="199771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19</xdr:col>
      <xdr:colOff>677333</xdr:colOff>
      <xdr:row>10</xdr:row>
      <xdr:rowOff>10583</xdr:rowOff>
    </xdr:from>
    <xdr:to>
      <xdr:col>19</xdr:col>
      <xdr:colOff>857250</xdr:colOff>
      <xdr:row>10</xdr:row>
      <xdr:rowOff>222250</xdr:rowOff>
    </xdr:to>
    <xdr:sp>
      <xdr:nvSpPr>
        <xdr:cNvPr id="17" name="下箭头 16"/>
        <xdr:cNvSpPr/>
      </xdr:nvSpPr>
      <xdr:spPr>
        <a:xfrm>
          <a:off x="10916285" y="246126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3</xdr:col>
      <xdr:colOff>677333</xdr:colOff>
      <xdr:row>10</xdr:row>
      <xdr:rowOff>10583</xdr:rowOff>
    </xdr:from>
    <xdr:to>
      <xdr:col>3</xdr:col>
      <xdr:colOff>857250</xdr:colOff>
      <xdr:row>10</xdr:row>
      <xdr:rowOff>222250</xdr:rowOff>
    </xdr:to>
    <xdr:sp>
      <xdr:nvSpPr>
        <xdr:cNvPr id="18" name="下箭头 17"/>
        <xdr:cNvSpPr/>
      </xdr:nvSpPr>
      <xdr:spPr>
        <a:xfrm>
          <a:off x="1353185" y="2461260"/>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8</xdr:row>
      <xdr:rowOff>133350</xdr:rowOff>
    </xdr:from>
    <xdr:to>
      <xdr:col>4</xdr:col>
      <xdr:colOff>28575</xdr:colOff>
      <xdr:row>8</xdr:row>
      <xdr:rowOff>133350</xdr:rowOff>
    </xdr:to>
    <xdr:sp>
      <xdr:nvSpPr>
        <xdr:cNvPr id="2" name="Line 1"/>
        <xdr:cNvSpPr>
          <a:spLocks noChangeShapeType="1"/>
        </xdr:cNvSpPr>
      </xdr:nvSpPr>
      <xdr:spPr>
        <a:xfrm>
          <a:off x="3276600" y="1765300"/>
          <a:ext cx="476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8</xdr:row>
      <xdr:rowOff>133350</xdr:rowOff>
    </xdr:from>
    <xdr:to>
      <xdr:col>3</xdr:col>
      <xdr:colOff>1104900</xdr:colOff>
      <xdr:row>10</xdr:row>
      <xdr:rowOff>133350</xdr:rowOff>
    </xdr:to>
    <xdr:sp>
      <xdr:nvSpPr>
        <xdr:cNvPr id="3" name="Line 2"/>
        <xdr:cNvSpPr>
          <a:spLocks noChangeShapeType="1"/>
        </xdr:cNvSpPr>
      </xdr:nvSpPr>
      <xdr:spPr>
        <a:xfrm flipH="1">
          <a:off x="3448050" y="1765300"/>
          <a:ext cx="0" cy="3302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9</xdr:row>
      <xdr:rowOff>104775</xdr:rowOff>
    </xdr:from>
    <xdr:to>
      <xdr:col>3</xdr:col>
      <xdr:colOff>1377950</xdr:colOff>
      <xdr:row>9</xdr:row>
      <xdr:rowOff>104775</xdr:rowOff>
    </xdr:to>
    <xdr:sp>
      <xdr:nvSpPr>
        <xdr:cNvPr id="4" name="Line 3"/>
        <xdr:cNvSpPr>
          <a:spLocks noChangeShapeType="1"/>
        </xdr:cNvSpPr>
      </xdr:nvSpPr>
      <xdr:spPr>
        <a:xfrm flipV="1">
          <a:off x="3721100" y="1901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5</xdr:row>
      <xdr:rowOff>114300</xdr:rowOff>
    </xdr:from>
    <xdr:to>
      <xdr:col>4</xdr:col>
      <xdr:colOff>19050</xdr:colOff>
      <xdr:row>5</xdr:row>
      <xdr:rowOff>114300</xdr:rowOff>
    </xdr:to>
    <xdr:sp>
      <xdr:nvSpPr>
        <xdr:cNvPr id="5" name="Line 4"/>
        <xdr:cNvSpPr>
          <a:spLocks noChangeShapeType="1"/>
        </xdr:cNvSpPr>
      </xdr:nvSpPr>
      <xdr:spPr>
        <a:xfrm>
          <a:off x="2914650" y="1250950"/>
          <a:ext cx="8286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828675</xdr:colOff>
      <xdr:row>5</xdr:row>
      <xdr:rowOff>114300</xdr:rowOff>
    </xdr:from>
    <xdr:to>
      <xdr:col>3</xdr:col>
      <xdr:colOff>828675</xdr:colOff>
      <xdr:row>7</xdr:row>
      <xdr:rowOff>95250</xdr:rowOff>
    </xdr:to>
    <xdr:sp>
      <xdr:nvSpPr>
        <xdr:cNvPr id="6" name="Line 6"/>
        <xdr:cNvSpPr>
          <a:spLocks noChangeShapeType="1"/>
        </xdr:cNvSpPr>
      </xdr:nvSpPr>
      <xdr:spPr>
        <a:xfrm>
          <a:off x="3171825" y="1250950"/>
          <a:ext cx="0" cy="3111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6</xdr:row>
      <xdr:rowOff>85725</xdr:rowOff>
    </xdr:from>
    <xdr:to>
      <xdr:col>4</xdr:col>
      <xdr:colOff>9525</xdr:colOff>
      <xdr:row>6</xdr:row>
      <xdr:rowOff>85725</xdr:rowOff>
    </xdr:to>
    <xdr:sp>
      <xdr:nvSpPr>
        <xdr:cNvPr id="7" name="Line 7"/>
        <xdr:cNvSpPr>
          <a:spLocks noChangeShapeType="1"/>
        </xdr:cNvSpPr>
      </xdr:nvSpPr>
      <xdr:spPr>
        <a:xfrm>
          <a:off x="3162300" y="1387475"/>
          <a:ext cx="571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7</xdr:row>
      <xdr:rowOff>85725</xdr:rowOff>
    </xdr:from>
    <xdr:to>
      <xdr:col>3</xdr:col>
      <xdr:colOff>1377950</xdr:colOff>
      <xdr:row>7</xdr:row>
      <xdr:rowOff>85725</xdr:rowOff>
    </xdr:to>
    <xdr:sp>
      <xdr:nvSpPr>
        <xdr:cNvPr id="8" name="Line 8"/>
        <xdr:cNvSpPr>
          <a:spLocks noChangeShapeType="1"/>
        </xdr:cNvSpPr>
      </xdr:nvSpPr>
      <xdr:spPr>
        <a:xfrm>
          <a:off x="3162300" y="1552575"/>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17</xdr:row>
      <xdr:rowOff>123825</xdr:rowOff>
    </xdr:from>
    <xdr:to>
      <xdr:col>3</xdr:col>
      <xdr:colOff>1266825</xdr:colOff>
      <xdr:row>24</xdr:row>
      <xdr:rowOff>142875</xdr:rowOff>
    </xdr:to>
    <xdr:sp>
      <xdr:nvSpPr>
        <xdr:cNvPr id="9" name="Line 10"/>
        <xdr:cNvSpPr>
          <a:spLocks noChangeShapeType="1"/>
        </xdr:cNvSpPr>
      </xdr:nvSpPr>
      <xdr:spPr>
        <a:xfrm>
          <a:off x="3600450" y="3241675"/>
          <a:ext cx="9525" cy="11747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114300</xdr:rowOff>
    </xdr:from>
    <xdr:to>
      <xdr:col>4</xdr:col>
      <xdr:colOff>0</xdr:colOff>
      <xdr:row>23</xdr:row>
      <xdr:rowOff>114300</xdr:rowOff>
    </xdr:to>
    <xdr:sp>
      <xdr:nvSpPr>
        <xdr:cNvPr id="10" name="Line 15"/>
        <xdr:cNvSpPr>
          <a:spLocks noChangeShapeType="1"/>
        </xdr:cNvSpPr>
      </xdr:nvSpPr>
      <xdr:spPr>
        <a:xfrm>
          <a:off x="3600450" y="4222750"/>
          <a:ext cx="1238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18</xdr:row>
      <xdr:rowOff>95250</xdr:rowOff>
    </xdr:from>
    <xdr:to>
      <xdr:col>4</xdr:col>
      <xdr:colOff>19050</xdr:colOff>
      <xdr:row>18</xdr:row>
      <xdr:rowOff>95250</xdr:rowOff>
    </xdr:to>
    <xdr:sp>
      <xdr:nvSpPr>
        <xdr:cNvPr id="11" name="Line 16"/>
        <xdr:cNvSpPr>
          <a:spLocks noChangeShapeType="1"/>
        </xdr:cNvSpPr>
      </xdr:nvSpPr>
      <xdr:spPr>
        <a:xfrm>
          <a:off x="3609975" y="3378200"/>
          <a:ext cx="133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17</xdr:row>
      <xdr:rowOff>114300</xdr:rowOff>
    </xdr:from>
    <xdr:to>
      <xdr:col>3</xdr:col>
      <xdr:colOff>1371600</xdr:colOff>
      <xdr:row>17</xdr:row>
      <xdr:rowOff>114300</xdr:rowOff>
    </xdr:to>
    <xdr:sp>
      <xdr:nvSpPr>
        <xdr:cNvPr id="12" name="Line 17"/>
        <xdr:cNvSpPr>
          <a:spLocks noChangeShapeType="1"/>
        </xdr:cNvSpPr>
      </xdr:nvSpPr>
      <xdr:spPr>
        <a:xfrm>
          <a:off x="2667000" y="323215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114300</xdr:rowOff>
    </xdr:from>
    <xdr:to>
      <xdr:col>4</xdr:col>
      <xdr:colOff>9525</xdr:colOff>
      <xdr:row>23</xdr:row>
      <xdr:rowOff>114300</xdr:rowOff>
    </xdr:to>
    <xdr:sp>
      <xdr:nvSpPr>
        <xdr:cNvPr id="13" name="Line 18"/>
        <xdr:cNvSpPr>
          <a:spLocks noChangeShapeType="1"/>
        </xdr:cNvSpPr>
      </xdr:nvSpPr>
      <xdr:spPr>
        <a:xfrm>
          <a:off x="3600450" y="4222750"/>
          <a:ext cx="133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24</xdr:row>
      <xdr:rowOff>142875</xdr:rowOff>
    </xdr:from>
    <xdr:to>
      <xdr:col>4</xdr:col>
      <xdr:colOff>19050</xdr:colOff>
      <xdr:row>24</xdr:row>
      <xdr:rowOff>142875</xdr:rowOff>
    </xdr:to>
    <xdr:sp>
      <xdr:nvSpPr>
        <xdr:cNvPr id="14" name="Line 19"/>
        <xdr:cNvSpPr>
          <a:spLocks noChangeShapeType="1"/>
        </xdr:cNvSpPr>
      </xdr:nvSpPr>
      <xdr:spPr>
        <a:xfrm>
          <a:off x="3600450" y="4416425"/>
          <a:ext cx="142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542925</xdr:colOff>
      <xdr:row>27</xdr:row>
      <xdr:rowOff>123825</xdr:rowOff>
    </xdr:from>
    <xdr:to>
      <xdr:col>3</xdr:col>
      <xdr:colOff>19050</xdr:colOff>
      <xdr:row>27</xdr:row>
      <xdr:rowOff>123825</xdr:rowOff>
    </xdr:to>
    <xdr:sp>
      <xdr:nvSpPr>
        <xdr:cNvPr id="15" name="Line 23"/>
        <xdr:cNvSpPr>
          <a:spLocks noChangeShapeType="1"/>
        </xdr:cNvSpPr>
      </xdr:nvSpPr>
      <xdr:spPr>
        <a:xfrm>
          <a:off x="1685925" y="4892675"/>
          <a:ext cx="6762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27</xdr:row>
      <xdr:rowOff>123825</xdr:rowOff>
    </xdr:from>
    <xdr:to>
      <xdr:col>2</xdr:col>
      <xdr:colOff>847725</xdr:colOff>
      <xdr:row>33</xdr:row>
      <xdr:rowOff>95250</xdr:rowOff>
    </xdr:to>
    <xdr:sp>
      <xdr:nvSpPr>
        <xdr:cNvPr id="16" name="Line 24"/>
        <xdr:cNvSpPr>
          <a:spLocks noChangeShapeType="1"/>
        </xdr:cNvSpPr>
      </xdr:nvSpPr>
      <xdr:spPr>
        <a:xfrm>
          <a:off x="1990725" y="4892675"/>
          <a:ext cx="0" cy="9937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39</xdr:row>
      <xdr:rowOff>123825</xdr:rowOff>
    </xdr:from>
    <xdr:to>
      <xdr:col>4</xdr:col>
      <xdr:colOff>28575</xdr:colOff>
      <xdr:row>39</xdr:row>
      <xdr:rowOff>123825</xdr:rowOff>
    </xdr:to>
    <xdr:sp>
      <xdr:nvSpPr>
        <xdr:cNvPr id="17" name="Line 27"/>
        <xdr:cNvSpPr>
          <a:spLocks noChangeShapeType="1"/>
        </xdr:cNvSpPr>
      </xdr:nvSpPr>
      <xdr:spPr>
        <a:xfrm>
          <a:off x="2857500" y="7000875"/>
          <a:ext cx="895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39</xdr:row>
      <xdr:rowOff>114300</xdr:rowOff>
    </xdr:from>
    <xdr:to>
      <xdr:col>2</xdr:col>
      <xdr:colOff>876300</xdr:colOff>
      <xdr:row>51</xdr:row>
      <xdr:rowOff>95250</xdr:rowOff>
    </xdr:to>
    <xdr:sp>
      <xdr:nvSpPr>
        <xdr:cNvPr id="18" name="Line 28"/>
        <xdr:cNvSpPr>
          <a:spLocks noChangeShapeType="1"/>
        </xdr:cNvSpPr>
      </xdr:nvSpPr>
      <xdr:spPr>
        <a:xfrm>
          <a:off x="2009775" y="6991350"/>
          <a:ext cx="9525" cy="19621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46</xdr:row>
      <xdr:rowOff>95250</xdr:rowOff>
    </xdr:from>
    <xdr:to>
      <xdr:col>2</xdr:col>
      <xdr:colOff>1123950</xdr:colOff>
      <xdr:row>46</xdr:row>
      <xdr:rowOff>95250</xdr:rowOff>
    </xdr:to>
    <xdr:sp>
      <xdr:nvSpPr>
        <xdr:cNvPr id="19" name="Line 29"/>
        <xdr:cNvSpPr>
          <a:spLocks noChangeShapeType="1"/>
        </xdr:cNvSpPr>
      </xdr:nvSpPr>
      <xdr:spPr>
        <a:xfrm>
          <a:off x="2009775" y="812800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48</xdr:row>
      <xdr:rowOff>104775</xdr:rowOff>
    </xdr:from>
    <xdr:to>
      <xdr:col>2</xdr:col>
      <xdr:colOff>1190625</xdr:colOff>
      <xdr:row>48</xdr:row>
      <xdr:rowOff>104775</xdr:rowOff>
    </xdr:to>
    <xdr:sp>
      <xdr:nvSpPr>
        <xdr:cNvPr id="20" name="Line 35"/>
        <xdr:cNvSpPr>
          <a:spLocks noChangeShapeType="1"/>
        </xdr:cNvSpPr>
      </xdr:nvSpPr>
      <xdr:spPr>
        <a:xfrm>
          <a:off x="2009775" y="8467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46</xdr:row>
      <xdr:rowOff>114300</xdr:rowOff>
    </xdr:from>
    <xdr:to>
      <xdr:col>4</xdr:col>
      <xdr:colOff>38100</xdr:colOff>
      <xdr:row>46</xdr:row>
      <xdr:rowOff>114300</xdr:rowOff>
    </xdr:to>
    <xdr:sp>
      <xdr:nvSpPr>
        <xdr:cNvPr id="21" name="Line 36"/>
        <xdr:cNvSpPr>
          <a:spLocks noChangeShapeType="1"/>
        </xdr:cNvSpPr>
      </xdr:nvSpPr>
      <xdr:spPr>
        <a:xfrm>
          <a:off x="2895600" y="8147050"/>
          <a:ext cx="866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47</xdr:row>
      <xdr:rowOff>85725</xdr:rowOff>
    </xdr:from>
    <xdr:to>
      <xdr:col>4</xdr:col>
      <xdr:colOff>19050</xdr:colOff>
      <xdr:row>47</xdr:row>
      <xdr:rowOff>85725</xdr:rowOff>
    </xdr:to>
    <xdr:sp>
      <xdr:nvSpPr>
        <xdr:cNvPr id="22" name="Line 37"/>
        <xdr:cNvSpPr>
          <a:spLocks noChangeShapeType="1"/>
        </xdr:cNvSpPr>
      </xdr:nvSpPr>
      <xdr:spPr>
        <a:xfrm>
          <a:off x="3476625" y="8283575"/>
          <a:ext cx="266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49</xdr:row>
      <xdr:rowOff>85725</xdr:rowOff>
    </xdr:from>
    <xdr:to>
      <xdr:col>3</xdr:col>
      <xdr:colOff>0</xdr:colOff>
      <xdr:row>49</xdr:row>
      <xdr:rowOff>85725</xdr:rowOff>
    </xdr:to>
    <xdr:sp>
      <xdr:nvSpPr>
        <xdr:cNvPr id="23" name="Line 39"/>
        <xdr:cNvSpPr>
          <a:spLocks noChangeShapeType="1"/>
        </xdr:cNvSpPr>
      </xdr:nvSpPr>
      <xdr:spPr>
        <a:xfrm>
          <a:off x="2019300" y="86137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50</xdr:row>
      <xdr:rowOff>85725</xdr:rowOff>
    </xdr:from>
    <xdr:to>
      <xdr:col>3</xdr:col>
      <xdr:colOff>9525</xdr:colOff>
      <xdr:row>50</xdr:row>
      <xdr:rowOff>85725</xdr:rowOff>
    </xdr:to>
    <xdr:sp>
      <xdr:nvSpPr>
        <xdr:cNvPr id="24" name="Line 40"/>
        <xdr:cNvSpPr>
          <a:spLocks noChangeShapeType="1"/>
        </xdr:cNvSpPr>
      </xdr:nvSpPr>
      <xdr:spPr>
        <a:xfrm>
          <a:off x="2028825" y="87788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514350</xdr:colOff>
      <xdr:row>5</xdr:row>
      <xdr:rowOff>104775</xdr:rowOff>
    </xdr:from>
    <xdr:to>
      <xdr:col>2</xdr:col>
      <xdr:colOff>1104900</xdr:colOff>
      <xdr:row>5</xdr:row>
      <xdr:rowOff>104775</xdr:rowOff>
    </xdr:to>
    <xdr:sp>
      <xdr:nvSpPr>
        <xdr:cNvPr id="25" name="Line 42"/>
        <xdr:cNvSpPr>
          <a:spLocks noChangeShapeType="1"/>
        </xdr:cNvSpPr>
      </xdr:nvSpPr>
      <xdr:spPr>
        <a:xfrm>
          <a:off x="1657350" y="1241425"/>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xdr:row>
      <xdr:rowOff>123825</xdr:rowOff>
    </xdr:from>
    <xdr:to>
      <xdr:col>2</xdr:col>
      <xdr:colOff>866775</xdr:colOff>
      <xdr:row>26</xdr:row>
      <xdr:rowOff>104775</xdr:rowOff>
    </xdr:to>
    <xdr:sp>
      <xdr:nvSpPr>
        <xdr:cNvPr id="26" name="Line 43"/>
        <xdr:cNvSpPr>
          <a:spLocks noChangeShapeType="1"/>
        </xdr:cNvSpPr>
      </xdr:nvSpPr>
      <xdr:spPr>
        <a:xfrm>
          <a:off x="2000250" y="1260475"/>
          <a:ext cx="9525" cy="34480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10</xdr:row>
      <xdr:rowOff>123825</xdr:rowOff>
    </xdr:from>
    <xdr:to>
      <xdr:col>3</xdr:col>
      <xdr:colOff>1371600</xdr:colOff>
      <xdr:row>10</xdr:row>
      <xdr:rowOff>123825</xdr:rowOff>
    </xdr:to>
    <xdr:sp>
      <xdr:nvSpPr>
        <xdr:cNvPr id="27" name="Line 46"/>
        <xdr:cNvSpPr>
          <a:spLocks noChangeShapeType="1"/>
        </xdr:cNvSpPr>
      </xdr:nvSpPr>
      <xdr:spPr>
        <a:xfrm>
          <a:off x="3457575" y="208597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9</xdr:row>
      <xdr:rowOff>114300</xdr:rowOff>
    </xdr:from>
    <xdr:to>
      <xdr:col>3</xdr:col>
      <xdr:colOff>1371600</xdr:colOff>
      <xdr:row>9</xdr:row>
      <xdr:rowOff>114300</xdr:rowOff>
    </xdr:to>
    <xdr:sp>
      <xdr:nvSpPr>
        <xdr:cNvPr id="28" name="Line 47"/>
        <xdr:cNvSpPr>
          <a:spLocks noChangeShapeType="1"/>
        </xdr:cNvSpPr>
      </xdr:nvSpPr>
      <xdr:spPr>
        <a:xfrm>
          <a:off x="3457575" y="191135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11</xdr:row>
      <xdr:rowOff>85725</xdr:rowOff>
    </xdr:from>
    <xdr:to>
      <xdr:col>3</xdr:col>
      <xdr:colOff>0</xdr:colOff>
      <xdr:row>11</xdr:row>
      <xdr:rowOff>85725</xdr:rowOff>
    </xdr:to>
    <xdr:sp>
      <xdr:nvSpPr>
        <xdr:cNvPr id="29" name="Line 48"/>
        <xdr:cNvSpPr>
          <a:spLocks noChangeShapeType="1"/>
        </xdr:cNvSpPr>
      </xdr:nvSpPr>
      <xdr:spPr>
        <a:xfrm>
          <a:off x="2009775" y="2212975"/>
          <a:ext cx="333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17</xdr:row>
      <xdr:rowOff>123825</xdr:rowOff>
    </xdr:from>
    <xdr:to>
      <xdr:col>3</xdr:col>
      <xdr:colOff>9525</xdr:colOff>
      <xdr:row>17</xdr:row>
      <xdr:rowOff>123825</xdr:rowOff>
    </xdr:to>
    <xdr:sp>
      <xdr:nvSpPr>
        <xdr:cNvPr id="30" name="Line 54"/>
        <xdr:cNvSpPr>
          <a:spLocks noChangeShapeType="1"/>
        </xdr:cNvSpPr>
      </xdr:nvSpPr>
      <xdr:spPr>
        <a:xfrm>
          <a:off x="2028825" y="32416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26</xdr:row>
      <xdr:rowOff>114300</xdr:rowOff>
    </xdr:from>
    <xdr:to>
      <xdr:col>2</xdr:col>
      <xdr:colOff>1181100</xdr:colOff>
      <xdr:row>26</xdr:row>
      <xdr:rowOff>114300</xdr:rowOff>
    </xdr:to>
    <xdr:sp>
      <xdr:nvSpPr>
        <xdr:cNvPr id="31" name="Line 56"/>
        <xdr:cNvSpPr>
          <a:spLocks noChangeShapeType="1"/>
        </xdr:cNvSpPr>
      </xdr:nvSpPr>
      <xdr:spPr>
        <a:xfrm>
          <a:off x="2000250" y="47180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5</xdr:row>
      <xdr:rowOff>114300</xdr:rowOff>
    </xdr:from>
    <xdr:to>
      <xdr:col>7</xdr:col>
      <xdr:colOff>923925</xdr:colOff>
      <xdr:row>5</xdr:row>
      <xdr:rowOff>114300</xdr:rowOff>
    </xdr:to>
    <xdr:sp>
      <xdr:nvSpPr>
        <xdr:cNvPr id="32" name="Line 59"/>
        <xdr:cNvSpPr>
          <a:spLocks noChangeShapeType="1"/>
        </xdr:cNvSpPr>
      </xdr:nvSpPr>
      <xdr:spPr>
        <a:xfrm>
          <a:off x="6191250" y="125095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5</xdr:row>
      <xdr:rowOff>123825</xdr:rowOff>
    </xdr:from>
    <xdr:to>
      <xdr:col>7</xdr:col>
      <xdr:colOff>552450</xdr:colOff>
      <xdr:row>16</xdr:row>
      <xdr:rowOff>123825</xdr:rowOff>
    </xdr:to>
    <xdr:sp>
      <xdr:nvSpPr>
        <xdr:cNvPr id="33" name="Line 60"/>
        <xdr:cNvSpPr>
          <a:spLocks noChangeShapeType="1"/>
        </xdr:cNvSpPr>
      </xdr:nvSpPr>
      <xdr:spPr>
        <a:xfrm>
          <a:off x="6553200" y="1260475"/>
          <a:ext cx="28575" cy="1816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7</xdr:row>
      <xdr:rowOff>76200</xdr:rowOff>
    </xdr:from>
    <xdr:to>
      <xdr:col>7</xdr:col>
      <xdr:colOff>952500</xdr:colOff>
      <xdr:row>7</xdr:row>
      <xdr:rowOff>76200</xdr:rowOff>
    </xdr:to>
    <xdr:sp>
      <xdr:nvSpPr>
        <xdr:cNvPr id="34" name="Line 61"/>
        <xdr:cNvSpPr>
          <a:spLocks noChangeShapeType="1"/>
        </xdr:cNvSpPr>
      </xdr:nvSpPr>
      <xdr:spPr>
        <a:xfrm>
          <a:off x="6562725" y="1543050"/>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8</xdr:row>
      <xdr:rowOff>85725</xdr:rowOff>
    </xdr:from>
    <xdr:to>
      <xdr:col>7</xdr:col>
      <xdr:colOff>962025</xdr:colOff>
      <xdr:row>8</xdr:row>
      <xdr:rowOff>85725</xdr:rowOff>
    </xdr:to>
    <xdr:sp>
      <xdr:nvSpPr>
        <xdr:cNvPr id="35" name="Line 62"/>
        <xdr:cNvSpPr>
          <a:spLocks noChangeShapeType="1"/>
        </xdr:cNvSpPr>
      </xdr:nvSpPr>
      <xdr:spPr>
        <a:xfrm>
          <a:off x="6553200" y="1717675"/>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9</xdr:row>
      <xdr:rowOff>104775</xdr:rowOff>
    </xdr:from>
    <xdr:to>
      <xdr:col>7</xdr:col>
      <xdr:colOff>962025</xdr:colOff>
      <xdr:row>9</xdr:row>
      <xdr:rowOff>104775</xdr:rowOff>
    </xdr:to>
    <xdr:sp>
      <xdr:nvSpPr>
        <xdr:cNvPr id="36" name="Line 63"/>
        <xdr:cNvSpPr>
          <a:spLocks noChangeShapeType="1"/>
        </xdr:cNvSpPr>
      </xdr:nvSpPr>
      <xdr:spPr>
        <a:xfrm>
          <a:off x="6562725" y="1901825"/>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123825</xdr:rowOff>
    </xdr:from>
    <xdr:to>
      <xdr:col>7</xdr:col>
      <xdr:colOff>914400</xdr:colOff>
      <xdr:row>10</xdr:row>
      <xdr:rowOff>123825</xdr:rowOff>
    </xdr:to>
    <xdr:sp>
      <xdr:nvSpPr>
        <xdr:cNvPr id="37" name="Line 64"/>
        <xdr:cNvSpPr>
          <a:spLocks noChangeShapeType="1"/>
        </xdr:cNvSpPr>
      </xdr:nvSpPr>
      <xdr:spPr>
        <a:xfrm>
          <a:off x="6553200" y="208597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14</xdr:row>
      <xdr:rowOff>95250</xdr:rowOff>
    </xdr:from>
    <xdr:to>
      <xdr:col>7</xdr:col>
      <xdr:colOff>962025</xdr:colOff>
      <xdr:row>14</xdr:row>
      <xdr:rowOff>95250</xdr:rowOff>
    </xdr:to>
    <xdr:sp>
      <xdr:nvSpPr>
        <xdr:cNvPr id="38" name="Line 65"/>
        <xdr:cNvSpPr>
          <a:spLocks noChangeShapeType="1"/>
        </xdr:cNvSpPr>
      </xdr:nvSpPr>
      <xdr:spPr>
        <a:xfrm>
          <a:off x="6581775" y="2717800"/>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12</xdr:row>
      <xdr:rowOff>95250</xdr:rowOff>
    </xdr:from>
    <xdr:to>
      <xdr:col>7</xdr:col>
      <xdr:colOff>952500</xdr:colOff>
      <xdr:row>12</xdr:row>
      <xdr:rowOff>95250</xdr:rowOff>
    </xdr:to>
    <xdr:sp>
      <xdr:nvSpPr>
        <xdr:cNvPr id="39" name="Line 67"/>
        <xdr:cNvSpPr>
          <a:spLocks noChangeShapeType="1"/>
        </xdr:cNvSpPr>
      </xdr:nvSpPr>
      <xdr:spPr>
        <a:xfrm>
          <a:off x="6591300" y="23876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104775</xdr:rowOff>
    </xdr:from>
    <xdr:to>
      <xdr:col>7</xdr:col>
      <xdr:colOff>933450</xdr:colOff>
      <xdr:row>11</xdr:row>
      <xdr:rowOff>104775</xdr:rowOff>
    </xdr:to>
    <xdr:sp>
      <xdr:nvSpPr>
        <xdr:cNvPr id="40" name="Line 68"/>
        <xdr:cNvSpPr>
          <a:spLocks noChangeShapeType="1"/>
        </xdr:cNvSpPr>
      </xdr:nvSpPr>
      <xdr:spPr>
        <a:xfrm>
          <a:off x="6562725" y="2232025"/>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13</xdr:row>
      <xdr:rowOff>123825</xdr:rowOff>
    </xdr:from>
    <xdr:to>
      <xdr:col>7</xdr:col>
      <xdr:colOff>942975</xdr:colOff>
      <xdr:row>13</xdr:row>
      <xdr:rowOff>123825</xdr:rowOff>
    </xdr:to>
    <xdr:sp>
      <xdr:nvSpPr>
        <xdr:cNvPr id="41" name="Line 69"/>
        <xdr:cNvSpPr>
          <a:spLocks noChangeShapeType="1"/>
        </xdr:cNvSpPr>
      </xdr:nvSpPr>
      <xdr:spPr>
        <a:xfrm>
          <a:off x="6591300" y="258127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6</xdr:row>
      <xdr:rowOff>104775</xdr:rowOff>
    </xdr:from>
    <xdr:to>
      <xdr:col>7</xdr:col>
      <xdr:colOff>885825</xdr:colOff>
      <xdr:row>6</xdr:row>
      <xdr:rowOff>104775</xdr:rowOff>
    </xdr:to>
    <xdr:sp>
      <xdr:nvSpPr>
        <xdr:cNvPr id="42" name="Line 70"/>
        <xdr:cNvSpPr>
          <a:spLocks noChangeShapeType="1"/>
        </xdr:cNvSpPr>
      </xdr:nvSpPr>
      <xdr:spPr>
        <a:xfrm>
          <a:off x="6553200" y="1406525"/>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15</xdr:row>
      <xdr:rowOff>133350</xdr:rowOff>
    </xdr:from>
    <xdr:to>
      <xdr:col>7</xdr:col>
      <xdr:colOff>933450</xdr:colOff>
      <xdr:row>15</xdr:row>
      <xdr:rowOff>133350</xdr:rowOff>
    </xdr:to>
    <xdr:sp>
      <xdr:nvSpPr>
        <xdr:cNvPr id="43" name="Line 72"/>
        <xdr:cNvSpPr>
          <a:spLocks noChangeShapeType="1"/>
        </xdr:cNvSpPr>
      </xdr:nvSpPr>
      <xdr:spPr>
        <a:xfrm>
          <a:off x="6591300" y="2921000"/>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571500</xdr:colOff>
      <xdr:row>16</xdr:row>
      <xdr:rowOff>123825</xdr:rowOff>
    </xdr:from>
    <xdr:to>
      <xdr:col>7</xdr:col>
      <xdr:colOff>952500</xdr:colOff>
      <xdr:row>16</xdr:row>
      <xdr:rowOff>123825</xdr:rowOff>
    </xdr:to>
    <xdr:sp>
      <xdr:nvSpPr>
        <xdr:cNvPr id="44" name="Line 73"/>
        <xdr:cNvSpPr>
          <a:spLocks noChangeShapeType="1"/>
        </xdr:cNvSpPr>
      </xdr:nvSpPr>
      <xdr:spPr>
        <a:xfrm>
          <a:off x="6600825" y="307657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361950</xdr:colOff>
      <xdr:row>19</xdr:row>
      <xdr:rowOff>104775</xdr:rowOff>
    </xdr:from>
    <xdr:to>
      <xdr:col>6</xdr:col>
      <xdr:colOff>361950</xdr:colOff>
      <xdr:row>19</xdr:row>
      <xdr:rowOff>104775</xdr:rowOff>
    </xdr:to>
    <xdr:sp>
      <xdr:nvSpPr>
        <xdr:cNvPr id="45" name="Line 75"/>
        <xdr:cNvSpPr>
          <a:spLocks noChangeShapeType="1"/>
        </xdr:cNvSpPr>
      </xdr:nvSpPr>
      <xdr:spPr>
        <a:xfrm>
          <a:off x="6029325" y="3552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19</xdr:row>
      <xdr:rowOff>95250</xdr:rowOff>
    </xdr:from>
    <xdr:to>
      <xdr:col>7</xdr:col>
      <xdr:colOff>533400</xdr:colOff>
      <xdr:row>25</xdr:row>
      <xdr:rowOff>123825</xdr:rowOff>
    </xdr:to>
    <xdr:sp>
      <xdr:nvSpPr>
        <xdr:cNvPr id="46" name="Line 76"/>
        <xdr:cNvSpPr>
          <a:spLocks noChangeShapeType="1"/>
        </xdr:cNvSpPr>
      </xdr:nvSpPr>
      <xdr:spPr>
        <a:xfrm>
          <a:off x="6553200" y="3543300"/>
          <a:ext cx="9525" cy="10191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20</xdr:row>
      <xdr:rowOff>76200</xdr:rowOff>
    </xdr:from>
    <xdr:to>
      <xdr:col>7</xdr:col>
      <xdr:colOff>942975</xdr:colOff>
      <xdr:row>20</xdr:row>
      <xdr:rowOff>76200</xdr:rowOff>
    </xdr:to>
    <xdr:sp>
      <xdr:nvSpPr>
        <xdr:cNvPr id="47" name="Line 77"/>
        <xdr:cNvSpPr>
          <a:spLocks noChangeShapeType="1"/>
        </xdr:cNvSpPr>
      </xdr:nvSpPr>
      <xdr:spPr>
        <a:xfrm>
          <a:off x="6553200" y="3689350"/>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21</xdr:row>
      <xdr:rowOff>85725</xdr:rowOff>
    </xdr:from>
    <xdr:to>
      <xdr:col>7</xdr:col>
      <xdr:colOff>952500</xdr:colOff>
      <xdr:row>21</xdr:row>
      <xdr:rowOff>85725</xdr:rowOff>
    </xdr:to>
    <xdr:sp>
      <xdr:nvSpPr>
        <xdr:cNvPr id="48" name="Line 78"/>
        <xdr:cNvSpPr>
          <a:spLocks noChangeShapeType="1"/>
        </xdr:cNvSpPr>
      </xdr:nvSpPr>
      <xdr:spPr>
        <a:xfrm>
          <a:off x="6543675" y="3863975"/>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25</xdr:row>
      <xdr:rowOff>114300</xdr:rowOff>
    </xdr:from>
    <xdr:to>
      <xdr:col>7</xdr:col>
      <xdr:colOff>933450</xdr:colOff>
      <xdr:row>25</xdr:row>
      <xdr:rowOff>114300</xdr:rowOff>
    </xdr:to>
    <xdr:sp>
      <xdr:nvSpPr>
        <xdr:cNvPr id="49" name="Line 80"/>
        <xdr:cNvSpPr>
          <a:spLocks noChangeShapeType="1"/>
        </xdr:cNvSpPr>
      </xdr:nvSpPr>
      <xdr:spPr>
        <a:xfrm>
          <a:off x="6572250" y="455295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24</xdr:row>
      <xdr:rowOff>142875</xdr:rowOff>
    </xdr:from>
    <xdr:to>
      <xdr:col>7</xdr:col>
      <xdr:colOff>942975</xdr:colOff>
      <xdr:row>24</xdr:row>
      <xdr:rowOff>142875</xdr:rowOff>
    </xdr:to>
    <xdr:sp>
      <xdr:nvSpPr>
        <xdr:cNvPr id="50" name="Line 81"/>
        <xdr:cNvSpPr>
          <a:spLocks noChangeShapeType="1"/>
        </xdr:cNvSpPr>
      </xdr:nvSpPr>
      <xdr:spPr>
        <a:xfrm>
          <a:off x="6581775" y="441642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22</xdr:row>
      <xdr:rowOff>85725</xdr:rowOff>
    </xdr:from>
    <xdr:to>
      <xdr:col>7</xdr:col>
      <xdr:colOff>952500</xdr:colOff>
      <xdr:row>22</xdr:row>
      <xdr:rowOff>85725</xdr:rowOff>
    </xdr:to>
    <xdr:sp>
      <xdr:nvSpPr>
        <xdr:cNvPr id="51" name="Line 84"/>
        <xdr:cNvSpPr>
          <a:spLocks noChangeShapeType="1"/>
        </xdr:cNvSpPr>
      </xdr:nvSpPr>
      <xdr:spPr>
        <a:xfrm>
          <a:off x="6543675" y="4029075"/>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10</xdr:row>
      <xdr:rowOff>123825</xdr:rowOff>
    </xdr:from>
    <xdr:to>
      <xdr:col>3</xdr:col>
      <xdr:colOff>1377950</xdr:colOff>
      <xdr:row>10</xdr:row>
      <xdr:rowOff>123825</xdr:rowOff>
    </xdr:to>
    <xdr:sp>
      <xdr:nvSpPr>
        <xdr:cNvPr id="52" name="Line 86"/>
        <xdr:cNvSpPr>
          <a:spLocks noChangeShapeType="1"/>
        </xdr:cNvSpPr>
      </xdr:nvSpPr>
      <xdr:spPr>
        <a:xfrm flipV="1">
          <a:off x="3721100" y="2085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19</xdr:row>
      <xdr:rowOff>114300</xdr:rowOff>
    </xdr:from>
    <xdr:to>
      <xdr:col>4</xdr:col>
      <xdr:colOff>0</xdr:colOff>
      <xdr:row>19</xdr:row>
      <xdr:rowOff>114300</xdr:rowOff>
    </xdr:to>
    <xdr:sp>
      <xdr:nvSpPr>
        <xdr:cNvPr id="53" name="Line 89"/>
        <xdr:cNvSpPr>
          <a:spLocks noChangeShapeType="1"/>
        </xdr:cNvSpPr>
      </xdr:nvSpPr>
      <xdr:spPr>
        <a:xfrm>
          <a:off x="3609975" y="3562350"/>
          <a:ext cx="114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27</xdr:row>
      <xdr:rowOff>133350</xdr:rowOff>
    </xdr:from>
    <xdr:to>
      <xdr:col>4</xdr:col>
      <xdr:colOff>28575</xdr:colOff>
      <xdr:row>27</xdr:row>
      <xdr:rowOff>133350</xdr:rowOff>
    </xdr:to>
    <xdr:sp>
      <xdr:nvSpPr>
        <xdr:cNvPr id="54" name="Line 95"/>
        <xdr:cNvSpPr>
          <a:spLocks noChangeShapeType="1"/>
        </xdr:cNvSpPr>
      </xdr:nvSpPr>
      <xdr:spPr>
        <a:xfrm>
          <a:off x="3362325" y="49022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28</xdr:row>
      <xdr:rowOff>104775</xdr:rowOff>
    </xdr:from>
    <xdr:to>
      <xdr:col>4</xdr:col>
      <xdr:colOff>19050</xdr:colOff>
      <xdr:row>28</xdr:row>
      <xdr:rowOff>104775</xdr:rowOff>
    </xdr:to>
    <xdr:sp>
      <xdr:nvSpPr>
        <xdr:cNvPr id="55" name="Line 96"/>
        <xdr:cNvSpPr>
          <a:spLocks noChangeShapeType="1"/>
        </xdr:cNvSpPr>
      </xdr:nvSpPr>
      <xdr:spPr>
        <a:xfrm flipV="1">
          <a:off x="3533775" y="50387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29</xdr:row>
      <xdr:rowOff>123825</xdr:rowOff>
    </xdr:from>
    <xdr:to>
      <xdr:col>4</xdr:col>
      <xdr:colOff>9525</xdr:colOff>
      <xdr:row>29</xdr:row>
      <xdr:rowOff>123825</xdr:rowOff>
    </xdr:to>
    <xdr:sp>
      <xdr:nvSpPr>
        <xdr:cNvPr id="56" name="Line 97"/>
        <xdr:cNvSpPr>
          <a:spLocks noChangeShapeType="1"/>
        </xdr:cNvSpPr>
      </xdr:nvSpPr>
      <xdr:spPr>
        <a:xfrm flipV="1">
          <a:off x="3524250" y="52228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142875</xdr:rowOff>
    </xdr:from>
    <xdr:to>
      <xdr:col>3</xdr:col>
      <xdr:colOff>1190625</xdr:colOff>
      <xdr:row>29</xdr:row>
      <xdr:rowOff>142875</xdr:rowOff>
    </xdr:to>
    <xdr:sp>
      <xdr:nvSpPr>
        <xdr:cNvPr id="57" name="Line 98"/>
        <xdr:cNvSpPr>
          <a:spLocks noChangeShapeType="1"/>
        </xdr:cNvSpPr>
      </xdr:nvSpPr>
      <xdr:spPr>
        <a:xfrm flipH="1">
          <a:off x="3524250" y="4911725"/>
          <a:ext cx="9525" cy="3302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39</xdr:row>
      <xdr:rowOff>133350</xdr:rowOff>
    </xdr:from>
    <xdr:to>
      <xdr:col>3</xdr:col>
      <xdr:colOff>1133475</xdr:colOff>
      <xdr:row>45</xdr:row>
      <xdr:rowOff>152400</xdr:rowOff>
    </xdr:to>
    <xdr:sp>
      <xdr:nvSpPr>
        <xdr:cNvPr id="58" name="Line 100"/>
        <xdr:cNvSpPr>
          <a:spLocks noChangeShapeType="1"/>
        </xdr:cNvSpPr>
      </xdr:nvSpPr>
      <xdr:spPr>
        <a:xfrm>
          <a:off x="3476625" y="7010400"/>
          <a:ext cx="0" cy="10096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1200150</xdr:colOff>
      <xdr:row>31</xdr:row>
      <xdr:rowOff>114300</xdr:rowOff>
    </xdr:from>
    <xdr:to>
      <xdr:col>3</xdr:col>
      <xdr:colOff>9525</xdr:colOff>
      <xdr:row>31</xdr:row>
      <xdr:rowOff>114300</xdr:rowOff>
    </xdr:to>
    <xdr:sp>
      <xdr:nvSpPr>
        <xdr:cNvPr id="59" name="Line 103"/>
        <xdr:cNvSpPr>
          <a:spLocks noChangeShapeType="1"/>
        </xdr:cNvSpPr>
      </xdr:nvSpPr>
      <xdr:spPr>
        <a:xfrm>
          <a:off x="2343150" y="55435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1371600</xdr:colOff>
      <xdr:row>30</xdr:row>
      <xdr:rowOff>104775</xdr:rowOff>
    </xdr:from>
    <xdr:to>
      <xdr:col>4</xdr:col>
      <xdr:colOff>0</xdr:colOff>
      <xdr:row>30</xdr:row>
      <xdr:rowOff>104775</xdr:rowOff>
    </xdr:to>
    <xdr:sp>
      <xdr:nvSpPr>
        <xdr:cNvPr id="60" name="Line 108"/>
        <xdr:cNvSpPr>
          <a:spLocks noChangeShapeType="1"/>
        </xdr:cNvSpPr>
      </xdr:nvSpPr>
      <xdr:spPr>
        <a:xfrm>
          <a:off x="3714750" y="5368925"/>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8</xdr:row>
      <xdr:rowOff>133350</xdr:rowOff>
    </xdr:from>
    <xdr:to>
      <xdr:col>2</xdr:col>
      <xdr:colOff>1104900</xdr:colOff>
      <xdr:row>8</xdr:row>
      <xdr:rowOff>133350</xdr:rowOff>
    </xdr:to>
    <xdr:sp>
      <xdr:nvSpPr>
        <xdr:cNvPr id="61" name="Line 109"/>
        <xdr:cNvSpPr>
          <a:spLocks noChangeShapeType="1"/>
        </xdr:cNvSpPr>
      </xdr:nvSpPr>
      <xdr:spPr>
        <a:xfrm>
          <a:off x="1990725" y="176530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20</xdr:row>
      <xdr:rowOff>104775</xdr:rowOff>
    </xdr:from>
    <xdr:to>
      <xdr:col>4</xdr:col>
      <xdr:colOff>0</xdr:colOff>
      <xdr:row>20</xdr:row>
      <xdr:rowOff>104775</xdr:rowOff>
    </xdr:to>
    <xdr:sp>
      <xdr:nvSpPr>
        <xdr:cNvPr id="62" name="Line 118"/>
        <xdr:cNvSpPr>
          <a:spLocks noChangeShapeType="1"/>
        </xdr:cNvSpPr>
      </xdr:nvSpPr>
      <xdr:spPr>
        <a:xfrm>
          <a:off x="3609975" y="3717925"/>
          <a:ext cx="114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21</xdr:row>
      <xdr:rowOff>104775</xdr:rowOff>
    </xdr:from>
    <xdr:to>
      <xdr:col>4</xdr:col>
      <xdr:colOff>0</xdr:colOff>
      <xdr:row>21</xdr:row>
      <xdr:rowOff>104775</xdr:rowOff>
    </xdr:to>
    <xdr:sp>
      <xdr:nvSpPr>
        <xdr:cNvPr id="63" name="Line 119"/>
        <xdr:cNvSpPr>
          <a:spLocks noChangeShapeType="1"/>
        </xdr:cNvSpPr>
      </xdr:nvSpPr>
      <xdr:spPr>
        <a:xfrm>
          <a:off x="3609975" y="3883025"/>
          <a:ext cx="114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22</xdr:row>
      <xdr:rowOff>114300</xdr:rowOff>
    </xdr:from>
    <xdr:to>
      <xdr:col>4</xdr:col>
      <xdr:colOff>9525</xdr:colOff>
      <xdr:row>22</xdr:row>
      <xdr:rowOff>114300</xdr:rowOff>
    </xdr:to>
    <xdr:sp>
      <xdr:nvSpPr>
        <xdr:cNvPr id="64" name="Line 120"/>
        <xdr:cNvSpPr>
          <a:spLocks noChangeShapeType="1"/>
        </xdr:cNvSpPr>
      </xdr:nvSpPr>
      <xdr:spPr>
        <a:xfrm>
          <a:off x="3619500" y="4057650"/>
          <a:ext cx="114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33</xdr:row>
      <xdr:rowOff>114300</xdr:rowOff>
    </xdr:from>
    <xdr:to>
      <xdr:col>4</xdr:col>
      <xdr:colOff>9525</xdr:colOff>
      <xdr:row>33</xdr:row>
      <xdr:rowOff>114300</xdr:rowOff>
    </xdr:to>
    <xdr:sp>
      <xdr:nvSpPr>
        <xdr:cNvPr id="65" name="Line 128"/>
        <xdr:cNvSpPr>
          <a:spLocks noChangeShapeType="1"/>
        </xdr:cNvSpPr>
      </xdr:nvSpPr>
      <xdr:spPr>
        <a:xfrm>
          <a:off x="3721100" y="5905500"/>
          <a:ext cx="12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1371600</xdr:colOff>
      <xdr:row>32</xdr:row>
      <xdr:rowOff>104775</xdr:rowOff>
    </xdr:from>
    <xdr:to>
      <xdr:col>4</xdr:col>
      <xdr:colOff>0</xdr:colOff>
      <xdr:row>32</xdr:row>
      <xdr:rowOff>104775</xdr:rowOff>
    </xdr:to>
    <xdr:sp>
      <xdr:nvSpPr>
        <xdr:cNvPr id="66" name="Line 129"/>
        <xdr:cNvSpPr>
          <a:spLocks noChangeShapeType="1"/>
        </xdr:cNvSpPr>
      </xdr:nvSpPr>
      <xdr:spPr>
        <a:xfrm>
          <a:off x="3714750" y="571500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12</xdr:row>
      <xdr:rowOff>114300</xdr:rowOff>
    </xdr:from>
    <xdr:to>
      <xdr:col>3</xdr:col>
      <xdr:colOff>0</xdr:colOff>
      <xdr:row>12</xdr:row>
      <xdr:rowOff>114300</xdr:rowOff>
    </xdr:to>
    <xdr:sp>
      <xdr:nvSpPr>
        <xdr:cNvPr id="67" name="Line 130"/>
        <xdr:cNvSpPr>
          <a:spLocks noChangeShapeType="1"/>
        </xdr:cNvSpPr>
      </xdr:nvSpPr>
      <xdr:spPr>
        <a:xfrm>
          <a:off x="2000250" y="2406650"/>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13</xdr:row>
      <xdr:rowOff>123825</xdr:rowOff>
    </xdr:from>
    <xdr:to>
      <xdr:col>3</xdr:col>
      <xdr:colOff>0</xdr:colOff>
      <xdr:row>13</xdr:row>
      <xdr:rowOff>123825</xdr:rowOff>
    </xdr:to>
    <xdr:sp>
      <xdr:nvSpPr>
        <xdr:cNvPr id="68" name="Line 131"/>
        <xdr:cNvSpPr>
          <a:spLocks noChangeShapeType="1"/>
        </xdr:cNvSpPr>
      </xdr:nvSpPr>
      <xdr:spPr>
        <a:xfrm>
          <a:off x="2000250" y="258127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14</xdr:row>
      <xdr:rowOff>95250</xdr:rowOff>
    </xdr:from>
    <xdr:to>
      <xdr:col>3</xdr:col>
      <xdr:colOff>9525</xdr:colOff>
      <xdr:row>14</xdr:row>
      <xdr:rowOff>95250</xdr:rowOff>
    </xdr:to>
    <xdr:sp>
      <xdr:nvSpPr>
        <xdr:cNvPr id="69" name="Line 132"/>
        <xdr:cNvSpPr>
          <a:spLocks noChangeShapeType="1"/>
        </xdr:cNvSpPr>
      </xdr:nvSpPr>
      <xdr:spPr>
        <a:xfrm>
          <a:off x="2009775" y="2717800"/>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123825</xdr:rowOff>
    </xdr:from>
    <xdr:to>
      <xdr:col>3</xdr:col>
      <xdr:colOff>9525</xdr:colOff>
      <xdr:row>15</xdr:row>
      <xdr:rowOff>123825</xdr:rowOff>
    </xdr:to>
    <xdr:sp>
      <xdr:nvSpPr>
        <xdr:cNvPr id="70" name="Line 133"/>
        <xdr:cNvSpPr>
          <a:spLocks noChangeShapeType="1"/>
        </xdr:cNvSpPr>
      </xdr:nvSpPr>
      <xdr:spPr>
        <a:xfrm>
          <a:off x="2009775" y="291147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16</xdr:row>
      <xdr:rowOff>104775</xdr:rowOff>
    </xdr:from>
    <xdr:to>
      <xdr:col>3</xdr:col>
      <xdr:colOff>19050</xdr:colOff>
      <xdr:row>16</xdr:row>
      <xdr:rowOff>104775</xdr:rowOff>
    </xdr:to>
    <xdr:sp>
      <xdr:nvSpPr>
        <xdr:cNvPr id="71" name="Line 134"/>
        <xdr:cNvSpPr>
          <a:spLocks noChangeShapeType="1"/>
        </xdr:cNvSpPr>
      </xdr:nvSpPr>
      <xdr:spPr>
        <a:xfrm>
          <a:off x="2019300" y="305752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25</xdr:row>
      <xdr:rowOff>95250</xdr:rowOff>
    </xdr:from>
    <xdr:to>
      <xdr:col>2</xdr:col>
      <xdr:colOff>1190625</xdr:colOff>
      <xdr:row>25</xdr:row>
      <xdr:rowOff>95250</xdr:rowOff>
    </xdr:to>
    <xdr:sp>
      <xdr:nvSpPr>
        <xdr:cNvPr id="72" name="Line 135"/>
        <xdr:cNvSpPr>
          <a:spLocks noChangeShapeType="1"/>
        </xdr:cNvSpPr>
      </xdr:nvSpPr>
      <xdr:spPr>
        <a:xfrm>
          <a:off x="2009775" y="45339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30</xdr:row>
      <xdr:rowOff>114300</xdr:rowOff>
    </xdr:from>
    <xdr:to>
      <xdr:col>2</xdr:col>
      <xdr:colOff>1181100</xdr:colOff>
      <xdr:row>30</xdr:row>
      <xdr:rowOff>114300</xdr:rowOff>
    </xdr:to>
    <xdr:sp>
      <xdr:nvSpPr>
        <xdr:cNvPr id="73" name="Line 136"/>
        <xdr:cNvSpPr>
          <a:spLocks noChangeShapeType="1"/>
        </xdr:cNvSpPr>
      </xdr:nvSpPr>
      <xdr:spPr>
        <a:xfrm>
          <a:off x="2000250" y="53784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31</xdr:row>
      <xdr:rowOff>104775</xdr:rowOff>
    </xdr:from>
    <xdr:to>
      <xdr:col>2</xdr:col>
      <xdr:colOff>1181100</xdr:colOff>
      <xdr:row>31</xdr:row>
      <xdr:rowOff>104775</xdr:rowOff>
    </xdr:to>
    <xdr:sp>
      <xdr:nvSpPr>
        <xdr:cNvPr id="74" name="Line 137"/>
        <xdr:cNvSpPr>
          <a:spLocks noChangeShapeType="1"/>
        </xdr:cNvSpPr>
      </xdr:nvSpPr>
      <xdr:spPr>
        <a:xfrm>
          <a:off x="2000250" y="55340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32</xdr:row>
      <xdr:rowOff>95250</xdr:rowOff>
    </xdr:from>
    <xdr:to>
      <xdr:col>2</xdr:col>
      <xdr:colOff>1181100</xdr:colOff>
      <xdr:row>32</xdr:row>
      <xdr:rowOff>95250</xdr:rowOff>
    </xdr:to>
    <xdr:sp>
      <xdr:nvSpPr>
        <xdr:cNvPr id="75" name="Line 138"/>
        <xdr:cNvSpPr>
          <a:spLocks noChangeShapeType="1"/>
        </xdr:cNvSpPr>
      </xdr:nvSpPr>
      <xdr:spPr>
        <a:xfrm>
          <a:off x="2000250" y="57054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33</xdr:row>
      <xdr:rowOff>95250</xdr:rowOff>
    </xdr:from>
    <xdr:to>
      <xdr:col>2</xdr:col>
      <xdr:colOff>1171575</xdr:colOff>
      <xdr:row>33</xdr:row>
      <xdr:rowOff>95250</xdr:rowOff>
    </xdr:to>
    <xdr:sp>
      <xdr:nvSpPr>
        <xdr:cNvPr id="76" name="Line 139"/>
        <xdr:cNvSpPr>
          <a:spLocks noChangeShapeType="1"/>
        </xdr:cNvSpPr>
      </xdr:nvSpPr>
      <xdr:spPr>
        <a:xfrm>
          <a:off x="1990725" y="58864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600075</xdr:colOff>
      <xdr:row>39</xdr:row>
      <xdr:rowOff>104775</xdr:rowOff>
    </xdr:from>
    <xdr:to>
      <xdr:col>3</xdr:col>
      <xdr:colOff>19050</xdr:colOff>
      <xdr:row>39</xdr:row>
      <xdr:rowOff>104775</xdr:rowOff>
    </xdr:to>
    <xdr:sp>
      <xdr:nvSpPr>
        <xdr:cNvPr id="77" name="Line 140"/>
        <xdr:cNvSpPr>
          <a:spLocks noChangeShapeType="1"/>
        </xdr:cNvSpPr>
      </xdr:nvSpPr>
      <xdr:spPr>
        <a:xfrm>
          <a:off x="1743075" y="6981825"/>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40</xdr:row>
      <xdr:rowOff>123825</xdr:rowOff>
    </xdr:from>
    <xdr:to>
      <xdr:col>3</xdr:col>
      <xdr:colOff>1352550</xdr:colOff>
      <xdr:row>40</xdr:row>
      <xdr:rowOff>123825</xdr:rowOff>
    </xdr:to>
    <xdr:sp>
      <xdr:nvSpPr>
        <xdr:cNvPr id="78" name="Line 141"/>
        <xdr:cNvSpPr>
          <a:spLocks noChangeShapeType="1"/>
        </xdr:cNvSpPr>
      </xdr:nvSpPr>
      <xdr:spPr>
        <a:xfrm flipV="1">
          <a:off x="3486150" y="71659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41</xdr:row>
      <xdr:rowOff>114300</xdr:rowOff>
    </xdr:from>
    <xdr:to>
      <xdr:col>3</xdr:col>
      <xdr:colOff>1343025</xdr:colOff>
      <xdr:row>41</xdr:row>
      <xdr:rowOff>114300</xdr:rowOff>
    </xdr:to>
    <xdr:sp>
      <xdr:nvSpPr>
        <xdr:cNvPr id="79" name="Line 142"/>
        <xdr:cNvSpPr>
          <a:spLocks noChangeShapeType="1"/>
        </xdr:cNvSpPr>
      </xdr:nvSpPr>
      <xdr:spPr>
        <a:xfrm flipV="1">
          <a:off x="3476625" y="73215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42</xdr:row>
      <xdr:rowOff>104775</xdr:rowOff>
    </xdr:from>
    <xdr:to>
      <xdr:col>3</xdr:col>
      <xdr:colOff>1352550</xdr:colOff>
      <xdr:row>42</xdr:row>
      <xdr:rowOff>104775</xdr:rowOff>
    </xdr:to>
    <xdr:sp>
      <xdr:nvSpPr>
        <xdr:cNvPr id="80" name="Line 143"/>
        <xdr:cNvSpPr>
          <a:spLocks noChangeShapeType="1"/>
        </xdr:cNvSpPr>
      </xdr:nvSpPr>
      <xdr:spPr>
        <a:xfrm flipV="1">
          <a:off x="3486150" y="74771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43</xdr:row>
      <xdr:rowOff>104775</xdr:rowOff>
    </xdr:from>
    <xdr:to>
      <xdr:col>3</xdr:col>
      <xdr:colOff>1352550</xdr:colOff>
      <xdr:row>43</xdr:row>
      <xdr:rowOff>104775</xdr:rowOff>
    </xdr:to>
    <xdr:sp>
      <xdr:nvSpPr>
        <xdr:cNvPr id="81" name="Line 144"/>
        <xdr:cNvSpPr>
          <a:spLocks noChangeShapeType="1"/>
        </xdr:cNvSpPr>
      </xdr:nvSpPr>
      <xdr:spPr>
        <a:xfrm flipV="1">
          <a:off x="3486150" y="76422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44</xdr:row>
      <xdr:rowOff>104775</xdr:rowOff>
    </xdr:from>
    <xdr:to>
      <xdr:col>3</xdr:col>
      <xdr:colOff>1352550</xdr:colOff>
      <xdr:row>44</xdr:row>
      <xdr:rowOff>104775</xdr:rowOff>
    </xdr:to>
    <xdr:sp>
      <xdr:nvSpPr>
        <xdr:cNvPr id="82" name="Line 145"/>
        <xdr:cNvSpPr>
          <a:spLocks noChangeShapeType="1"/>
        </xdr:cNvSpPr>
      </xdr:nvSpPr>
      <xdr:spPr>
        <a:xfrm flipV="1">
          <a:off x="3486150" y="7807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45</xdr:row>
      <xdr:rowOff>152400</xdr:rowOff>
    </xdr:from>
    <xdr:to>
      <xdr:col>3</xdr:col>
      <xdr:colOff>1352550</xdr:colOff>
      <xdr:row>45</xdr:row>
      <xdr:rowOff>152400</xdr:rowOff>
    </xdr:to>
    <xdr:sp>
      <xdr:nvSpPr>
        <xdr:cNvPr id="83" name="Line 146"/>
        <xdr:cNvSpPr>
          <a:spLocks noChangeShapeType="1"/>
        </xdr:cNvSpPr>
      </xdr:nvSpPr>
      <xdr:spPr>
        <a:xfrm flipV="1">
          <a:off x="3486150" y="80200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46</xdr:row>
      <xdr:rowOff>114300</xdr:rowOff>
    </xdr:from>
    <xdr:to>
      <xdr:col>3</xdr:col>
      <xdr:colOff>1133475</xdr:colOff>
      <xdr:row>47</xdr:row>
      <xdr:rowOff>85725</xdr:rowOff>
    </xdr:to>
    <xdr:sp>
      <xdr:nvSpPr>
        <xdr:cNvPr id="84" name="Line 147"/>
        <xdr:cNvSpPr>
          <a:spLocks noChangeShapeType="1"/>
        </xdr:cNvSpPr>
      </xdr:nvSpPr>
      <xdr:spPr>
        <a:xfrm flipH="1">
          <a:off x="3467100" y="8147050"/>
          <a:ext cx="9525" cy="1365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51</xdr:row>
      <xdr:rowOff>85725</xdr:rowOff>
    </xdr:from>
    <xdr:to>
      <xdr:col>3</xdr:col>
      <xdr:colOff>9525</xdr:colOff>
      <xdr:row>51</xdr:row>
      <xdr:rowOff>85725</xdr:rowOff>
    </xdr:to>
    <xdr:sp>
      <xdr:nvSpPr>
        <xdr:cNvPr id="85" name="Line 148"/>
        <xdr:cNvSpPr>
          <a:spLocks noChangeShapeType="1"/>
        </xdr:cNvSpPr>
      </xdr:nvSpPr>
      <xdr:spPr>
        <a:xfrm>
          <a:off x="2028825" y="89439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52</xdr:row>
      <xdr:rowOff>123825</xdr:rowOff>
    </xdr:from>
    <xdr:to>
      <xdr:col>4</xdr:col>
      <xdr:colOff>28575</xdr:colOff>
      <xdr:row>52</xdr:row>
      <xdr:rowOff>123825</xdr:rowOff>
    </xdr:to>
    <xdr:sp>
      <xdr:nvSpPr>
        <xdr:cNvPr id="86" name="Line 157"/>
        <xdr:cNvSpPr>
          <a:spLocks noChangeShapeType="1"/>
        </xdr:cNvSpPr>
      </xdr:nvSpPr>
      <xdr:spPr>
        <a:xfrm>
          <a:off x="2857500" y="9147175"/>
          <a:ext cx="895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590550</xdr:colOff>
      <xdr:row>52</xdr:row>
      <xdr:rowOff>104775</xdr:rowOff>
    </xdr:from>
    <xdr:to>
      <xdr:col>3</xdr:col>
      <xdr:colOff>9525</xdr:colOff>
      <xdr:row>52</xdr:row>
      <xdr:rowOff>104775</xdr:rowOff>
    </xdr:to>
    <xdr:sp>
      <xdr:nvSpPr>
        <xdr:cNvPr id="87" name="Line 158"/>
        <xdr:cNvSpPr>
          <a:spLocks noChangeShapeType="1"/>
        </xdr:cNvSpPr>
      </xdr:nvSpPr>
      <xdr:spPr>
        <a:xfrm>
          <a:off x="1733550" y="9128125"/>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1171575</xdr:colOff>
      <xdr:row>54</xdr:row>
      <xdr:rowOff>123825</xdr:rowOff>
    </xdr:from>
    <xdr:to>
      <xdr:col>4</xdr:col>
      <xdr:colOff>0</xdr:colOff>
      <xdr:row>54</xdr:row>
      <xdr:rowOff>123825</xdr:rowOff>
    </xdr:to>
    <xdr:sp>
      <xdr:nvSpPr>
        <xdr:cNvPr id="88" name="Line 159"/>
        <xdr:cNvSpPr>
          <a:spLocks noChangeShapeType="1"/>
        </xdr:cNvSpPr>
      </xdr:nvSpPr>
      <xdr:spPr>
        <a:xfrm flipV="1">
          <a:off x="3514725" y="94773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52</xdr:row>
      <xdr:rowOff>123825</xdr:rowOff>
    </xdr:from>
    <xdr:to>
      <xdr:col>2</xdr:col>
      <xdr:colOff>885825</xdr:colOff>
      <xdr:row>56</xdr:row>
      <xdr:rowOff>85725</xdr:rowOff>
    </xdr:to>
    <xdr:sp>
      <xdr:nvSpPr>
        <xdr:cNvPr id="89" name="Line 162"/>
        <xdr:cNvSpPr>
          <a:spLocks noChangeShapeType="1"/>
        </xdr:cNvSpPr>
      </xdr:nvSpPr>
      <xdr:spPr>
        <a:xfrm flipH="1">
          <a:off x="2028825" y="9147175"/>
          <a:ext cx="0" cy="6223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56</xdr:row>
      <xdr:rowOff>85725</xdr:rowOff>
    </xdr:from>
    <xdr:to>
      <xdr:col>3</xdr:col>
      <xdr:colOff>19050</xdr:colOff>
      <xdr:row>56</xdr:row>
      <xdr:rowOff>85725</xdr:rowOff>
    </xdr:to>
    <xdr:sp>
      <xdr:nvSpPr>
        <xdr:cNvPr id="90" name="Line 163"/>
        <xdr:cNvSpPr>
          <a:spLocks noChangeShapeType="1"/>
        </xdr:cNvSpPr>
      </xdr:nvSpPr>
      <xdr:spPr>
        <a:xfrm>
          <a:off x="2038350" y="97694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55</xdr:row>
      <xdr:rowOff>104775</xdr:rowOff>
    </xdr:from>
    <xdr:to>
      <xdr:col>3</xdr:col>
      <xdr:colOff>19050</xdr:colOff>
      <xdr:row>55</xdr:row>
      <xdr:rowOff>104775</xdr:rowOff>
    </xdr:to>
    <xdr:sp>
      <xdr:nvSpPr>
        <xdr:cNvPr id="91" name="Line 164"/>
        <xdr:cNvSpPr>
          <a:spLocks noChangeShapeType="1"/>
        </xdr:cNvSpPr>
      </xdr:nvSpPr>
      <xdr:spPr>
        <a:xfrm>
          <a:off x="2038350" y="96234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1162050</xdr:colOff>
      <xdr:row>52</xdr:row>
      <xdr:rowOff>142875</xdr:rowOff>
    </xdr:from>
    <xdr:to>
      <xdr:col>3</xdr:col>
      <xdr:colOff>1171575</xdr:colOff>
      <xdr:row>54</xdr:row>
      <xdr:rowOff>114300</xdr:rowOff>
    </xdr:to>
    <xdr:sp>
      <xdr:nvSpPr>
        <xdr:cNvPr id="92" name="Line 165"/>
        <xdr:cNvSpPr>
          <a:spLocks noChangeShapeType="1"/>
        </xdr:cNvSpPr>
      </xdr:nvSpPr>
      <xdr:spPr>
        <a:xfrm flipH="1">
          <a:off x="3505200" y="9166225"/>
          <a:ext cx="9525" cy="3016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590550</xdr:colOff>
      <xdr:row>57</xdr:row>
      <xdr:rowOff>104775</xdr:rowOff>
    </xdr:from>
    <xdr:to>
      <xdr:col>3</xdr:col>
      <xdr:colOff>9525</xdr:colOff>
      <xdr:row>57</xdr:row>
      <xdr:rowOff>104775</xdr:rowOff>
    </xdr:to>
    <xdr:sp>
      <xdr:nvSpPr>
        <xdr:cNvPr id="93" name="Line 166"/>
        <xdr:cNvSpPr>
          <a:spLocks noChangeShapeType="1"/>
        </xdr:cNvSpPr>
      </xdr:nvSpPr>
      <xdr:spPr>
        <a:xfrm>
          <a:off x="1733550" y="9953625"/>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57</xdr:row>
      <xdr:rowOff>123825</xdr:rowOff>
    </xdr:from>
    <xdr:to>
      <xdr:col>2</xdr:col>
      <xdr:colOff>885825</xdr:colOff>
      <xdr:row>59</xdr:row>
      <xdr:rowOff>104775</xdr:rowOff>
    </xdr:to>
    <xdr:sp>
      <xdr:nvSpPr>
        <xdr:cNvPr id="94" name="Line 167"/>
        <xdr:cNvSpPr>
          <a:spLocks noChangeShapeType="1"/>
        </xdr:cNvSpPr>
      </xdr:nvSpPr>
      <xdr:spPr>
        <a:xfrm flipH="1">
          <a:off x="2028825" y="9972675"/>
          <a:ext cx="0" cy="3111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58</xdr:row>
      <xdr:rowOff>123825</xdr:rowOff>
    </xdr:from>
    <xdr:to>
      <xdr:col>3</xdr:col>
      <xdr:colOff>9525</xdr:colOff>
      <xdr:row>58</xdr:row>
      <xdr:rowOff>123825</xdr:rowOff>
    </xdr:to>
    <xdr:sp>
      <xdr:nvSpPr>
        <xdr:cNvPr id="95" name="Line 168"/>
        <xdr:cNvSpPr>
          <a:spLocks noChangeShapeType="1"/>
        </xdr:cNvSpPr>
      </xdr:nvSpPr>
      <xdr:spPr>
        <a:xfrm>
          <a:off x="2028825" y="101377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59</xdr:row>
      <xdr:rowOff>114300</xdr:rowOff>
    </xdr:from>
    <xdr:to>
      <xdr:col>3</xdr:col>
      <xdr:colOff>19050</xdr:colOff>
      <xdr:row>59</xdr:row>
      <xdr:rowOff>114300</xdr:rowOff>
    </xdr:to>
    <xdr:sp>
      <xdr:nvSpPr>
        <xdr:cNvPr id="96" name="Line 169"/>
        <xdr:cNvSpPr>
          <a:spLocks noChangeShapeType="1"/>
        </xdr:cNvSpPr>
      </xdr:nvSpPr>
      <xdr:spPr>
        <a:xfrm>
          <a:off x="2038350" y="102933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19</xdr:row>
      <xdr:rowOff>95250</xdr:rowOff>
    </xdr:from>
    <xdr:to>
      <xdr:col>7</xdr:col>
      <xdr:colOff>962025</xdr:colOff>
      <xdr:row>19</xdr:row>
      <xdr:rowOff>95250</xdr:rowOff>
    </xdr:to>
    <xdr:sp>
      <xdr:nvSpPr>
        <xdr:cNvPr id="97" name="Line 170"/>
        <xdr:cNvSpPr>
          <a:spLocks noChangeShapeType="1"/>
        </xdr:cNvSpPr>
      </xdr:nvSpPr>
      <xdr:spPr>
        <a:xfrm>
          <a:off x="6229350" y="354330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23</xdr:row>
      <xdr:rowOff>142875</xdr:rowOff>
    </xdr:from>
    <xdr:to>
      <xdr:col>7</xdr:col>
      <xdr:colOff>942975</xdr:colOff>
      <xdr:row>23</xdr:row>
      <xdr:rowOff>142875</xdr:rowOff>
    </xdr:to>
    <xdr:sp>
      <xdr:nvSpPr>
        <xdr:cNvPr id="98" name="Line 171"/>
        <xdr:cNvSpPr>
          <a:spLocks noChangeShapeType="1"/>
        </xdr:cNvSpPr>
      </xdr:nvSpPr>
      <xdr:spPr>
        <a:xfrm>
          <a:off x="6581775" y="425132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809625</xdr:colOff>
      <xdr:row>33</xdr:row>
      <xdr:rowOff>95250</xdr:rowOff>
    </xdr:from>
    <xdr:to>
      <xdr:col>3</xdr:col>
      <xdr:colOff>1352550</xdr:colOff>
      <xdr:row>33</xdr:row>
      <xdr:rowOff>95250</xdr:rowOff>
    </xdr:to>
    <xdr:sp>
      <xdr:nvSpPr>
        <xdr:cNvPr id="99" name="Line 95"/>
        <xdr:cNvSpPr>
          <a:spLocks noChangeShapeType="1"/>
        </xdr:cNvSpPr>
      </xdr:nvSpPr>
      <xdr:spPr>
        <a:xfrm>
          <a:off x="3152775" y="588645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1133474</xdr:colOff>
      <xdr:row>33</xdr:row>
      <xdr:rowOff>95250</xdr:rowOff>
    </xdr:from>
    <xdr:to>
      <xdr:col>3</xdr:col>
      <xdr:colOff>1142999</xdr:colOff>
      <xdr:row>36</xdr:row>
      <xdr:rowOff>85725</xdr:rowOff>
    </xdr:to>
    <xdr:sp>
      <xdr:nvSpPr>
        <xdr:cNvPr id="100" name="Line 98"/>
        <xdr:cNvSpPr>
          <a:spLocks noChangeShapeType="1"/>
        </xdr:cNvSpPr>
      </xdr:nvSpPr>
      <xdr:spPr>
        <a:xfrm flipH="1">
          <a:off x="3475990" y="5886450"/>
          <a:ext cx="9525" cy="5334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1162050</xdr:colOff>
      <xdr:row>34</xdr:row>
      <xdr:rowOff>95250</xdr:rowOff>
    </xdr:from>
    <xdr:to>
      <xdr:col>3</xdr:col>
      <xdr:colOff>1371600</xdr:colOff>
      <xdr:row>34</xdr:row>
      <xdr:rowOff>95250</xdr:rowOff>
    </xdr:to>
    <xdr:sp>
      <xdr:nvSpPr>
        <xdr:cNvPr id="101" name="Line 96"/>
        <xdr:cNvSpPr>
          <a:spLocks noChangeShapeType="1"/>
        </xdr:cNvSpPr>
      </xdr:nvSpPr>
      <xdr:spPr>
        <a:xfrm flipV="1">
          <a:off x="3505200" y="60674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35</xdr:row>
      <xdr:rowOff>95250</xdr:rowOff>
    </xdr:from>
    <xdr:to>
      <xdr:col>3</xdr:col>
      <xdr:colOff>1362075</xdr:colOff>
      <xdr:row>35</xdr:row>
      <xdr:rowOff>95250</xdr:rowOff>
    </xdr:to>
    <xdr:sp>
      <xdr:nvSpPr>
        <xdr:cNvPr id="102" name="Line 96"/>
        <xdr:cNvSpPr>
          <a:spLocks noChangeShapeType="1"/>
        </xdr:cNvSpPr>
      </xdr:nvSpPr>
      <xdr:spPr>
        <a:xfrm flipV="1">
          <a:off x="3495675" y="624840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36</xdr:row>
      <xdr:rowOff>76200</xdr:rowOff>
    </xdr:from>
    <xdr:to>
      <xdr:col>3</xdr:col>
      <xdr:colOff>1352550</xdr:colOff>
      <xdr:row>36</xdr:row>
      <xdr:rowOff>76200</xdr:rowOff>
    </xdr:to>
    <xdr:sp>
      <xdr:nvSpPr>
        <xdr:cNvPr id="103" name="Line 96"/>
        <xdr:cNvSpPr>
          <a:spLocks noChangeShapeType="1"/>
        </xdr:cNvSpPr>
      </xdr:nvSpPr>
      <xdr:spPr>
        <a:xfrm flipV="1">
          <a:off x="3486150" y="6410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1171575</xdr:colOff>
      <xdr:row>53</xdr:row>
      <xdr:rowOff>95250</xdr:rowOff>
    </xdr:from>
    <xdr:to>
      <xdr:col>4</xdr:col>
      <xdr:colOff>0</xdr:colOff>
      <xdr:row>53</xdr:row>
      <xdr:rowOff>95250</xdr:rowOff>
    </xdr:to>
    <xdr:sp>
      <xdr:nvSpPr>
        <xdr:cNvPr id="104" name="Line 159"/>
        <xdr:cNvSpPr>
          <a:spLocks noChangeShapeType="1"/>
        </xdr:cNvSpPr>
      </xdr:nvSpPr>
      <xdr:spPr>
        <a:xfrm flipV="1">
          <a:off x="3514725" y="928370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40</xdr:row>
      <xdr:rowOff>0</xdr:rowOff>
    </xdr:from>
    <xdr:to>
      <xdr:col>4</xdr:col>
      <xdr:colOff>76200</xdr:colOff>
      <xdr:row>41</xdr:row>
      <xdr:rowOff>9525</xdr:rowOff>
    </xdr:to>
    <xdr:sp>
      <xdr:nvSpPr>
        <xdr:cNvPr id="2" name="Text Box 1"/>
        <xdr:cNvSpPr txBox="1">
          <a:spLocks noChangeArrowheads="1"/>
        </xdr:cNvSpPr>
      </xdr:nvSpPr>
      <xdr:spPr>
        <a:xfrm>
          <a:off x="5076825" y="81184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0</xdr:row>
      <xdr:rowOff>180975</xdr:rowOff>
    </xdr:from>
    <xdr:to>
      <xdr:col>18</xdr:col>
      <xdr:colOff>200025</xdr:colOff>
      <xdr:row>3</xdr:row>
      <xdr:rowOff>28575</xdr:rowOff>
    </xdr:to>
    <xdr:sp>
      <xdr:nvSpPr>
        <xdr:cNvPr id="2" name="TextBox 1"/>
        <xdr:cNvSpPr txBox="1"/>
      </xdr:nvSpPr>
      <xdr:spPr>
        <a:xfrm>
          <a:off x="9525" y="180975"/>
          <a:ext cx="7105650" cy="438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zh-CN" sz="1600" b="1"/>
            <a:t>01</a:t>
          </a:r>
          <a:r>
            <a:rPr lang="zh-CN" altLang="en-US" sz="1600" b="1"/>
            <a:t>基础信息输入栏</a:t>
          </a:r>
          <a:endParaRPr lang="zh-CN" altLang="en-US" sz="16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8504;&#32418;&#27905;\My%20Documents\&#28504;&#27946;&#27905;123\xinbiao\benbu\&#27784;&#38451;&#26412;&#37096;&#65288;&#23436;&#25104;&#65289;\20010630&#24211;&#23384;&#28165;&#21333;&#19978;&#25253;&#35843;&#25972;&#21518;&#26631;&#2093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消耗件"/>
      <sheetName val="高价件"/>
      <sheetName val="Sheet1"/>
      <sheetName val="1"/>
      <sheetName val="XL4Poppy"/>
      <sheetName val=""/>
      <sheetName val="KKKKKKKK"/>
      <sheetName val="其他货币资金.dbf"/>
      <sheetName val="银行存款.dbf"/>
      <sheetName val="订单"/>
      <sheetName val="eqpmad2"/>
      <sheetName val="工时统计"/>
      <sheetName val="_x005f_x0000__x005f_x0000__x005f_x0000__x005f_x0000__x0"/>
      <sheetName val="企业表一"/>
      <sheetName val="M-5C"/>
      <sheetName val="M-5A"/>
      <sheetName val="Main"/>
      <sheetName val="Financial Statement"/>
      <sheetName val="master"/>
      <sheetName val="SENSITIVITY"/>
      <sheetName val="Parameters"/>
      <sheetName val="Base Data"/>
      <sheetName val="Title"/>
      <sheetName val="目录"/>
      <sheetName val="基本情况表"/>
      <sheetName val="ENT"/>
      <sheetName val="FTHL"/>
      <sheetName val="GX"/>
      <sheetName val="IN"/>
      <sheetName val="ITCD"/>
      <sheetName val="LVLT"/>
      <sheetName val="MFNX"/>
      <sheetName val="NOPT"/>
      <sheetName val="TCM"/>
      <sheetName val="TSIX"/>
      <sheetName val="WCG"/>
      <sheetName val="Financial statements"/>
      <sheetName val="关联交易-存款"/>
      <sheetName val="资产评估结果分类汇总表 (2)"/>
      <sheetName val="classification"/>
      <sheetName val="Details"/>
      <sheetName val="_x005f_x005f_x005f_x0000__x005f_x005f_x005f_x0000__x005"/>
      <sheetName val="_x005f_x0000__x005f_x0000__x005"/>
      <sheetName val="_x005f_x005f_x005f_x0000__x005f"/>
      <sheetName val="_x005f_x0000__x005f"/>
      <sheetName val="_x005f_x005f_x005f_x005f_x005f_x005f_x005f_x0000__x005f"/>
      <sheetName val="W"/>
      <sheetName val="B"/>
      <sheetName val="_x005f_x005f_x005f_x005f_x005f_x005f_x005f_x005f_x005f_x005f_"/>
      <sheetName val="_x005f_x005f_"/>
      <sheetName val="_x005f_x005f_x005f_x005f_"/>
      <sheetName val="5-1-1房建(纺机05.7）"/>
      <sheetName val="batch"/>
      <sheetName val="合"/>
      <sheetName val="电子"/>
      <sheetName val="_"/>
      <sheetName val="_x005f_x005f_x005f_x005f_x005f_x005f_x005f_x005f_"/>
      <sheetName val="Detail Loan Move. &amp; Listing"/>
      <sheetName val="AFEMAI"/>
      <sheetName val="KEY"/>
      <sheetName val="科目表"/>
      <sheetName val="信息录入"/>
      <sheetName val="SW-TEO"/>
      <sheetName val="dxnsjtempsheet"/>
      <sheetName val="工资"/>
      <sheetName val="项目目录"/>
      <sheetName val="数外余额"/>
      <sheetName val="完"/>
      <sheetName val="披露表(国资)"/>
      <sheetName val="索引"/>
      <sheetName val="6月"/>
      <sheetName val="清单12.31"/>
      <sheetName val="短期借款审定表"/>
      <sheetName val="说明"/>
      <sheetName val="收入"/>
      <sheetName val="原报调整分录"/>
      <sheetName val="审计调整分录"/>
      <sheetName val="主要表格中参数事项"/>
      <sheetName val="PG-Y-3（3）销售费用"/>
      <sheetName val="PG-Y-1评估结果计算表（利润表）"/>
      <sheetName val="折现率"/>
      <sheetName val="短期借款余额表"/>
      <sheetName val="固定资产折旧表"/>
      <sheetName val="银行借款询证"/>
      <sheetName val="大楼分录"/>
      <sheetName val="数量金额总账"/>
      <sheetName val="Valuation"/>
      <sheetName val="#REF"/>
      <sheetName val="表21 净利润调节表"/>
      <sheetName val="在产品2001"/>
      <sheetName val="Rental Commitment 06.01"/>
      <sheetName val="示范99tzfl"/>
      <sheetName val="BPR"/>
      <sheetName val="机器设备年限表"/>
      <sheetName val="Oct"/>
      <sheetName val="MAR-F"/>
      <sheetName val="20010630库存清单上报调整后标准"/>
      <sheetName val="Collateral"/>
      <sheetName val="Disposition"/>
      <sheetName val="主营业务收入"/>
      <sheetName val="利润表"/>
      <sheetName val="银行存款明细G2001"/>
      <sheetName val="YS02-02"/>
      <sheetName val="UFPrn20070303114642"/>
      <sheetName val="试算平衡表"/>
      <sheetName val="XBase"/>
      <sheetName val="成品礼品汇总"/>
      <sheetName val="发货信息汇总"/>
      <sheetName val="报表项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3.xml"/></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comments" Target="../comments44.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comments" Target="../comments45.xml"/></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comments" Target="../comments46.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comments" Target="../comments47.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comments" Target="../comments48.xml"/></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comments" Target="../comments49.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comments" Target="../comments50.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comments" Target="../comments51.x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comments" Target="../comments52.x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comments" Target="../comments53.xml"/></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comments" Target="../comments54.xml"/></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comments" Target="../comments55.xml"/></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comments" Target="../comments56.xml"/></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comments" Target="../comments57.xml"/></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comments" Target="../comments58.xml"/></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comments" Target="../comments59.xml"/></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comments" Target="../comments60.xml"/></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comments" Target="../comments61.xml"/></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comments" Target="../comments62.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comments" Target="../comments63.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comments" Target="../comments64.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comments" Target="../comments65.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comments" Target="../comments66.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comments" Target="../comments67.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comments" Target="../comments68.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comments" Target="../comments69.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comments" Target="../comments70.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comments" Target="../comments71.xml"/></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comments" Target="../comments72.xml"/></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comments" Target="../comments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9"/>
  <sheetViews>
    <sheetView showGridLines="0" zoomScale="90" zoomScaleNormal="90" workbookViewId="0">
      <selection activeCell="L22" sqref="L22"/>
    </sheetView>
  </sheetViews>
  <sheetFormatPr defaultColWidth="9" defaultRowHeight="15"/>
  <cols>
    <col min="1" max="1" width="1.75" style="635" customWidth="1"/>
    <col min="2" max="2" width="4.5" style="635" customWidth="1"/>
    <col min="3" max="3" width="2.625" style="635" customWidth="1"/>
    <col min="4" max="4" width="21.625" style="635" customWidth="1"/>
    <col min="5" max="5" width="2.625" style="635" customWidth="1"/>
    <col min="6" max="6" width="4.5" style="635" customWidth="1"/>
    <col min="7" max="7" width="2.625" style="635" customWidth="1"/>
    <col min="8" max="8" width="21.625" style="635" customWidth="1"/>
    <col min="9" max="9" width="2.625" style="635" customWidth="1"/>
    <col min="10" max="10" width="4.5" style="635" customWidth="1"/>
    <col min="11" max="11" width="2.625" style="635" customWidth="1"/>
    <col min="12" max="12" width="21.625" style="635" customWidth="1"/>
    <col min="13" max="13" width="2.625" style="635" customWidth="1"/>
    <col min="14" max="14" width="4.5" style="635" customWidth="1"/>
    <col min="15" max="15" width="2.625" style="635" customWidth="1"/>
    <col min="16" max="16" width="21.625" style="635" customWidth="1"/>
    <col min="17" max="17" width="2.625" style="635" customWidth="1"/>
    <col min="18" max="18" width="4.5" style="635" customWidth="1"/>
    <col min="19" max="19" width="2.625" style="635" customWidth="1"/>
    <col min="20" max="20" width="21.625" style="635" customWidth="1"/>
    <col min="21" max="21" width="2.625" style="635" customWidth="1"/>
    <col min="22" max="22" width="4.5" style="635" customWidth="1"/>
    <col min="23" max="23" width="1.5" style="635" customWidth="1"/>
    <col min="24" max="16384" width="9" style="635"/>
  </cols>
  <sheetData>
    <row r="2" s="633" customFormat="1" ht="37.5" customHeight="1" spans="1:23">
      <c r="A2" s="636"/>
      <c r="B2" s="637" t="s">
        <v>0</v>
      </c>
      <c r="C2" s="637"/>
      <c r="D2" s="637"/>
      <c r="E2" s="637"/>
      <c r="F2" s="637"/>
      <c r="G2" s="637"/>
      <c r="H2" s="637"/>
      <c r="I2" s="637"/>
      <c r="J2" s="637"/>
      <c r="K2" s="637"/>
      <c r="L2" s="637"/>
      <c r="M2" s="637"/>
      <c r="N2" s="637"/>
      <c r="O2" s="637"/>
      <c r="P2" s="637"/>
      <c r="Q2" s="637"/>
      <c r="R2" s="637"/>
      <c r="S2" s="637"/>
      <c r="T2" s="637"/>
      <c r="U2" s="637"/>
      <c r="V2" s="637"/>
      <c r="W2" s="670"/>
    </row>
    <row r="3" ht="17.5" spans="1:23">
      <c r="A3" s="638"/>
      <c r="B3" s="639"/>
      <c r="C3" s="639"/>
      <c r="D3" s="640" t="s">
        <v>1</v>
      </c>
      <c r="E3" s="641"/>
      <c r="F3" s="641"/>
      <c r="G3" s="641"/>
      <c r="H3" s="640" t="s">
        <v>2</v>
      </c>
      <c r="I3" s="641"/>
      <c r="J3" s="641"/>
      <c r="K3" s="641"/>
      <c r="L3" s="640" t="s">
        <v>3</v>
      </c>
      <c r="M3" s="641"/>
      <c r="N3" s="641"/>
      <c r="O3" s="641"/>
      <c r="P3" s="640" t="s">
        <v>4</v>
      </c>
      <c r="Q3" s="641"/>
      <c r="R3" s="641"/>
      <c r="S3" s="641"/>
      <c r="T3" s="640" t="s">
        <v>5</v>
      </c>
      <c r="U3" s="639"/>
      <c r="V3" s="641"/>
      <c r="W3" s="671"/>
    </row>
    <row r="4" spans="1:23">
      <c r="A4" s="638"/>
      <c r="B4" s="639"/>
      <c r="C4" s="642"/>
      <c r="D4" s="643"/>
      <c r="E4" s="644"/>
      <c r="F4" s="639"/>
      <c r="G4" s="642"/>
      <c r="H4" s="643"/>
      <c r="I4" s="644"/>
      <c r="J4" s="639"/>
      <c r="K4" s="642"/>
      <c r="L4" s="643"/>
      <c r="M4" s="644"/>
      <c r="N4" s="639"/>
      <c r="O4" s="642"/>
      <c r="P4" s="643"/>
      <c r="Q4" s="644"/>
      <c r="R4" s="639"/>
      <c r="S4" s="642"/>
      <c r="T4" s="643"/>
      <c r="U4" s="644"/>
      <c r="V4" s="639"/>
      <c r="W4" s="671"/>
    </row>
    <row r="5" ht="17.5" spans="1:23">
      <c r="A5" s="638"/>
      <c r="B5" s="641"/>
      <c r="C5" s="645"/>
      <c r="D5" s="646"/>
      <c r="E5" s="647"/>
      <c r="F5" s="639"/>
      <c r="G5" s="648"/>
      <c r="H5" s="646"/>
      <c r="I5" s="647"/>
      <c r="J5" s="639"/>
      <c r="K5" s="648"/>
      <c r="L5" s="646"/>
      <c r="M5" s="647"/>
      <c r="N5" s="639"/>
      <c r="O5" s="648"/>
      <c r="P5" s="646"/>
      <c r="Q5" s="647"/>
      <c r="R5" s="639"/>
      <c r="S5" s="648"/>
      <c r="T5" s="646"/>
      <c r="U5" s="647"/>
      <c r="V5" s="639"/>
      <c r="W5" s="671"/>
    </row>
    <row r="6" ht="17.5" spans="1:23">
      <c r="A6" s="638"/>
      <c r="B6" s="640"/>
      <c r="C6" s="645"/>
      <c r="D6" s="646"/>
      <c r="E6" s="647"/>
      <c r="F6" s="649"/>
      <c r="G6" s="648"/>
      <c r="H6" s="646"/>
      <c r="I6" s="647"/>
      <c r="J6" s="649"/>
      <c r="K6" s="648"/>
      <c r="L6" s="646"/>
      <c r="M6" s="647"/>
      <c r="N6" s="649"/>
      <c r="O6" s="648"/>
      <c r="P6" s="646"/>
      <c r="Q6" s="647"/>
      <c r="R6" s="649"/>
      <c r="S6" s="648"/>
      <c r="T6" s="646"/>
      <c r="U6" s="647"/>
      <c r="V6" s="649"/>
      <c r="W6" s="671"/>
    </row>
    <row r="7" s="634" customFormat="1" ht="18.25" spans="1:23">
      <c r="A7" s="650"/>
      <c r="B7" s="651"/>
      <c r="C7" s="652"/>
      <c r="D7" s="653"/>
      <c r="E7" s="654"/>
      <c r="F7" s="655"/>
      <c r="G7" s="656"/>
      <c r="H7" s="653"/>
      <c r="I7" s="654"/>
      <c r="J7" s="655"/>
      <c r="K7" s="656"/>
      <c r="L7" s="653"/>
      <c r="M7" s="654"/>
      <c r="N7" s="655"/>
      <c r="O7" s="656"/>
      <c r="P7" s="653"/>
      <c r="Q7" s="654"/>
      <c r="R7" s="655"/>
      <c r="S7" s="656"/>
      <c r="T7" s="653"/>
      <c r="U7" s="654"/>
      <c r="V7" s="655"/>
      <c r="W7" s="672"/>
    </row>
    <row r="8" s="634" customFormat="1" ht="18.25" spans="1:23">
      <c r="A8" s="650"/>
      <c r="B8" s="640" t="s">
        <v>1</v>
      </c>
      <c r="C8" s="652"/>
      <c r="D8" s="657" t="s">
        <v>6</v>
      </c>
      <c r="E8" s="654"/>
      <c r="F8" s="649"/>
      <c r="G8" s="656"/>
      <c r="H8" s="658" t="s">
        <v>7</v>
      </c>
      <c r="I8" s="654"/>
      <c r="J8" s="649"/>
      <c r="K8" s="656"/>
      <c r="L8" s="669" t="s">
        <v>8</v>
      </c>
      <c r="M8" s="654"/>
      <c r="N8" s="649"/>
      <c r="O8" s="656"/>
      <c r="P8" s="658" t="s">
        <v>9</v>
      </c>
      <c r="Q8" s="654"/>
      <c r="R8" s="649"/>
      <c r="S8" s="656"/>
      <c r="T8" s="669" t="s">
        <v>10</v>
      </c>
      <c r="U8" s="654"/>
      <c r="V8" s="649"/>
      <c r="W8" s="672"/>
    </row>
    <row r="9" s="634" customFormat="1" ht="18.25" spans="1:23">
      <c r="A9" s="650"/>
      <c r="B9" s="651"/>
      <c r="C9" s="652"/>
      <c r="D9" s="659"/>
      <c r="E9" s="654"/>
      <c r="F9" s="655"/>
      <c r="G9" s="656"/>
      <c r="H9" s="653"/>
      <c r="I9" s="654"/>
      <c r="J9" s="655"/>
      <c r="K9" s="656"/>
      <c r="L9" s="659"/>
      <c r="M9" s="654"/>
      <c r="N9" s="655"/>
      <c r="O9" s="656"/>
      <c r="P9" s="659"/>
      <c r="Q9" s="654"/>
      <c r="R9" s="655"/>
      <c r="S9" s="656"/>
      <c r="T9" s="659"/>
      <c r="U9" s="654"/>
      <c r="V9" s="655"/>
      <c r="W9" s="672"/>
    </row>
    <row r="10" s="634" customFormat="1" ht="18.25" spans="1:23">
      <c r="A10" s="650"/>
      <c r="B10" s="640" t="s">
        <v>3</v>
      </c>
      <c r="C10" s="652"/>
      <c r="D10" s="657" t="s">
        <v>11</v>
      </c>
      <c r="E10" s="654"/>
      <c r="F10" s="649"/>
      <c r="G10" s="656"/>
      <c r="H10" s="658" t="s">
        <v>12</v>
      </c>
      <c r="I10" s="654"/>
      <c r="J10" s="649"/>
      <c r="K10" s="656"/>
      <c r="L10" s="669" t="s">
        <v>13</v>
      </c>
      <c r="M10" s="654"/>
      <c r="N10" s="649"/>
      <c r="O10" s="656"/>
      <c r="P10" s="658" t="s">
        <v>14</v>
      </c>
      <c r="Q10" s="654"/>
      <c r="R10" s="649"/>
      <c r="S10" s="656"/>
      <c r="T10" s="669" t="s">
        <v>15</v>
      </c>
      <c r="U10" s="654"/>
      <c r="V10" s="649"/>
      <c r="W10" s="672"/>
    </row>
    <row r="11" s="634" customFormat="1" ht="18.25" spans="1:23">
      <c r="A11" s="650"/>
      <c r="B11" s="651"/>
      <c r="C11" s="652"/>
      <c r="D11" s="659"/>
      <c r="E11" s="654"/>
      <c r="F11" s="655"/>
      <c r="G11" s="656"/>
      <c r="H11" s="659"/>
      <c r="I11" s="654"/>
      <c r="J11" s="655"/>
      <c r="K11" s="656"/>
      <c r="L11" s="659"/>
      <c r="M11" s="654"/>
      <c r="N11" s="655"/>
      <c r="O11" s="656"/>
      <c r="P11" s="659"/>
      <c r="Q11" s="654"/>
      <c r="R11" s="655"/>
      <c r="S11" s="656"/>
      <c r="T11" s="659"/>
      <c r="U11" s="654"/>
      <c r="V11" s="655"/>
      <c r="W11" s="672"/>
    </row>
    <row r="12" s="634" customFormat="1" ht="18.25" spans="1:23">
      <c r="A12" s="650"/>
      <c r="B12" s="640" t="s">
        <v>4</v>
      </c>
      <c r="C12" s="652"/>
      <c r="D12" s="657" t="s">
        <v>16</v>
      </c>
      <c r="E12" s="654"/>
      <c r="F12" s="649"/>
      <c r="G12" s="656"/>
      <c r="H12" s="659"/>
      <c r="I12" s="654"/>
      <c r="J12" s="649"/>
      <c r="K12" s="656"/>
      <c r="L12" s="669" t="s">
        <v>17</v>
      </c>
      <c r="M12" s="654"/>
      <c r="N12" s="649"/>
      <c r="O12" s="656"/>
      <c r="P12" s="658" t="s">
        <v>18</v>
      </c>
      <c r="Q12" s="654"/>
      <c r="R12" s="649"/>
      <c r="S12" s="656"/>
      <c r="T12" s="669" t="s">
        <v>19</v>
      </c>
      <c r="U12" s="654"/>
      <c r="V12" s="649"/>
      <c r="W12" s="672"/>
    </row>
    <row r="13" s="634" customFormat="1" ht="18.25" spans="1:23">
      <c r="A13" s="650"/>
      <c r="B13" s="651"/>
      <c r="C13" s="652"/>
      <c r="D13" s="659"/>
      <c r="E13" s="654"/>
      <c r="F13" s="655"/>
      <c r="G13" s="656"/>
      <c r="H13" s="659"/>
      <c r="I13" s="654"/>
      <c r="J13" s="655"/>
      <c r="K13" s="656"/>
      <c r="L13" s="659"/>
      <c r="M13" s="654"/>
      <c r="N13" s="655"/>
      <c r="O13" s="656"/>
      <c r="P13" s="659"/>
      <c r="Q13" s="654"/>
      <c r="R13" s="655"/>
      <c r="S13" s="656"/>
      <c r="T13" s="659"/>
      <c r="U13" s="654"/>
      <c r="V13" s="655"/>
      <c r="W13" s="672"/>
    </row>
    <row r="14" s="634" customFormat="1" ht="18.25" spans="1:23">
      <c r="A14" s="650"/>
      <c r="B14" s="640" t="s">
        <v>5</v>
      </c>
      <c r="C14" s="652"/>
      <c r="D14" s="659"/>
      <c r="E14" s="654"/>
      <c r="F14" s="649"/>
      <c r="G14" s="656"/>
      <c r="H14" s="659"/>
      <c r="I14" s="654"/>
      <c r="J14" s="649"/>
      <c r="K14" s="656"/>
      <c r="L14" s="669" t="s">
        <v>20</v>
      </c>
      <c r="M14" s="654"/>
      <c r="N14" s="649"/>
      <c r="O14" s="656"/>
      <c r="P14" s="658" t="s">
        <v>21</v>
      </c>
      <c r="Q14" s="654"/>
      <c r="R14" s="649"/>
      <c r="S14" s="656"/>
      <c r="T14" s="659"/>
      <c r="U14" s="654"/>
      <c r="V14" s="649"/>
      <c r="W14" s="672"/>
    </row>
    <row r="15" s="634" customFormat="1" ht="17.5" spans="1:23">
      <c r="A15" s="650"/>
      <c r="B15" s="651"/>
      <c r="C15" s="660"/>
      <c r="D15" s="661"/>
      <c r="E15" s="662"/>
      <c r="F15" s="655"/>
      <c r="G15" s="663"/>
      <c r="H15" s="661"/>
      <c r="I15" s="662"/>
      <c r="J15" s="655"/>
      <c r="K15" s="663"/>
      <c r="L15" s="661"/>
      <c r="M15" s="662"/>
      <c r="N15" s="655"/>
      <c r="O15" s="663"/>
      <c r="P15" s="661"/>
      <c r="Q15" s="662"/>
      <c r="R15" s="655"/>
      <c r="S15" s="663"/>
      <c r="T15" s="661"/>
      <c r="U15" s="662"/>
      <c r="V15" s="655"/>
      <c r="W15" s="672"/>
    </row>
    <row r="16" spans="1:23">
      <c r="A16" s="664"/>
      <c r="B16" s="665"/>
      <c r="C16" s="665"/>
      <c r="D16" s="665"/>
      <c r="E16" s="665"/>
      <c r="F16" s="665"/>
      <c r="G16" s="665"/>
      <c r="H16" s="665"/>
      <c r="I16" s="665"/>
      <c r="J16" s="665"/>
      <c r="K16" s="665"/>
      <c r="L16" s="665"/>
      <c r="M16" s="665"/>
      <c r="N16" s="665"/>
      <c r="O16" s="665"/>
      <c r="P16" s="665"/>
      <c r="Q16" s="665"/>
      <c r="R16" s="665"/>
      <c r="S16" s="665"/>
      <c r="T16" s="665"/>
      <c r="U16" s="665"/>
      <c r="V16" s="665"/>
      <c r="W16" s="673"/>
    </row>
    <row r="17" ht="9.75" customHeight="1" spans="1:23">
      <c r="A17" s="666"/>
      <c r="B17" s="667"/>
      <c r="C17" s="667"/>
      <c r="D17" s="667"/>
      <c r="E17" s="667"/>
      <c r="F17" s="667"/>
      <c r="G17" s="667"/>
      <c r="H17" s="667"/>
      <c r="I17" s="667"/>
      <c r="J17" s="667"/>
      <c r="K17" s="667"/>
      <c r="L17" s="667"/>
      <c r="M17" s="667"/>
      <c r="N17" s="667"/>
      <c r="O17" s="667"/>
      <c r="P17" s="667"/>
      <c r="Q17" s="667"/>
      <c r="R17" s="667"/>
      <c r="S17" s="667"/>
      <c r="T17" s="667"/>
      <c r="U17" s="667"/>
      <c r="V17" s="667"/>
      <c r="W17" s="674"/>
    </row>
    <row r="18" spans="2:2">
      <c r="B18" s="668" t="s">
        <v>22</v>
      </c>
    </row>
    <row r="19" spans="3:3">
      <c r="C19" s="668"/>
    </row>
  </sheetData>
  <mergeCells count="1">
    <mergeCell ref="B2:V2"/>
  </mergeCells>
  <hyperlinks>
    <hyperlink ref="D8" location="填表说明!A1" display="阅读填表说明"/>
    <hyperlink ref="D10" location="索引目录!A1" display="数据输入★"/>
  </hyperlinks>
  <pageMargins left="0.699305555555556" right="0.699305555555556" top="0.75" bottom="0.75" header="0.3" footer="0.3"/>
  <pageSetup paperSize="9" scale="4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showGridLines="0" workbookViewId="0">
      <selection activeCell="A1" sqref="A1:J1"/>
    </sheetView>
  </sheetViews>
  <sheetFormatPr defaultColWidth="9" defaultRowHeight="13"/>
  <cols>
    <col min="1" max="1" width="1.5" style="605" customWidth="1"/>
    <col min="2" max="2" width="13.5" style="605" customWidth="1"/>
    <col min="3" max="3" width="15.75" style="605" customWidth="1"/>
    <col min="4" max="4" width="18.125" style="605" customWidth="1"/>
    <col min="5" max="5" width="17.25" style="605" customWidth="1"/>
    <col min="6" max="6" width="8.25" style="605" customWidth="1"/>
    <col min="7" max="7" width="4.75" style="605" customWidth="1"/>
    <col min="8" max="9" width="12.75" style="605" customWidth="1"/>
    <col min="10" max="16384" width="9" style="605"/>
  </cols>
  <sheetData>
    <row r="1" ht="37.5" customHeight="1" spans="1:10">
      <c r="A1" s="606" t="s">
        <v>23</v>
      </c>
      <c r="B1" s="606"/>
      <c r="C1" s="606"/>
      <c r="D1" s="606"/>
      <c r="E1" s="606"/>
      <c r="F1" s="606"/>
      <c r="G1" s="606"/>
      <c r="H1" s="606"/>
      <c r="I1" s="606"/>
      <c r="J1" s="606"/>
    </row>
    <row r="2" spans="1:10">
      <c r="A2" s="607"/>
      <c r="B2" s="608" t="s">
        <v>24</v>
      </c>
      <c r="C2" s="609"/>
      <c r="D2" s="609"/>
      <c r="E2" s="609"/>
      <c r="F2" s="609"/>
      <c r="G2" s="610"/>
      <c r="H2" s="609"/>
      <c r="I2" s="609"/>
      <c r="J2" s="627"/>
    </row>
    <row r="3" spans="1:10">
      <c r="A3" s="611"/>
      <c r="B3" s="612" t="s">
        <v>25</v>
      </c>
      <c r="C3" s="612"/>
      <c r="D3" s="613"/>
      <c r="E3" s="614"/>
      <c r="F3" s="614"/>
      <c r="G3" s="615"/>
      <c r="H3" s="614"/>
      <c r="I3" s="614"/>
      <c r="J3" s="628"/>
    </row>
    <row r="4" spans="1:10">
      <c r="A4" s="616"/>
      <c r="B4" s="617" t="s">
        <v>26</v>
      </c>
      <c r="C4" s="617" t="s">
        <v>27</v>
      </c>
      <c r="D4" s="618" t="s">
        <v>28</v>
      </c>
      <c r="E4" s="619" t="s">
        <v>29</v>
      </c>
      <c r="F4" s="620"/>
      <c r="G4" s="620"/>
      <c r="H4" s="621"/>
      <c r="I4" s="621"/>
      <c r="J4" s="629"/>
    </row>
    <row r="5" spans="1:10">
      <c r="A5" s="622"/>
      <c r="B5" s="621"/>
      <c r="C5" s="621"/>
      <c r="D5" s="621"/>
      <c r="E5" s="621"/>
      <c r="F5" s="621"/>
      <c r="G5" s="621"/>
      <c r="H5" s="621"/>
      <c r="I5" s="621"/>
      <c r="J5" s="629"/>
    </row>
    <row r="6" spans="1:10">
      <c r="A6" s="622"/>
      <c r="B6" s="613"/>
      <c r="C6" s="619" t="s">
        <v>30</v>
      </c>
      <c r="D6" s="619" t="s">
        <v>31</v>
      </c>
      <c r="E6" s="619" t="s">
        <v>32</v>
      </c>
      <c r="F6" s="619"/>
      <c r="G6" s="619" t="s">
        <v>33</v>
      </c>
      <c r="H6" s="619"/>
      <c r="I6" s="619" t="s">
        <v>34</v>
      </c>
      <c r="J6" s="629"/>
    </row>
    <row r="7" spans="1:10">
      <c r="A7" s="622"/>
      <c r="B7" s="621"/>
      <c r="C7" s="621"/>
      <c r="D7" s="621"/>
      <c r="E7" s="619" t="s">
        <v>35</v>
      </c>
      <c r="F7" s="619"/>
      <c r="G7" s="619"/>
      <c r="H7" s="619"/>
      <c r="I7" s="619" t="s">
        <v>36</v>
      </c>
      <c r="J7" s="630"/>
    </row>
    <row r="8" spans="1:10">
      <c r="A8" s="622"/>
      <c r="B8" s="621"/>
      <c r="C8" s="621"/>
      <c r="D8" s="621"/>
      <c r="E8" s="619" t="s">
        <v>37</v>
      </c>
      <c r="F8" s="619"/>
      <c r="G8" s="619"/>
      <c r="H8" s="619"/>
      <c r="I8" s="619" t="s">
        <v>38</v>
      </c>
      <c r="J8" s="630"/>
    </row>
    <row r="9" spans="1:10">
      <c r="A9" s="622"/>
      <c r="B9" s="621"/>
      <c r="C9" s="621"/>
      <c r="D9" s="619" t="s">
        <v>39</v>
      </c>
      <c r="E9" s="619" t="s">
        <v>40</v>
      </c>
      <c r="F9" s="619"/>
      <c r="G9" s="619"/>
      <c r="H9" s="619"/>
      <c r="I9" s="619" t="s">
        <v>41</v>
      </c>
      <c r="J9" s="630"/>
    </row>
    <row r="10" spans="1:10">
      <c r="A10" s="622"/>
      <c r="B10" s="621"/>
      <c r="C10" s="621"/>
      <c r="D10" s="613"/>
      <c r="E10" s="619" t="s">
        <v>42</v>
      </c>
      <c r="F10" s="619"/>
      <c r="G10" s="619"/>
      <c r="H10" s="619"/>
      <c r="I10" s="619" t="s">
        <v>43</v>
      </c>
      <c r="J10" s="630"/>
    </row>
    <row r="11" spans="1:10">
      <c r="A11" s="622"/>
      <c r="B11" s="621"/>
      <c r="C11" s="621"/>
      <c r="D11" s="613"/>
      <c r="E11" s="619" t="s">
        <v>44</v>
      </c>
      <c r="F11" s="621"/>
      <c r="G11" s="619"/>
      <c r="H11" s="619"/>
      <c r="I11" s="619" t="s">
        <v>45</v>
      </c>
      <c r="J11" s="629"/>
    </row>
    <row r="12" spans="1:10">
      <c r="A12" s="622"/>
      <c r="B12" s="621"/>
      <c r="C12" s="621"/>
      <c r="D12" s="619" t="s">
        <v>46</v>
      </c>
      <c r="E12" s="613"/>
      <c r="F12" s="621"/>
      <c r="G12" s="619"/>
      <c r="H12" s="619"/>
      <c r="I12" s="619" t="s">
        <v>47</v>
      </c>
      <c r="J12" s="629"/>
    </row>
    <row r="13" spans="1:10">
      <c r="A13" s="622"/>
      <c r="B13" s="621"/>
      <c r="C13" s="621"/>
      <c r="D13" s="619" t="s">
        <v>48</v>
      </c>
      <c r="E13" s="613"/>
      <c r="F13" s="621"/>
      <c r="G13" s="619"/>
      <c r="H13" s="619"/>
      <c r="I13" s="619" t="s">
        <v>49</v>
      </c>
      <c r="J13" s="629"/>
    </row>
    <row r="14" spans="1:10">
      <c r="A14" s="622"/>
      <c r="B14" s="621"/>
      <c r="C14" s="621"/>
      <c r="D14" s="619" t="s">
        <v>50</v>
      </c>
      <c r="E14" s="613"/>
      <c r="F14" s="621"/>
      <c r="G14" s="619"/>
      <c r="H14" s="619"/>
      <c r="I14" s="619" t="s">
        <v>51</v>
      </c>
      <c r="J14" s="629"/>
    </row>
    <row r="15" spans="1:10">
      <c r="A15" s="622"/>
      <c r="B15" s="621"/>
      <c r="C15" s="621"/>
      <c r="D15" s="619" t="s">
        <v>52</v>
      </c>
      <c r="E15" s="613"/>
      <c r="F15" s="621"/>
      <c r="G15" s="619"/>
      <c r="H15" s="619"/>
      <c r="I15" s="619" t="s">
        <v>53</v>
      </c>
      <c r="J15" s="631"/>
    </row>
    <row r="16" spans="1:10">
      <c r="A16" s="622"/>
      <c r="B16" s="621"/>
      <c r="C16" s="621"/>
      <c r="D16" s="619" t="s">
        <v>54</v>
      </c>
      <c r="E16" s="613"/>
      <c r="F16" s="621"/>
      <c r="G16" s="619"/>
      <c r="H16" s="619"/>
      <c r="I16" s="619" t="s">
        <v>55</v>
      </c>
      <c r="J16" s="629"/>
    </row>
    <row r="17" spans="1:10">
      <c r="A17" s="622"/>
      <c r="B17" s="621"/>
      <c r="C17" s="621"/>
      <c r="D17" s="619" t="s">
        <v>56</v>
      </c>
      <c r="E17" s="613"/>
      <c r="F17" s="621"/>
      <c r="G17" s="619"/>
      <c r="H17" s="619"/>
      <c r="I17" s="619" t="s">
        <v>57</v>
      </c>
      <c r="J17" s="629"/>
    </row>
    <row r="18" spans="1:10">
      <c r="A18" s="622"/>
      <c r="B18" s="621"/>
      <c r="C18" s="621"/>
      <c r="D18" s="619" t="s">
        <v>58</v>
      </c>
      <c r="E18" s="619" t="s">
        <v>59</v>
      </c>
      <c r="F18" s="621"/>
      <c r="G18" s="619"/>
      <c r="H18" s="619"/>
      <c r="I18" s="619"/>
      <c r="J18" s="629"/>
    </row>
    <row r="19" spans="1:10">
      <c r="A19" s="622"/>
      <c r="B19" s="621"/>
      <c r="C19" s="621"/>
      <c r="D19" s="619"/>
      <c r="E19" s="619" t="s">
        <v>60</v>
      </c>
      <c r="F19" s="621"/>
      <c r="G19" s="619"/>
      <c r="H19" s="619"/>
      <c r="I19" s="619"/>
      <c r="J19" s="629"/>
    </row>
    <row r="20" spans="1:10">
      <c r="A20" s="622"/>
      <c r="B20" s="621"/>
      <c r="C20" s="621"/>
      <c r="D20" s="619"/>
      <c r="E20" s="619" t="s">
        <v>61</v>
      </c>
      <c r="F20" s="619"/>
      <c r="G20" s="619" t="s">
        <v>62</v>
      </c>
      <c r="H20" s="619"/>
      <c r="I20" s="619" t="s">
        <v>63</v>
      </c>
      <c r="J20" s="629"/>
    </row>
    <row r="21" spans="1:10">
      <c r="A21" s="622"/>
      <c r="B21" s="621"/>
      <c r="C21" s="621"/>
      <c r="D21" s="613"/>
      <c r="E21" s="619" t="s">
        <v>64</v>
      </c>
      <c r="F21" s="619"/>
      <c r="G21" s="619"/>
      <c r="H21" s="619"/>
      <c r="I21" s="619" t="s">
        <v>65</v>
      </c>
      <c r="J21" s="629"/>
    </row>
    <row r="22" spans="1:10">
      <c r="A22" s="622"/>
      <c r="B22" s="621"/>
      <c r="C22" s="621"/>
      <c r="D22" s="613"/>
      <c r="E22" s="619" t="s">
        <v>66</v>
      </c>
      <c r="F22" s="619"/>
      <c r="G22" s="619"/>
      <c r="H22" s="619"/>
      <c r="I22" s="619" t="s">
        <v>67</v>
      </c>
      <c r="J22" s="629"/>
    </row>
    <row r="23" spans="1:10">
      <c r="A23" s="622"/>
      <c r="B23" s="621"/>
      <c r="C23" s="621"/>
      <c r="D23" s="613"/>
      <c r="E23" s="619" t="s">
        <v>68</v>
      </c>
      <c r="F23" s="619"/>
      <c r="G23" s="619"/>
      <c r="H23" s="619"/>
      <c r="I23" s="619" t="s">
        <v>69</v>
      </c>
      <c r="J23" s="629"/>
    </row>
    <row r="24" spans="1:10">
      <c r="A24" s="622"/>
      <c r="B24" s="613"/>
      <c r="C24" s="613"/>
      <c r="D24" s="613"/>
      <c r="E24" s="619" t="s">
        <v>70</v>
      </c>
      <c r="F24" s="619"/>
      <c r="G24" s="619"/>
      <c r="H24" s="619"/>
      <c r="I24" s="619" t="s">
        <v>71</v>
      </c>
      <c r="J24" s="629"/>
    </row>
    <row r="25" spans="1:10">
      <c r="A25" s="622"/>
      <c r="B25" s="613"/>
      <c r="C25" s="613"/>
      <c r="D25" s="613"/>
      <c r="E25" s="619" t="s">
        <v>72</v>
      </c>
      <c r="F25" s="619"/>
      <c r="G25" s="619"/>
      <c r="H25" s="619"/>
      <c r="I25" s="619" t="s">
        <v>73</v>
      </c>
      <c r="J25" s="629"/>
    </row>
    <row r="26" spans="1:10">
      <c r="A26" s="622"/>
      <c r="B26" s="613"/>
      <c r="C26" s="613"/>
      <c r="D26" s="619" t="s">
        <v>74</v>
      </c>
      <c r="E26" s="619"/>
      <c r="F26" s="613"/>
      <c r="G26" s="619"/>
      <c r="H26" s="619"/>
      <c r="I26" s="619" t="s">
        <v>75</v>
      </c>
      <c r="J26" s="629"/>
    </row>
    <row r="27" spans="1:10">
      <c r="A27" s="622"/>
      <c r="B27" s="613"/>
      <c r="C27" s="613"/>
      <c r="D27" s="619" t="s">
        <v>76</v>
      </c>
      <c r="E27" s="619"/>
      <c r="F27" s="613"/>
      <c r="G27" s="621"/>
      <c r="H27" s="621"/>
      <c r="I27" s="621"/>
      <c r="J27" s="629"/>
    </row>
    <row r="28" spans="1:10">
      <c r="A28" s="622"/>
      <c r="B28" s="621"/>
      <c r="C28" s="623" t="s">
        <v>77</v>
      </c>
      <c r="D28" s="619" t="s">
        <v>78</v>
      </c>
      <c r="E28" s="619" t="s">
        <v>40</v>
      </c>
      <c r="F28" s="619"/>
      <c r="G28" s="621"/>
      <c r="H28" s="621"/>
      <c r="I28" s="621"/>
      <c r="J28" s="629"/>
    </row>
    <row r="29" spans="1:10">
      <c r="A29" s="622"/>
      <c r="B29" s="613"/>
      <c r="C29" s="613"/>
      <c r="D29" s="619"/>
      <c r="E29" s="619" t="s">
        <v>42</v>
      </c>
      <c r="F29" s="619"/>
      <c r="G29" s="621"/>
      <c r="H29" s="621"/>
      <c r="I29" s="621"/>
      <c r="J29" s="629"/>
    </row>
    <row r="30" spans="1:10">
      <c r="A30" s="622"/>
      <c r="B30" s="621"/>
      <c r="C30" s="613"/>
      <c r="D30" s="619"/>
      <c r="E30" s="619" t="s">
        <v>79</v>
      </c>
      <c r="F30" s="619"/>
      <c r="G30" s="621"/>
      <c r="H30" s="621"/>
      <c r="I30" s="621"/>
      <c r="J30" s="629"/>
    </row>
    <row r="31" spans="1:10">
      <c r="A31" s="622"/>
      <c r="B31" s="621"/>
      <c r="C31" s="621"/>
      <c r="D31" s="619" t="s">
        <v>80</v>
      </c>
      <c r="E31" s="619"/>
      <c r="F31" s="619"/>
      <c r="G31" s="621"/>
      <c r="H31" s="621"/>
      <c r="I31" s="621"/>
      <c r="J31" s="629"/>
    </row>
    <row r="32" ht="14.25" customHeight="1" spans="1:10">
      <c r="A32" s="622"/>
      <c r="B32" s="621"/>
      <c r="C32" s="621"/>
      <c r="D32" s="619" t="s">
        <v>81</v>
      </c>
      <c r="E32" s="619"/>
      <c r="F32" s="619"/>
      <c r="G32" s="621"/>
      <c r="H32" s="621"/>
      <c r="I32" s="621"/>
      <c r="J32" s="629"/>
    </row>
    <row r="33" ht="14.25" customHeight="1" spans="1:10">
      <c r="A33" s="622"/>
      <c r="B33" s="621"/>
      <c r="C33" s="621"/>
      <c r="D33" s="619" t="s">
        <v>82</v>
      </c>
      <c r="E33" s="619"/>
      <c r="F33" s="619"/>
      <c r="G33" s="621"/>
      <c r="H33" s="621"/>
      <c r="I33" s="621"/>
      <c r="J33" s="629"/>
    </row>
    <row r="34" ht="14.25" customHeight="1" spans="1:10">
      <c r="A34" s="622"/>
      <c r="B34" s="621"/>
      <c r="C34" s="621"/>
      <c r="D34" s="623" t="s">
        <v>83</v>
      </c>
      <c r="E34" s="675" t="s">
        <v>84</v>
      </c>
      <c r="F34" s="619"/>
      <c r="G34" s="621"/>
      <c r="H34" s="621"/>
      <c r="I34" s="621"/>
      <c r="J34" s="629"/>
    </row>
    <row r="35" ht="14.25" customHeight="1" spans="1:10">
      <c r="A35" s="622"/>
      <c r="B35" s="621"/>
      <c r="C35" s="621"/>
      <c r="D35" s="619"/>
      <c r="E35" s="675" t="s">
        <v>85</v>
      </c>
      <c r="F35" s="619"/>
      <c r="G35" s="621"/>
      <c r="H35" s="621"/>
      <c r="I35" s="621"/>
      <c r="J35" s="629"/>
    </row>
    <row r="36" ht="14.25" customHeight="1" spans="1:10">
      <c r="A36" s="622"/>
      <c r="B36" s="621"/>
      <c r="C36" s="621"/>
      <c r="D36" s="619"/>
      <c r="E36" s="675" t="s">
        <v>86</v>
      </c>
      <c r="F36" s="619"/>
      <c r="G36" s="621"/>
      <c r="H36" s="621"/>
      <c r="I36" s="621"/>
      <c r="J36" s="629"/>
    </row>
    <row r="37" ht="14.25" customHeight="1" spans="1:10">
      <c r="A37" s="622"/>
      <c r="B37" s="621"/>
      <c r="C37" s="621"/>
      <c r="D37" s="619"/>
      <c r="E37" s="675" t="s">
        <v>87</v>
      </c>
      <c r="F37" s="619"/>
      <c r="G37" s="621"/>
      <c r="H37" s="621"/>
      <c r="I37" s="621"/>
      <c r="J37" s="629"/>
    </row>
    <row r="38" ht="14.25" customHeight="1" spans="1:10">
      <c r="A38" s="622"/>
      <c r="B38" s="621"/>
      <c r="C38" s="621"/>
      <c r="D38" s="619"/>
      <c r="E38" s="619"/>
      <c r="F38" s="619"/>
      <c r="G38" s="621"/>
      <c r="H38" s="621"/>
      <c r="I38" s="621"/>
      <c r="J38" s="629"/>
    </row>
    <row r="39" ht="14.25" customHeight="1" spans="1:10">
      <c r="A39" s="622"/>
      <c r="B39" s="621"/>
      <c r="C39" s="621"/>
      <c r="D39" s="619"/>
      <c r="E39" s="619"/>
      <c r="F39" s="619"/>
      <c r="G39" s="621"/>
      <c r="H39" s="621"/>
      <c r="I39" s="621"/>
      <c r="J39" s="629"/>
    </row>
    <row r="40" spans="1:10">
      <c r="A40" s="622"/>
      <c r="B40" s="621"/>
      <c r="C40" s="619" t="s">
        <v>88</v>
      </c>
      <c r="D40" s="619" t="s">
        <v>88</v>
      </c>
      <c r="E40" s="619" t="s">
        <v>89</v>
      </c>
      <c r="F40" s="621"/>
      <c r="G40" s="621"/>
      <c r="H40" s="621"/>
      <c r="I40" s="621"/>
      <c r="J40" s="629"/>
    </row>
    <row r="41" spans="1:10">
      <c r="A41" s="622"/>
      <c r="B41" s="621"/>
      <c r="C41" s="613"/>
      <c r="D41" s="619"/>
      <c r="E41" s="619" t="s">
        <v>90</v>
      </c>
      <c r="F41" s="621"/>
      <c r="G41" s="621"/>
      <c r="H41" s="621"/>
      <c r="I41" s="621"/>
      <c r="J41" s="629"/>
    </row>
    <row r="42" spans="1:10">
      <c r="A42" s="622"/>
      <c r="B42" s="621"/>
      <c r="C42" s="613"/>
      <c r="D42" s="619"/>
      <c r="E42" s="619" t="s">
        <v>91</v>
      </c>
      <c r="F42" s="621"/>
      <c r="G42" s="621"/>
      <c r="H42" s="621"/>
      <c r="I42" s="621"/>
      <c r="J42" s="629"/>
    </row>
    <row r="43" spans="1:10">
      <c r="A43" s="622"/>
      <c r="B43" s="621"/>
      <c r="C43" s="613"/>
      <c r="D43" s="619"/>
      <c r="E43" s="619" t="s">
        <v>92</v>
      </c>
      <c r="F43" s="621"/>
      <c r="G43" s="621"/>
      <c r="H43" s="621"/>
      <c r="I43" s="621"/>
      <c r="J43" s="629"/>
    </row>
    <row r="44" spans="1:10">
      <c r="A44" s="622"/>
      <c r="B44" s="621"/>
      <c r="C44" s="613"/>
      <c r="D44" s="619"/>
      <c r="E44" s="619" t="s">
        <v>93</v>
      </c>
      <c r="F44" s="621"/>
      <c r="G44" s="621"/>
      <c r="H44" s="621"/>
      <c r="I44" s="621"/>
      <c r="J44" s="629"/>
    </row>
    <row r="45" spans="1:10">
      <c r="A45" s="622"/>
      <c r="B45" s="621"/>
      <c r="C45" s="613"/>
      <c r="D45" s="619"/>
      <c r="E45" s="619" t="s">
        <v>94</v>
      </c>
      <c r="F45" s="621"/>
      <c r="G45" s="621"/>
      <c r="H45" s="621"/>
      <c r="I45" s="621"/>
      <c r="J45" s="629"/>
    </row>
    <row r="46" spans="1:10">
      <c r="A46" s="622"/>
      <c r="B46" s="621"/>
      <c r="C46" s="613"/>
      <c r="D46" s="619"/>
      <c r="E46" s="619" t="s">
        <v>95</v>
      </c>
      <c r="F46" s="621"/>
      <c r="G46" s="621"/>
      <c r="H46" s="621"/>
      <c r="I46" s="621"/>
      <c r="J46" s="629"/>
    </row>
    <row r="47" spans="1:10">
      <c r="A47" s="622"/>
      <c r="B47" s="621"/>
      <c r="C47" s="621"/>
      <c r="D47" s="619" t="s">
        <v>96</v>
      </c>
      <c r="E47" s="619" t="s">
        <v>97</v>
      </c>
      <c r="F47" s="613"/>
      <c r="G47" s="621"/>
      <c r="H47" s="621"/>
      <c r="I47" s="621"/>
      <c r="J47" s="631"/>
    </row>
    <row r="48" spans="1:10">
      <c r="A48" s="622"/>
      <c r="B48" s="621"/>
      <c r="C48" s="621"/>
      <c r="D48" s="619"/>
      <c r="E48" s="619" t="s">
        <v>98</v>
      </c>
      <c r="F48" s="613"/>
      <c r="G48" s="621"/>
      <c r="H48" s="613"/>
      <c r="I48" s="613"/>
      <c r="J48" s="631"/>
    </row>
    <row r="49" spans="1:10">
      <c r="A49" s="624"/>
      <c r="B49" s="621"/>
      <c r="C49" s="619"/>
      <c r="D49" s="619" t="s">
        <v>99</v>
      </c>
      <c r="E49" s="619"/>
      <c r="F49" s="621"/>
      <c r="G49" s="621"/>
      <c r="H49" s="613"/>
      <c r="I49" s="613"/>
      <c r="J49" s="631"/>
    </row>
    <row r="50" spans="1:10">
      <c r="A50" s="624"/>
      <c r="B50" s="621"/>
      <c r="C50" s="619"/>
      <c r="D50" s="619" t="s">
        <v>100</v>
      </c>
      <c r="E50" s="619"/>
      <c r="F50" s="621"/>
      <c r="G50" s="621"/>
      <c r="H50" s="613"/>
      <c r="I50" s="613"/>
      <c r="J50" s="631"/>
    </row>
    <row r="51" spans="1:10">
      <c r="A51" s="624"/>
      <c r="B51" s="621"/>
      <c r="C51" s="619"/>
      <c r="D51" s="619" t="s">
        <v>101</v>
      </c>
      <c r="E51" s="619"/>
      <c r="F51" s="621"/>
      <c r="G51" s="621"/>
      <c r="H51" s="613"/>
      <c r="I51" s="613"/>
      <c r="J51" s="629"/>
    </row>
    <row r="52" spans="1:10">
      <c r="A52" s="624"/>
      <c r="B52" s="621"/>
      <c r="C52" s="619"/>
      <c r="D52" s="619" t="s">
        <v>102</v>
      </c>
      <c r="E52" s="619"/>
      <c r="F52" s="621"/>
      <c r="G52" s="621"/>
      <c r="H52" s="621"/>
      <c r="I52" s="621"/>
      <c r="J52" s="629"/>
    </row>
    <row r="53" spans="1:10">
      <c r="A53" s="622"/>
      <c r="B53" s="621"/>
      <c r="C53" s="619" t="s">
        <v>103</v>
      </c>
      <c r="D53" s="619" t="s">
        <v>103</v>
      </c>
      <c r="E53" s="619" t="s">
        <v>104</v>
      </c>
      <c r="F53" s="613"/>
      <c r="G53" s="621"/>
      <c r="H53" s="621"/>
      <c r="I53" s="621"/>
      <c r="J53" s="631"/>
    </row>
    <row r="54" spans="1:10">
      <c r="A54" s="622"/>
      <c r="B54" s="621"/>
      <c r="C54" s="619"/>
      <c r="D54" s="619"/>
      <c r="E54" s="675" t="s">
        <v>105</v>
      </c>
      <c r="F54" s="613"/>
      <c r="G54" s="621"/>
      <c r="H54" s="621"/>
      <c r="I54" s="621"/>
      <c r="J54" s="631"/>
    </row>
    <row r="55" spans="1:10">
      <c r="A55" s="622"/>
      <c r="B55" s="621"/>
      <c r="C55" s="619"/>
      <c r="D55" s="619"/>
      <c r="E55" s="619" t="s">
        <v>106</v>
      </c>
      <c r="F55" s="613"/>
      <c r="G55" s="621"/>
      <c r="H55" s="613"/>
      <c r="I55" s="613"/>
      <c r="J55" s="631"/>
    </row>
    <row r="56" spans="1:10">
      <c r="A56" s="624"/>
      <c r="B56" s="621"/>
      <c r="C56" s="619"/>
      <c r="D56" s="619" t="s">
        <v>107</v>
      </c>
      <c r="E56" s="619"/>
      <c r="F56" s="621"/>
      <c r="G56" s="621"/>
      <c r="H56" s="613"/>
      <c r="I56" s="613"/>
      <c r="J56" s="631"/>
    </row>
    <row r="57" spans="1:10">
      <c r="A57" s="624"/>
      <c r="B57" s="621"/>
      <c r="C57" s="619"/>
      <c r="D57" s="619" t="s">
        <v>108</v>
      </c>
      <c r="E57" s="619"/>
      <c r="F57" s="613"/>
      <c r="G57" s="621"/>
      <c r="H57" s="613"/>
      <c r="I57" s="613"/>
      <c r="J57" s="631"/>
    </row>
    <row r="58" spans="1:10">
      <c r="A58" s="624"/>
      <c r="B58" s="621"/>
      <c r="C58" s="623" t="s">
        <v>109</v>
      </c>
      <c r="D58" s="619" t="s">
        <v>110</v>
      </c>
      <c r="E58" s="619"/>
      <c r="F58" s="613"/>
      <c r="G58" s="621"/>
      <c r="H58" s="613"/>
      <c r="I58" s="613"/>
      <c r="J58" s="631"/>
    </row>
    <row r="59" spans="1:10">
      <c r="A59" s="624"/>
      <c r="B59" s="613"/>
      <c r="C59" s="619"/>
      <c r="D59" s="619" t="s">
        <v>111</v>
      </c>
      <c r="E59" s="619"/>
      <c r="F59" s="613"/>
      <c r="G59" s="613"/>
      <c r="H59" s="613"/>
      <c r="I59" s="613"/>
      <c r="J59" s="631"/>
    </row>
    <row r="60" spans="1:10">
      <c r="A60" s="624"/>
      <c r="B60" s="613"/>
      <c r="C60" s="619"/>
      <c r="D60" s="619" t="s">
        <v>112</v>
      </c>
      <c r="E60" s="619"/>
      <c r="F60" s="613"/>
      <c r="G60" s="613"/>
      <c r="H60" s="613"/>
      <c r="I60" s="613"/>
      <c r="J60" s="631"/>
    </row>
    <row r="61" spans="1:10">
      <c r="A61" s="625"/>
      <c r="B61" s="626"/>
      <c r="C61" s="626"/>
      <c r="D61" s="626"/>
      <c r="E61" s="626"/>
      <c r="F61" s="626"/>
      <c r="G61" s="626"/>
      <c r="H61" s="626"/>
      <c r="I61" s="626"/>
      <c r="J61" s="632"/>
    </row>
  </sheetData>
  <mergeCells count="2">
    <mergeCell ref="A1:J1"/>
    <mergeCell ref="B3:C3"/>
  </mergeCells>
  <hyperlinks>
    <hyperlink ref="B2" location="基本信息输入表!A1" display="基本信息输入表"/>
    <hyperlink ref="D4" location="'1-汇总表'!A1" display="汇总表"/>
    <hyperlink ref="E4" location="'2-分类汇总'!A1" display="分类汇总表"/>
    <hyperlink ref="C6" location="'3-流动汇总'!A1" display="流动资产"/>
    <hyperlink ref="E6" location="'3-1-1现金'!A1" display="现金"/>
    <hyperlink ref="E7" location="'3-1-2银行存款'!A1" display="银行存款"/>
    <hyperlink ref="E8" location="'3-1-3其他货币资金'!A1" display="其他货币资金"/>
    <hyperlink ref="D9" location="'3-2交易性金融资产汇总'!A1" display="交易性金融资产"/>
    <hyperlink ref="E9" location="'3-2-1交易性-股票'!A1" display="股票投资"/>
    <hyperlink ref="E10" location="'3-2-2交易性-债券'!A1" display="债券投资"/>
    <hyperlink ref="D12" location="'3-3应收票据'!A1" display="应收票据"/>
    <hyperlink ref="D13" location="'3-4应收账款'!A1" display="应收账款"/>
    <hyperlink ref="D18" location="'3-9存货汇总'!A1" display="存货"/>
    <hyperlink ref="E19" location="'3-9-2原材料'!A1" display="原材料"/>
    <hyperlink ref="E18" location="'3-9-1材料采购（在途物资）'!A1" display="材料采购（在途物资）"/>
    <hyperlink ref="E22" location="'3-9-5产成品（库存商品）'!A1" display="产成品（库存商品）"/>
    <hyperlink ref="E23" location="'3-9-6在产品（自制半成品）'!A1" display="在产品（自制半成品）"/>
    <hyperlink ref="C40" location="'4-6固定资产汇总'!A1" display="固定资产"/>
    <hyperlink ref="E40" location="'4-6-1房屋建筑物'!A1" display="房屋建筑物"/>
    <hyperlink ref="E41" location="'4-6-2构筑物'!A1" display="构筑物及其他辅助设施"/>
    <hyperlink ref="E42" location="'4-6-3管道沟槽'!A1" display="管道及沟槽"/>
    <hyperlink ref="E43" location="'4-6-4机器设备'!A1" display="机器设备"/>
    <hyperlink ref="E44" location="'4-6-5车辆'!A1" display="车辆"/>
    <hyperlink ref="E45" location="'4-6-6电子设备'!A1" display="电子设备"/>
    <hyperlink ref="D49" location="'4-8工程物资'!A1" display="工程物资"/>
    <hyperlink ref="E47" location="'4-7-1在建（土建）'!A1" display="在建工程-土建工程"/>
    <hyperlink ref="E48" location="'4-7-2在建（设备）'!A1" display="在建工程-设备安装工程"/>
    <hyperlink ref="D50" location="'4-9固定资产清理'!A1" display="固定资产清理"/>
    <hyperlink ref="G6" location="'5-流动负债汇总'!A1" display="流动负债"/>
    <hyperlink ref="I6" location="'5-1短期借款'!A1" display="短期借款"/>
    <hyperlink ref="I8" location="'5-3应付票据'!A1" display="应付票据"/>
    <hyperlink ref="I9" location="'5-4应付账款'!A1" display="应付账款"/>
    <hyperlink ref="I10" location="'5-5预收账款'!A1" display="预收款项"/>
    <hyperlink ref="I15" location="'5-10其他应付款'!A1" display="其他应付款"/>
    <hyperlink ref="I11" location="'5-6职工薪酬'!A1" display="职工薪酬"/>
    <hyperlink ref="I12" location="'5-7应交税费'!Print_Area" display="应交税费"/>
    <hyperlink ref="I17" location="'5-12其他流动负债'!A1" display="其他流动负债"/>
    <hyperlink ref="G20" location="'6-非流动负债汇总 '!A1" display="非流动负债"/>
    <hyperlink ref="I20" location="'6-1长期借款'!A1" display="长期借款"/>
    <hyperlink ref="I22" location="'6-3长期应付款'!A1" display="长期应付款"/>
    <hyperlink ref="I26" location="'6-7其他非流动负债'!A1" display="其他非流动负债"/>
    <hyperlink ref="I25" location="'6-6递延所得税负债'!A1" display="递延所得税负债"/>
    <hyperlink ref="B3" location="填表说明!A1" display="填表说明（填表前请先阅读）"/>
    <hyperlink ref="C4" location="'资产负债表(旧)'!A1" display="资产负债表"/>
    <hyperlink ref="I21" location="'6-2应付债券'!A1" display="应付债券"/>
    <hyperlink ref="I23" location="'6-4专项应付款'!A1" display="专项应付款"/>
    <hyperlink ref="B4" location="企业基本情况表!A1" display="企业基本情况表"/>
    <hyperlink ref="D6" location="'表3-1货币汇总表'!A1" display="货币资金"/>
    <hyperlink ref="E24" location="'3-9-7发出商品'!A1" display="发出商品"/>
    <hyperlink ref="B3:C3" location="填表说明!B2" display="填表说明（填表前请先阅读）"/>
    <hyperlink ref="E46" location="'4-6-7土地'!A1" display="土地"/>
    <hyperlink ref="E28" location="'4-1-1可出售-股票'!A1" display="股票投资"/>
    <hyperlink ref="E29" location="'3-2-2交易性-债券'!A1" display="债券投资"/>
    <hyperlink ref="D16" location="'3-7应收股利'!A1" display="应收股利"/>
    <hyperlink ref="D15" location="'3-6应收利息'!A1" display="应收利息"/>
    <hyperlink ref="D17" location="'3-8其他应收款'!A1" display="其他应收款"/>
    <hyperlink ref="D14" location="'3-5预付款项'!A1" display="预付款项"/>
    <hyperlink ref="D32" location="'4-3长期应收'!A1" display="长期应收款"/>
    <hyperlink ref="D33" location="'4-4股权投资'!A1" display="长期股权投资"/>
    <hyperlink ref="D58" location="'4-15长期待摊费用'!A1" display="长期待摊费用"/>
    <hyperlink ref="E53" location="'4-12-1无形-土地'!A1" display="土地使用权"/>
    <hyperlink ref="E55" location="'4-12-3无形-其他'!A1" display="其他无形资产"/>
    <hyperlink ref="I24" location="'6-5预计负债'!A1" display="预计负债"/>
    <hyperlink ref="E11" location="'3-2-3交易性-基金'!A1" display="基金投资"/>
    <hyperlink ref="E20" location="'3-9-3在库周转材料'!A1" display="在库周转材料"/>
    <hyperlink ref="E21" location="'3-9-4委托加工物资'!A1" display="委托加工物资"/>
    <hyperlink ref="E25" location="'3-9-8在用周转材料'!A1" display="在用周转材料"/>
    <hyperlink ref="D26" location="'3-10一年到期非流动资产'!A1" display="一年到期非流动资产"/>
    <hyperlink ref="D27" location="'3-11其他流动资产'!A1" display="其他流动资产"/>
    <hyperlink ref="D28" location="'4-1可供出售金融资产汇总'!A1" display="可供出售金融资产"/>
    <hyperlink ref="E30" location="'4-1-3可出售-其他'!A1" display="其他投资"/>
    <hyperlink ref="D31" location="'4-2持有到期投资'!A1" display="持有至到期投资"/>
    <hyperlink ref="D40" location="'4-6固定资产汇总'!A1" display="固定资产"/>
    <hyperlink ref="D47" location="'4-7在建工程汇总'!A1" display="在建工程"/>
    <hyperlink ref="D51" location="'4-10生产性生物资产'!A1" display="生产性生物资产"/>
    <hyperlink ref="D52" location="'4-11油气资产'!A1" display="油气资产"/>
    <hyperlink ref="C53" location="'4-12无形资产汇总'!A1" display="无形资产"/>
    <hyperlink ref="D53" location="'4-12无形资产汇总'!A1" display="无形资产"/>
    <hyperlink ref="D56" location="'4-13开发支出'!A1" display="开发支出"/>
    <hyperlink ref="D57" location="'4-14商誉'!A1" display="商誉"/>
    <hyperlink ref="D59" location="'4-16递延所得税资产'!A1" display="递延所得税资产"/>
    <hyperlink ref="D60" location="'4-17其他非流动资产'!A1" display="其他非流动资产"/>
    <hyperlink ref="I7" location="'5-2交易性金融负债'!A1" display="交易性金融负债"/>
    <hyperlink ref="I13" location="'5-8应付利息'!A1" display="应付利息"/>
    <hyperlink ref="I14" location="'5-9应付股利（利润）'!A1" display="应付股利（应付利润）"/>
    <hyperlink ref="I16" location="'5-11一年到期非流动负债'!A1" display="一年内到期的非流动负债"/>
    <hyperlink ref="E34" location="'4-5-1投资性房地产（成本计量）'!A1" display="投资性房地产（成本计量）"/>
    <hyperlink ref="E35" location="'4-5-2投资性房地产（公允计量）'!A1" display="投资性房地产（公允计量）"/>
    <hyperlink ref="E36" location="'4-5-3投资性地产（成本计量）'!A1" display="投资性地产（成本计量）"/>
    <hyperlink ref="E37" location="'4-5-4投资性地产(公允计量）'!A1" display="投资性地产(公允计量）"/>
    <hyperlink ref="E54" location="'4-12-2无形-矿业权'!A1" display="无形-矿业权"/>
  </hyperlinks>
  <pageMargins left="0.747916666666667" right="0.747916666666667" top="0.786805555555556" bottom="0.196527777777778" header="0" footer="0"/>
  <pageSetup paperSize="9" scale="71" orientation="portrait"/>
  <headerFooter alignWithMargins="0"/>
  <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showGridLines="0" workbookViewId="0">
      <selection activeCell="H17" sqref="H17"/>
    </sheetView>
  </sheetViews>
  <sheetFormatPr defaultColWidth="7" defaultRowHeight="18" customHeight="1"/>
  <cols>
    <col min="1" max="1" width="20.625" style="579" customWidth="1"/>
    <col min="2" max="2" width="8.5" style="580" customWidth="1"/>
    <col min="3" max="5" width="18.75" style="581" customWidth="1"/>
    <col min="6" max="6" width="20.625" style="579" customWidth="1"/>
    <col min="7" max="7" width="9.25" style="579" customWidth="1"/>
    <col min="8" max="9" width="18.75" style="580" customWidth="1"/>
    <col min="10" max="10" width="18.75" style="581" customWidth="1"/>
    <col min="11" max="16384" width="7" style="579"/>
  </cols>
  <sheetData>
    <row r="1" s="574" customFormat="1" customHeight="1" spans="1:10">
      <c r="A1" s="582" t="s">
        <v>113</v>
      </c>
      <c r="B1" s="583"/>
      <c r="C1" s="583"/>
      <c r="D1" s="583"/>
      <c r="E1" s="583"/>
      <c r="F1" s="583"/>
      <c r="G1" s="583"/>
      <c r="H1" s="583"/>
      <c r="I1" s="583"/>
      <c r="J1" s="583"/>
    </row>
    <row r="2" s="574" customFormat="1" customHeight="1" spans="1:10">
      <c r="A2" s="584" t="s">
        <v>27</v>
      </c>
      <c r="B2" s="583"/>
      <c r="C2" s="583"/>
      <c r="D2" s="583"/>
      <c r="E2" s="583"/>
      <c r="F2" s="583"/>
      <c r="G2" s="583"/>
      <c r="H2" s="583"/>
      <c r="I2" s="583"/>
      <c r="J2" s="583"/>
    </row>
    <row r="3" s="575" customFormat="1" customHeight="1" spans="1:10">
      <c r="A3" s="585" t="str">
        <f>"评估基准日："&amp;TEXT(基本信息输入表!M7,"yyyy年mm月dd日")</f>
        <v>评估基准日：2024年06月30日</v>
      </c>
      <c r="B3" s="585"/>
      <c r="C3" s="585"/>
      <c r="D3" s="585"/>
      <c r="E3" s="585"/>
      <c r="F3" s="585"/>
      <c r="G3" s="585"/>
      <c r="H3" s="585"/>
      <c r="I3" s="585"/>
      <c r="J3" s="585"/>
    </row>
    <row r="4" customHeight="1" spans="1:10">
      <c r="A4" s="586" t="str">
        <f>基本信息输入表!K6&amp;"："&amp;基本信息输入表!M6</f>
        <v>被评估单位：贵州天然气能源投资股份有限公司</v>
      </c>
      <c r="B4" s="587"/>
      <c r="C4" s="587"/>
      <c r="D4" s="588"/>
      <c r="F4" s="589"/>
      <c r="J4" s="604" t="s">
        <v>114</v>
      </c>
    </row>
    <row r="5" s="576" customFormat="1" ht="15.75" customHeight="1" spans="1:10">
      <c r="A5" s="590" t="s">
        <v>115</v>
      </c>
      <c r="B5" s="590" t="s">
        <v>116</v>
      </c>
      <c r="C5" s="591" t="s">
        <v>117</v>
      </c>
      <c r="D5" s="592" t="s">
        <v>118</v>
      </c>
      <c r="E5" s="592" t="s">
        <v>119</v>
      </c>
      <c r="F5" s="593" t="s">
        <v>120</v>
      </c>
      <c r="G5" s="590" t="s">
        <v>116</v>
      </c>
      <c r="H5" s="591" t="s">
        <v>117</v>
      </c>
      <c r="I5" s="592" t="s">
        <v>118</v>
      </c>
      <c r="J5" s="592" t="s">
        <v>119</v>
      </c>
    </row>
    <row r="6" s="577" customFormat="1" ht="15.75" customHeight="1" spans="1:10">
      <c r="A6" s="594" t="s">
        <v>121</v>
      </c>
      <c r="B6" s="595"/>
      <c r="C6" s="596"/>
      <c r="D6" s="596"/>
      <c r="E6" s="597">
        <f>C6+D6</f>
        <v>0</v>
      </c>
      <c r="F6" s="594" t="s">
        <v>122</v>
      </c>
      <c r="G6" s="598"/>
      <c r="H6" s="596"/>
      <c r="I6" s="596"/>
      <c r="J6" s="597">
        <f>H6+I6</f>
        <v>0</v>
      </c>
    </row>
    <row r="7" s="577" customFormat="1" ht="15.75" customHeight="1" spans="1:10">
      <c r="A7" s="599" t="s">
        <v>31</v>
      </c>
      <c r="B7" s="595"/>
      <c r="C7" s="600"/>
      <c r="D7" s="600"/>
      <c r="E7" s="597">
        <f t="shared" ref="E7:E39" si="0">C7+D7</f>
        <v>0</v>
      </c>
      <c r="F7" s="599" t="s">
        <v>123</v>
      </c>
      <c r="G7" s="598"/>
      <c r="H7" s="596"/>
      <c r="I7" s="596"/>
      <c r="J7" s="597">
        <f t="shared" ref="J7:J39" si="1">H7+I7</f>
        <v>0</v>
      </c>
    </row>
    <row r="8" s="577" customFormat="1" ht="15.75" customHeight="1" spans="1:10">
      <c r="A8" s="599" t="s">
        <v>39</v>
      </c>
      <c r="B8" s="595"/>
      <c r="C8" s="600"/>
      <c r="D8" s="600"/>
      <c r="E8" s="597">
        <f t="shared" si="0"/>
        <v>0</v>
      </c>
      <c r="F8" s="599" t="s">
        <v>124</v>
      </c>
      <c r="G8" s="598"/>
      <c r="H8" s="596"/>
      <c r="I8" s="596"/>
      <c r="J8" s="597">
        <f t="shared" si="1"/>
        <v>0</v>
      </c>
    </row>
    <row r="9" s="577" customFormat="1" ht="15.75" customHeight="1" spans="1:10">
      <c r="A9" s="599" t="s">
        <v>46</v>
      </c>
      <c r="B9" s="595"/>
      <c r="C9" s="600"/>
      <c r="D9" s="600"/>
      <c r="E9" s="597">
        <f t="shared" si="0"/>
        <v>0</v>
      </c>
      <c r="F9" s="599" t="s">
        <v>125</v>
      </c>
      <c r="G9" s="598"/>
      <c r="H9" s="596"/>
      <c r="I9" s="596"/>
      <c r="J9" s="597">
        <f t="shared" si="1"/>
        <v>0</v>
      </c>
    </row>
    <row r="10" s="577" customFormat="1" ht="15.75" customHeight="1" spans="1:10">
      <c r="A10" s="599" t="s">
        <v>48</v>
      </c>
      <c r="B10" s="595"/>
      <c r="C10" s="600"/>
      <c r="D10" s="600"/>
      <c r="E10" s="597">
        <f t="shared" si="0"/>
        <v>0</v>
      </c>
      <c r="F10" s="599" t="s">
        <v>126</v>
      </c>
      <c r="G10" s="595"/>
      <c r="H10" s="600"/>
      <c r="I10" s="600"/>
      <c r="J10" s="597">
        <f t="shared" si="1"/>
        <v>0</v>
      </c>
    </row>
    <row r="11" s="577" customFormat="1" ht="15.75" customHeight="1" spans="1:10">
      <c r="A11" s="599" t="s">
        <v>50</v>
      </c>
      <c r="B11" s="595"/>
      <c r="C11" s="600"/>
      <c r="D11" s="600"/>
      <c r="E11" s="597">
        <f t="shared" si="0"/>
        <v>0</v>
      </c>
      <c r="F11" s="599" t="s">
        <v>127</v>
      </c>
      <c r="G11" s="598"/>
      <c r="H11" s="600"/>
      <c r="I11" s="600"/>
      <c r="J11" s="597">
        <f t="shared" si="1"/>
        <v>0</v>
      </c>
    </row>
    <row r="12" s="577" customFormat="1" ht="15.75" customHeight="1" spans="1:10">
      <c r="A12" s="599" t="s">
        <v>52</v>
      </c>
      <c r="B12" s="595"/>
      <c r="C12" s="600"/>
      <c r="D12" s="600"/>
      <c r="E12" s="597">
        <f t="shared" si="0"/>
        <v>0</v>
      </c>
      <c r="F12" s="599" t="s">
        <v>128</v>
      </c>
      <c r="G12" s="595"/>
      <c r="H12" s="600"/>
      <c r="I12" s="600"/>
      <c r="J12" s="597">
        <f t="shared" si="1"/>
        <v>0</v>
      </c>
    </row>
    <row r="13" s="577" customFormat="1" ht="15.75" customHeight="1" spans="1:10">
      <c r="A13" s="599" t="s">
        <v>54</v>
      </c>
      <c r="B13" s="595"/>
      <c r="C13" s="600"/>
      <c r="D13" s="600"/>
      <c r="E13" s="597">
        <f t="shared" si="0"/>
        <v>0</v>
      </c>
      <c r="F13" s="599" t="s">
        <v>129</v>
      </c>
      <c r="G13" s="595"/>
      <c r="H13" s="601"/>
      <c r="I13" s="601"/>
      <c r="J13" s="597">
        <f t="shared" si="1"/>
        <v>0</v>
      </c>
    </row>
    <row r="14" s="577" customFormat="1" ht="15.75" customHeight="1" spans="1:10">
      <c r="A14" s="599" t="s">
        <v>56</v>
      </c>
      <c r="B14" s="595"/>
      <c r="C14" s="600"/>
      <c r="D14" s="600"/>
      <c r="E14" s="597">
        <f t="shared" si="0"/>
        <v>0</v>
      </c>
      <c r="F14" s="599" t="s">
        <v>130</v>
      </c>
      <c r="G14" s="598"/>
      <c r="H14" s="600"/>
      <c r="I14" s="600"/>
      <c r="J14" s="597">
        <f t="shared" si="1"/>
        <v>0</v>
      </c>
    </row>
    <row r="15" s="577" customFormat="1" ht="15.75" customHeight="1" spans="1:10">
      <c r="A15" s="599" t="s">
        <v>58</v>
      </c>
      <c r="B15" s="595"/>
      <c r="C15" s="600"/>
      <c r="D15" s="600"/>
      <c r="E15" s="597">
        <f t="shared" si="0"/>
        <v>0</v>
      </c>
      <c r="F15" s="599" t="s">
        <v>131</v>
      </c>
      <c r="G15" s="598"/>
      <c r="H15" s="600"/>
      <c r="I15" s="600"/>
      <c r="J15" s="597">
        <f t="shared" si="1"/>
        <v>0</v>
      </c>
    </row>
    <row r="16" s="577" customFormat="1" ht="15.75" customHeight="1" spans="1:10">
      <c r="A16" s="599" t="s">
        <v>132</v>
      </c>
      <c r="B16" s="595"/>
      <c r="C16" s="600"/>
      <c r="D16" s="600"/>
      <c r="E16" s="597">
        <f t="shared" si="0"/>
        <v>0</v>
      </c>
      <c r="F16" s="599" t="s">
        <v>133</v>
      </c>
      <c r="G16" s="595"/>
      <c r="H16" s="600"/>
      <c r="I16" s="600"/>
      <c r="J16" s="597">
        <f t="shared" si="1"/>
        <v>0</v>
      </c>
    </row>
    <row r="17" s="577" customFormat="1" ht="15.75" customHeight="1" spans="1:10">
      <c r="A17" s="599" t="s">
        <v>76</v>
      </c>
      <c r="B17" s="595"/>
      <c r="C17" s="600"/>
      <c r="D17" s="600"/>
      <c r="E17" s="597">
        <f t="shared" si="0"/>
        <v>0</v>
      </c>
      <c r="F17" s="599" t="s">
        <v>134</v>
      </c>
      <c r="G17" s="598"/>
      <c r="H17" s="600"/>
      <c r="I17" s="600"/>
      <c r="J17" s="597">
        <f t="shared" si="1"/>
        <v>0</v>
      </c>
    </row>
    <row r="18" s="577" customFormat="1" ht="15.75" customHeight="1" spans="1:10">
      <c r="A18" s="602" t="s">
        <v>135</v>
      </c>
      <c r="B18" s="595"/>
      <c r="C18" s="600">
        <f>SUM(C7:C17)</f>
        <v>0</v>
      </c>
      <c r="D18" s="600"/>
      <c r="E18" s="597">
        <f t="shared" si="0"/>
        <v>0</v>
      </c>
      <c r="F18" s="599" t="s">
        <v>136</v>
      </c>
      <c r="G18" s="598"/>
      <c r="H18" s="600"/>
      <c r="I18" s="600"/>
      <c r="J18" s="597">
        <f t="shared" si="1"/>
        <v>0</v>
      </c>
    </row>
    <row r="19" s="577" customFormat="1" ht="15.75" customHeight="1" spans="1:10">
      <c r="A19" s="594" t="s">
        <v>137</v>
      </c>
      <c r="B19" s="595"/>
      <c r="C19" s="600"/>
      <c r="D19" s="600"/>
      <c r="E19" s="597">
        <f t="shared" si="0"/>
        <v>0</v>
      </c>
      <c r="F19" s="602" t="s">
        <v>138</v>
      </c>
      <c r="G19" s="598"/>
      <c r="H19" s="600">
        <f>SUM(H7:H18)</f>
        <v>0</v>
      </c>
      <c r="I19" s="600"/>
      <c r="J19" s="597">
        <f t="shared" si="1"/>
        <v>0</v>
      </c>
    </row>
    <row r="20" s="577" customFormat="1" ht="15.75" customHeight="1" spans="1:10">
      <c r="A20" s="599" t="s">
        <v>78</v>
      </c>
      <c r="B20" s="595"/>
      <c r="C20" s="600"/>
      <c r="D20" s="600"/>
      <c r="E20" s="597">
        <f t="shared" si="0"/>
        <v>0</v>
      </c>
      <c r="F20" s="594" t="s">
        <v>139</v>
      </c>
      <c r="G20" s="598"/>
      <c r="H20" s="600"/>
      <c r="I20" s="600"/>
      <c r="J20" s="597">
        <f t="shared" si="1"/>
        <v>0</v>
      </c>
    </row>
    <row r="21" s="577" customFormat="1" ht="15.75" customHeight="1" spans="1:10">
      <c r="A21" s="599" t="s">
        <v>80</v>
      </c>
      <c r="B21" s="595"/>
      <c r="C21" s="600"/>
      <c r="D21" s="600"/>
      <c r="E21" s="597">
        <f t="shared" si="0"/>
        <v>0</v>
      </c>
      <c r="F21" s="599" t="s">
        <v>140</v>
      </c>
      <c r="G21" s="595"/>
      <c r="H21" s="600"/>
      <c r="I21" s="600"/>
      <c r="J21" s="597">
        <f t="shared" si="1"/>
        <v>0</v>
      </c>
    </row>
    <row r="22" s="577" customFormat="1" ht="16" customHeight="1" spans="1:10">
      <c r="A22" s="599" t="s">
        <v>81</v>
      </c>
      <c r="B22" s="595"/>
      <c r="C22" s="600"/>
      <c r="D22" s="600"/>
      <c r="E22" s="597">
        <f t="shared" si="0"/>
        <v>0</v>
      </c>
      <c r="F22" s="599" t="s">
        <v>141</v>
      </c>
      <c r="G22" s="598"/>
      <c r="H22" s="600"/>
      <c r="I22" s="600"/>
      <c r="J22" s="597">
        <f t="shared" si="1"/>
        <v>0</v>
      </c>
    </row>
    <row r="23" s="577" customFormat="1" ht="15.75" customHeight="1" spans="1:10">
      <c r="A23" s="599" t="s">
        <v>82</v>
      </c>
      <c r="B23" s="595"/>
      <c r="C23" s="600"/>
      <c r="D23" s="600"/>
      <c r="E23" s="597">
        <f t="shared" si="0"/>
        <v>0</v>
      </c>
      <c r="F23" s="599" t="s">
        <v>142</v>
      </c>
      <c r="G23" s="598"/>
      <c r="H23" s="600"/>
      <c r="I23" s="600"/>
      <c r="J23" s="597">
        <f t="shared" si="1"/>
        <v>0</v>
      </c>
    </row>
    <row r="24" s="577" customFormat="1" ht="15.75" customHeight="1" spans="1:10">
      <c r="A24" s="599" t="s">
        <v>143</v>
      </c>
      <c r="B24" s="595"/>
      <c r="C24" s="600"/>
      <c r="D24" s="600"/>
      <c r="E24" s="597">
        <f t="shared" si="0"/>
        <v>0</v>
      </c>
      <c r="F24" s="599" t="s">
        <v>144</v>
      </c>
      <c r="G24" s="598"/>
      <c r="H24" s="600"/>
      <c r="I24" s="600"/>
      <c r="J24" s="597">
        <f t="shared" si="1"/>
        <v>0</v>
      </c>
    </row>
    <row r="25" s="577" customFormat="1" ht="15.75" customHeight="1" spans="1:10">
      <c r="A25" s="599" t="s">
        <v>88</v>
      </c>
      <c r="B25" s="595"/>
      <c r="C25" s="600"/>
      <c r="D25" s="600"/>
      <c r="E25" s="597">
        <f t="shared" si="0"/>
        <v>0</v>
      </c>
      <c r="F25" s="599" t="s">
        <v>145</v>
      </c>
      <c r="G25" s="598"/>
      <c r="H25" s="600"/>
      <c r="I25" s="600"/>
      <c r="J25" s="597">
        <f t="shared" si="1"/>
        <v>0</v>
      </c>
    </row>
    <row r="26" s="577" customFormat="1" ht="15.75" customHeight="1" spans="1:10">
      <c r="A26" s="599" t="s">
        <v>96</v>
      </c>
      <c r="B26" s="595"/>
      <c r="C26" s="600"/>
      <c r="D26" s="600"/>
      <c r="E26" s="597">
        <f t="shared" si="0"/>
        <v>0</v>
      </c>
      <c r="F26" s="599" t="s">
        <v>146</v>
      </c>
      <c r="G26" s="598"/>
      <c r="H26" s="600"/>
      <c r="I26" s="600"/>
      <c r="J26" s="597">
        <f t="shared" si="1"/>
        <v>0</v>
      </c>
    </row>
    <row r="27" s="577" customFormat="1" ht="15.75" customHeight="1" spans="1:10">
      <c r="A27" s="599" t="s">
        <v>99</v>
      </c>
      <c r="B27" s="595"/>
      <c r="C27" s="600"/>
      <c r="D27" s="600"/>
      <c r="E27" s="597">
        <f t="shared" si="0"/>
        <v>0</v>
      </c>
      <c r="F27" s="599" t="s">
        <v>147</v>
      </c>
      <c r="G27" s="598"/>
      <c r="H27" s="600"/>
      <c r="I27" s="600"/>
      <c r="J27" s="597">
        <f t="shared" si="1"/>
        <v>0</v>
      </c>
    </row>
    <row r="28" s="577" customFormat="1" ht="15.75" customHeight="1" spans="1:10">
      <c r="A28" s="599" t="s">
        <v>100</v>
      </c>
      <c r="B28" s="595"/>
      <c r="C28" s="600"/>
      <c r="D28" s="600"/>
      <c r="E28" s="597">
        <f t="shared" si="0"/>
        <v>0</v>
      </c>
      <c r="F28" s="602" t="s">
        <v>148</v>
      </c>
      <c r="G28" s="598"/>
      <c r="H28" s="600">
        <f>SUM(H21:H27)</f>
        <v>0</v>
      </c>
      <c r="I28" s="600"/>
      <c r="J28" s="597">
        <f t="shared" si="1"/>
        <v>0</v>
      </c>
    </row>
    <row r="29" s="577" customFormat="1" ht="15.75" customHeight="1" spans="1:10">
      <c r="A29" s="599" t="s">
        <v>101</v>
      </c>
      <c r="B29" s="595"/>
      <c r="C29" s="600"/>
      <c r="D29" s="600"/>
      <c r="E29" s="597">
        <f t="shared" si="0"/>
        <v>0</v>
      </c>
      <c r="F29" s="602" t="s">
        <v>149</v>
      </c>
      <c r="G29" s="598"/>
      <c r="H29" s="600">
        <f>H19+H28</f>
        <v>0</v>
      </c>
      <c r="I29" s="600"/>
      <c r="J29" s="597">
        <f t="shared" si="1"/>
        <v>0</v>
      </c>
    </row>
    <row r="30" s="577" customFormat="1" ht="15.75" customHeight="1" spans="1:10">
      <c r="A30" s="599" t="s">
        <v>102</v>
      </c>
      <c r="B30" s="595"/>
      <c r="C30" s="600"/>
      <c r="D30" s="600"/>
      <c r="E30" s="597">
        <f t="shared" si="0"/>
        <v>0</v>
      </c>
      <c r="F30" s="594" t="s">
        <v>150</v>
      </c>
      <c r="G30" s="598"/>
      <c r="H30" s="600"/>
      <c r="I30" s="600"/>
      <c r="J30" s="597">
        <f t="shared" si="1"/>
        <v>0</v>
      </c>
    </row>
    <row r="31" s="577" customFormat="1" ht="15.75" customHeight="1" spans="1:10">
      <c r="A31" s="599" t="s">
        <v>103</v>
      </c>
      <c r="B31" s="595"/>
      <c r="C31" s="600"/>
      <c r="D31" s="600"/>
      <c r="E31" s="597">
        <f t="shared" si="0"/>
        <v>0</v>
      </c>
      <c r="F31" s="599" t="s">
        <v>151</v>
      </c>
      <c r="G31" s="595"/>
      <c r="H31" s="600"/>
      <c r="I31" s="600"/>
      <c r="J31" s="597">
        <f t="shared" si="1"/>
        <v>0</v>
      </c>
    </row>
    <row r="32" s="577" customFormat="1" ht="15.75" customHeight="1" spans="1:10">
      <c r="A32" s="599" t="s">
        <v>107</v>
      </c>
      <c r="B32" s="595"/>
      <c r="C32" s="600"/>
      <c r="D32" s="600"/>
      <c r="E32" s="597">
        <f t="shared" si="0"/>
        <v>0</v>
      </c>
      <c r="F32" s="599" t="s">
        <v>152</v>
      </c>
      <c r="G32" s="598"/>
      <c r="H32" s="600"/>
      <c r="I32" s="600"/>
      <c r="J32" s="597">
        <f t="shared" si="1"/>
        <v>0</v>
      </c>
    </row>
    <row r="33" s="577" customFormat="1" ht="15.75" customHeight="1" spans="1:10">
      <c r="A33" s="599" t="s">
        <v>108</v>
      </c>
      <c r="B33" s="595"/>
      <c r="C33" s="600"/>
      <c r="D33" s="600"/>
      <c r="E33" s="597">
        <f t="shared" si="0"/>
        <v>0</v>
      </c>
      <c r="F33" s="599" t="s">
        <v>153</v>
      </c>
      <c r="G33" s="598"/>
      <c r="H33" s="600"/>
      <c r="I33" s="600"/>
      <c r="J33" s="597">
        <f t="shared" si="1"/>
        <v>0</v>
      </c>
    </row>
    <row r="34" s="577" customFormat="1" ht="15.75" customHeight="1" spans="1:10">
      <c r="A34" s="599" t="s">
        <v>110</v>
      </c>
      <c r="B34" s="595"/>
      <c r="C34" s="600"/>
      <c r="D34" s="600"/>
      <c r="E34" s="597">
        <f t="shared" si="0"/>
        <v>0</v>
      </c>
      <c r="F34" s="599" t="s">
        <v>154</v>
      </c>
      <c r="G34" s="598"/>
      <c r="H34" s="600"/>
      <c r="I34" s="600"/>
      <c r="J34" s="597">
        <f t="shared" si="1"/>
        <v>0</v>
      </c>
    </row>
    <row r="35" s="577" customFormat="1" ht="15.75" customHeight="1" spans="1:10">
      <c r="A35" s="599" t="s">
        <v>111</v>
      </c>
      <c r="B35" s="595"/>
      <c r="C35" s="600"/>
      <c r="D35" s="600"/>
      <c r="E35" s="597">
        <f t="shared" si="0"/>
        <v>0</v>
      </c>
      <c r="F35" s="599" t="s">
        <v>155</v>
      </c>
      <c r="G35" s="598"/>
      <c r="H35" s="600"/>
      <c r="I35" s="600"/>
      <c r="J35" s="597">
        <f t="shared" si="1"/>
        <v>0</v>
      </c>
    </row>
    <row r="36" s="577" customFormat="1" ht="15.75" customHeight="1" spans="1:10">
      <c r="A36" s="599" t="s">
        <v>112</v>
      </c>
      <c r="B36" s="595"/>
      <c r="C36" s="600"/>
      <c r="D36" s="600"/>
      <c r="E36" s="597">
        <f t="shared" si="0"/>
        <v>0</v>
      </c>
      <c r="F36" s="599" t="s">
        <v>156</v>
      </c>
      <c r="G36" s="598"/>
      <c r="H36" s="600"/>
      <c r="I36" s="600"/>
      <c r="J36" s="597">
        <f t="shared" si="1"/>
        <v>0</v>
      </c>
    </row>
    <row r="37" s="577" customFormat="1" ht="15.75" customHeight="1" spans="1:10">
      <c r="A37" s="602" t="s">
        <v>157</v>
      </c>
      <c r="B37" s="595"/>
      <c r="C37" s="600">
        <f>SUM(C20:C36)</f>
        <v>0</v>
      </c>
      <c r="D37" s="600"/>
      <c r="E37" s="597">
        <f t="shared" si="0"/>
        <v>0</v>
      </c>
      <c r="F37" s="599" t="s">
        <v>158</v>
      </c>
      <c r="G37" s="598"/>
      <c r="H37" s="600"/>
      <c r="I37" s="600"/>
      <c r="J37" s="597">
        <f t="shared" si="1"/>
        <v>0</v>
      </c>
    </row>
    <row r="38" s="577" customFormat="1" ht="15.75" customHeight="1" spans="1:10">
      <c r="A38" s="599"/>
      <c r="B38" s="595"/>
      <c r="C38" s="600"/>
      <c r="D38" s="600"/>
      <c r="E38" s="597">
        <f t="shared" si="0"/>
        <v>0</v>
      </c>
      <c r="F38" s="602" t="s">
        <v>159</v>
      </c>
      <c r="G38" s="598"/>
      <c r="H38" s="600">
        <f>H31+H32-H33+H34+H35+H36+H37</f>
        <v>0</v>
      </c>
      <c r="I38" s="600"/>
      <c r="J38" s="597">
        <f t="shared" si="1"/>
        <v>0</v>
      </c>
    </row>
    <row r="39" s="577" customFormat="1" ht="15.75" customHeight="1" spans="1:10">
      <c r="A39" s="602" t="s">
        <v>160</v>
      </c>
      <c r="B39" s="595"/>
      <c r="C39" s="600">
        <f>C18+C37</f>
        <v>0</v>
      </c>
      <c r="D39" s="600"/>
      <c r="E39" s="597">
        <f t="shared" si="0"/>
        <v>0</v>
      </c>
      <c r="F39" s="602" t="s">
        <v>161</v>
      </c>
      <c r="G39" s="598"/>
      <c r="H39" s="600">
        <f>H29+H38</f>
        <v>0</v>
      </c>
      <c r="I39" s="600"/>
      <c r="J39" s="597">
        <f t="shared" si="1"/>
        <v>0</v>
      </c>
    </row>
    <row r="40" s="578" customFormat="1" ht="15.75" customHeight="1" spans="1:10">
      <c r="A40" s="603"/>
      <c r="B40" s="603"/>
      <c r="C40" s="603"/>
      <c r="D40" s="603"/>
      <c r="E40" s="603"/>
      <c r="F40" s="603"/>
      <c r="G40" s="603"/>
      <c r="H40" s="603"/>
      <c r="I40" s="603"/>
      <c r="J40" s="603"/>
    </row>
  </sheetData>
  <mergeCells count="4">
    <mergeCell ref="A2:J2"/>
    <mergeCell ref="A3:J3"/>
    <mergeCell ref="A4:C4"/>
    <mergeCell ref="A40:J40"/>
  </mergeCells>
  <hyperlinks>
    <hyperlink ref="A1" location="索引目录!C4" display="返回索引页"/>
  </hyperlinks>
  <pageMargins left="0.747916666666667" right="0.747916666666667" top="0.984027777777778" bottom="0.984027777777778" header="0.511805555555556" footer="0.511805555555556"/>
  <pageSetup paperSize="9" scale="7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Y205"/>
  <sheetViews>
    <sheetView showGridLines="0" showZeros="0" topLeftCell="A34" workbookViewId="0">
      <selection activeCell="Q49" sqref="Q49:R49"/>
    </sheetView>
  </sheetViews>
  <sheetFormatPr defaultColWidth="9" defaultRowHeight="15.5"/>
  <cols>
    <col min="1" max="1" width="2.75" style="522" customWidth="1"/>
    <col min="2" max="2" width="2.5" style="522" customWidth="1"/>
    <col min="3" max="3" width="4.625" style="522" customWidth="1"/>
    <col min="4" max="10" width="2.75" style="522" customWidth="1"/>
    <col min="11" max="11" width="13.75" style="522" customWidth="1"/>
    <col min="12" max="12" width="2.75" style="522" customWidth="1"/>
    <col min="13" max="13" width="7" style="522" customWidth="1"/>
    <col min="14" max="16" width="7.75" style="522" customWidth="1"/>
    <col min="17" max="17" width="7.75" style="522" customWidth="1" outlineLevel="1"/>
    <col min="18" max="18" width="7.125" style="522" customWidth="1" outlineLevel="1"/>
    <col min="19" max="20" width="2.75" style="522" customWidth="1"/>
    <col min="21" max="21" width="1.125" style="522" customWidth="1"/>
    <col min="22" max="22" width="1.625" style="522" customWidth="1"/>
    <col min="23" max="233" width="9" style="522"/>
    <col min="234" max="16384" width="9" style="161"/>
  </cols>
  <sheetData>
    <row r="1" spans="1:22">
      <c r="A1" s="523" t="s">
        <v>162</v>
      </c>
      <c r="B1" s="524"/>
      <c r="C1" s="524"/>
      <c r="V1" s="552"/>
    </row>
    <row r="2" spans="22:22">
      <c r="V2" s="552"/>
    </row>
    <row r="3" spans="22:22">
      <c r="V3" s="552"/>
    </row>
    <row r="4" spans="1:22">
      <c r="A4" s="525"/>
      <c r="B4" s="526"/>
      <c r="C4" s="526"/>
      <c r="D4" s="526"/>
      <c r="E4" s="526"/>
      <c r="F4" s="526"/>
      <c r="G4" s="526"/>
      <c r="H4" s="526"/>
      <c r="I4" s="526"/>
      <c r="J4" s="526"/>
      <c r="K4" s="526"/>
      <c r="L4" s="526"/>
      <c r="M4" s="526"/>
      <c r="N4" s="526"/>
      <c r="O4" s="526"/>
      <c r="P4" s="526"/>
      <c r="Q4" s="526"/>
      <c r="R4" s="526"/>
      <c r="S4" s="553"/>
      <c r="V4" s="552"/>
    </row>
    <row r="5" spans="1:22">
      <c r="A5" s="527" t="s">
        <v>163</v>
      </c>
      <c r="B5" s="528"/>
      <c r="C5" s="528"/>
      <c r="D5" s="528"/>
      <c r="E5" s="528"/>
      <c r="F5" s="528"/>
      <c r="G5" s="528"/>
      <c r="H5" s="528"/>
      <c r="I5" s="528"/>
      <c r="J5" s="528"/>
      <c r="K5" s="528"/>
      <c r="L5" s="528"/>
      <c r="M5" s="528"/>
      <c r="N5" s="528"/>
      <c r="O5" s="528"/>
      <c r="P5" s="528"/>
      <c r="Q5" s="528"/>
      <c r="R5" s="528"/>
      <c r="S5" s="554"/>
      <c r="V5" s="552"/>
    </row>
    <row r="6" spans="1:22">
      <c r="A6" s="529"/>
      <c r="B6" s="528" t="s">
        <v>164</v>
      </c>
      <c r="C6" s="528"/>
      <c r="D6" s="528"/>
      <c r="E6" s="528"/>
      <c r="F6" s="528"/>
      <c r="G6" s="528"/>
      <c r="H6" s="528"/>
      <c r="I6" s="528"/>
      <c r="J6" s="528"/>
      <c r="K6" s="541" t="s">
        <v>165</v>
      </c>
      <c r="L6" s="528"/>
      <c r="M6" s="542" t="s">
        <v>166</v>
      </c>
      <c r="N6" s="543"/>
      <c r="O6" s="543"/>
      <c r="P6" s="543"/>
      <c r="Q6" s="543"/>
      <c r="R6" s="543"/>
      <c r="S6" s="555"/>
      <c r="T6" s="556"/>
      <c r="U6" s="555"/>
      <c r="V6" s="552"/>
    </row>
    <row r="7" spans="1:22">
      <c r="A7" s="529"/>
      <c r="B7" s="528" t="s">
        <v>167</v>
      </c>
      <c r="C7" s="528"/>
      <c r="D7" s="528"/>
      <c r="E7" s="528"/>
      <c r="F7" s="528"/>
      <c r="G7" s="528"/>
      <c r="H7" s="528"/>
      <c r="I7" s="528"/>
      <c r="J7" s="528"/>
      <c r="K7" s="528"/>
      <c r="L7" s="528"/>
      <c r="M7" s="544">
        <v>45473</v>
      </c>
      <c r="N7" s="545"/>
      <c r="O7" s="545"/>
      <c r="P7" s="545"/>
      <c r="Q7" s="545"/>
      <c r="R7" s="545"/>
      <c r="S7" s="557"/>
      <c r="T7" s="558"/>
      <c r="U7" s="557"/>
      <c r="V7" s="552"/>
    </row>
    <row r="8" spans="1:22">
      <c r="A8" s="529"/>
      <c r="B8" s="528" t="s">
        <v>168</v>
      </c>
      <c r="C8" s="528"/>
      <c r="D8" s="528"/>
      <c r="E8" s="528"/>
      <c r="F8" s="528"/>
      <c r="G8" s="528"/>
      <c r="H8" s="528"/>
      <c r="I8" s="528"/>
      <c r="J8" s="528"/>
      <c r="K8" s="528"/>
      <c r="L8" s="528"/>
      <c r="M8" s="546" t="s">
        <v>169</v>
      </c>
      <c r="N8" s="547"/>
      <c r="O8" s="548">
        <v>45485</v>
      </c>
      <c r="P8" s="547"/>
      <c r="Q8" s="547"/>
      <c r="R8" s="547"/>
      <c r="S8" s="554"/>
      <c r="V8" s="552"/>
    </row>
    <row r="9" spans="1:22">
      <c r="A9" s="529"/>
      <c r="B9" s="528"/>
      <c r="C9" s="530" t="s">
        <v>170</v>
      </c>
      <c r="D9" s="530" t="s">
        <v>171</v>
      </c>
      <c r="E9" s="528"/>
      <c r="F9" s="528"/>
      <c r="G9" s="528"/>
      <c r="H9" s="528"/>
      <c r="I9" s="528"/>
      <c r="J9" s="528"/>
      <c r="K9" s="528"/>
      <c r="L9" s="528"/>
      <c r="M9" s="549" t="s">
        <v>172</v>
      </c>
      <c r="N9" s="549"/>
      <c r="O9" s="549" t="s">
        <v>173</v>
      </c>
      <c r="P9" s="550"/>
      <c r="Q9" s="549" t="s">
        <v>174</v>
      </c>
      <c r="R9" s="549"/>
      <c r="S9" s="554"/>
      <c r="V9" s="552"/>
    </row>
    <row r="10" spans="1:22">
      <c r="A10" s="529"/>
      <c r="B10" s="531"/>
      <c r="C10" s="532" t="s">
        <v>175</v>
      </c>
      <c r="D10" s="533" t="s">
        <v>176</v>
      </c>
      <c r="E10" s="528"/>
      <c r="F10" s="528"/>
      <c r="G10" s="528"/>
      <c r="H10" s="528"/>
      <c r="I10" s="528"/>
      <c r="J10" s="528"/>
      <c r="K10" s="528"/>
      <c r="L10" s="528"/>
      <c r="M10" s="549"/>
      <c r="N10" s="549"/>
      <c r="O10" s="551"/>
      <c r="P10" s="550"/>
      <c r="Q10" s="549" t="s">
        <v>177</v>
      </c>
      <c r="R10" s="549"/>
      <c r="S10" s="554"/>
      <c r="V10" s="552"/>
    </row>
    <row r="11" spans="1:22">
      <c r="A11" s="529"/>
      <c r="B11" s="531"/>
      <c r="C11" s="532" t="s">
        <v>175</v>
      </c>
      <c r="D11" s="533" t="s">
        <v>178</v>
      </c>
      <c r="E11" s="528"/>
      <c r="F11" s="528"/>
      <c r="G11" s="528"/>
      <c r="H11" s="528"/>
      <c r="I11" s="528"/>
      <c r="J11" s="528"/>
      <c r="K11" s="528"/>
      <c r="L11" s="528"/>
      <c r="M11" s="549"/>
      <c r="N11" s="549"/>
      <c r="O11" s="551"/>
      <c r="P11" s="550"/>
      <c r="Q11" s="549" t="s">
        <v>177</v>
      </c>
      <c r="R11" s="549"/>
      <c r="S11" s="554"/>
      <c r="V11" s="552"/>
    </row>
    <row r="12" spans="1:22">
      <c r="A12" s="529"/>
      <c r="B12" s="531"/>
      <c r="C12" s="532" t="s">
        <v>175</v>
      </c>
      <c r="D12" s="533" t="s">
        <v>32</v>
      </c>
      <c r="E12" s="528"/>
      <c r="F12" s="528"/>
      <c r="G12" s="528"/>
      <c r="H12" s="528"/>
      <c r="I12" s="528"/>
      <c r="J12" s="528"/>
      <c r="K12" s="528"/>
      <c r="L12" s="528"/>
      <c r="M12" s="549"/>
      <c r="N12" s="549"/>
      <c r="O12" s="551"/>
      <c r="P12" s="550"/>
      <c r="Q12" s="549" t="s">
        <v>177</v>
      </c>
      <c r="R12" s="549"/>
      <c r="S12" s="554"/>
      <c r="V12" s="552"/>
    </row>
    <row r="13" spans="1:22">
      <c r="A13" s="529"/>
      <c r="B13" s="531"/>
      <c r="C13" s="532" t="s">
        <v>175</v>
      </c>
      <c r="D13" s="533" t="s">
        <v>35</v>
      </c>
      <c r="E13" s="528"/>
      <c r="F13" s="528"/>
      <c r="G13" s="528"/>
      <c r="H13" s="528"/>
      <c r="I13" s="528"/>
      <c r="J13" s="528"/>
      <c r="K13" s="528"/>
      <c r="L13" s="528"/>
      <c r="M13" s="549"/>
      <c r="N13" s="549"/>
      <c r="O13" s="551"/>
      <c r="P13" s="550"/>
      <c r="Q13" s="549" t="s">
        <v>177</v>
      </c>
      <c r="R13" s="549"/>
      <c r="S13" s="554"/>
      <c r="V13" s="552"/>
    </row>
    <row r="14" spans="1:22">
      <c r="A14" s="529"/>
      <c r="B14" s="531"/>
      <c r="C14" s="532" t="s">
        <v>175</v>
      </c>
      <c r="D14" s="533" t="s">
        <v>31</v>
      </c>
      <c r="E14" s="528"/>
      <c r="F14" s="528"/>
      <c r="G14" s="528"/>
      <c r="H14" s="528"/>
      <c r="I14" s="528"/>
      <c r="J14" s="528"/>
      <c r="K14" s="528"/>
      <c r="L14" s="528"/>
      <c r="M14" s="549"/>
      <c r="N14" s="549"/>
      <c r="O14" s="551"/>
      <c r="P14" s="550"/>
      <c r="Q14" s="549" t="s">
        <v>177</v>
      </c>
      <c r="R14" s="549"/>
      <c r="S14" s="554"/>
      <c r="V14" s="552"/>
    </row>
    <row r="15" spans="1:22">
      <c r="A15" s="529"/>
      <c r="B15" s="531"/>
      <c r="C15" s="532" t="s">
        <v>175</v>
      </c>
      <c r="D15" s="533" t="s">
        <v>179</v>
      </c>
      <c r="E15" s="528"/>
      <c r="F15" s="528"/>
      <c r="G15" s="528"/>
      <c r="H15" s="528"/>
      <c r="I15" s="528"/>
      <c r="J15" s="528"/>
      <c r="K15" s="528"/>
      <c r="L15" s="528"/>
      <c r="M15" s="549"/>
      <c r="N15" s="549"/>
      <c r="O15" s="551"/>
      <c r="P15" s="550"/>
      <c r="Q15" s="549" t="s">
        <v>177</v>
      </c>
      <c r="R15" s="549"/>
      <c r="S15" s="554"/>
      <c r="V15" s="552"/>
    </row>
    <row r="16" spans="1:22">
      <c r="A16" s="529"/>
      <c r="B16" s="531"/>
      <c r="C16" s="532" t="s">
        <v>175</v>
      </c>
      <c r="D16" s="533" t="s">
        <v>40</v>
      </c>
      <c r="E16" s="528"/>
      <c r="F16" s="528"/>
      <c r="G16" s="528"/>
      <c r="H16" s="528"/>
      <c r="I16" s="528"/>
      <c r="J16" s="528"/>
      <c r="K16" s="528"/>
      <c r="L16" s="528"/>
      <c r="M16" s="549"/>
      <c r="N16" s="549"/>
      <c r="O16" s="551"/>
      <c r="P16" s="550"/>
      <c r="Q16" s="549" t="s">
        <v>177</v>
      </c>
      <c r="R16" s="549"/>
      <c r="S16" s="554"/>
      <c r="V16" s="552"/>
    </row>
    <row r="17" spans="1:22">
      <c r="A17" s="529"/>
      <c r="B17" s="531"/>
      <c r="C17" s="532" t="s">
        <v>175</v>
      </c>
      <c r="D17" s="533" t="s">
        <v>42</v>
      </c>
      <c r="E17" s="528"/>
      <c r="F17" s="528"/>
      <c r="G17" s="528"/>
      <c r="H17" s="528"/>
      <c r="I17" s="528"/>
      <c r="J17" s="528"/>
      <c r="K17" s="528"/>
      <c r="L17" s="528"/>
      <c r="M17" s="549"/>
      <c r="N17" s="549"/>
      <c r="O17" s="551"/>
      <c r="P17" s="550"/>
      <c r="Q17" s="549" t="s">
        <v>177</v>
      </c>
      <c r="R17" s="549"/>
      <c r="S17" s="554"/>
      <c r="V17" s="552"/>
    </row>
    <row r="18" spans="1:22">
      <c r="A18" s="529"/>
      <c r="B18" s="531"/>
      <c r="C18" s="532" t="s">
        <v>175</v>
      </c>
      <c r="D18" s="533" t="s">
        <v>44</v>
      </c>
      <c r="E18" s="528"/>
      <c r="F18" s="528"/>
      <c r="G18" s="528"/>
      <c r="H18" s="528"/>
      <c r="I18" s="528"/>
      <c r="J18" s="528"/>
      <c r="K18" s="528"/>
      <c r="L18" s="528"/>
      <c r="M18" s="549"/>
      <c r="N18" s="549"/>
      <c r="O18" s="551"/>
      <c r="P18" s="550"/>
      <c r="Q18" s="549" t="s">
        <v>177</v>
      </c>
      <c r="R18" s="549"/>
      <c r="S18" s="554"/>
      <c r="V18" s="552"/>
    </row>
    <row r="19" spans="1:22">
      <c r="A19" s="529"/>
      <c r="B19" s="531"/>
      <c r="C19" s="532" t="s">
        <v>175</v>
      </c>
      <c r="D19" s="533" t="s">
        <v>46</v>
      </c>
      <c r="E19" s="528"/>
      <c r="F19" s="528"/>
      <c r="G19" s="528"/>
      <c r="H19" s="528"/>
      <c r="I19" s="528"/>
      <c r="J19" s="528"/>
      <c r="K19" s="528"/>
      <c r="L19" s="528"/>
      <c r="M19" s="549"/>
      <c r="N19" s="549"/>
      <c r="O19" s="551"/>
      <c r="P19" s="550"/>
      <c r="Q19" s="549" t="s">
        <v>177</v>
      </c>
      <c r="R19" s="549"/>
      <c r="S19" s="554"/>
      <c r="V19" s="552"/>
    </row>
    <row r="20" spans="1:22">
      <c r="A20" s="529"/>
      <c r="B20" s="531"/>
      <c r="C20" s="532" t="s">
        <v>175</v>
      </c>
      <c r="D20" s="533" t="s">
        <v>180</v>
      </c>
      <c r="E20" s="528"/>
      <c r="F20" s="528"/>
      <c r="G20" s="528"/>
      <c r="H20" s="528"/>
      <c r="I20" s="528"/>
      <c r="J20" s="528"/>
      <c r="K20" s="528"/>
      <c r="L20" s="528"/>
      <c r="M20" s="549"/>
      <c r="N20" s="549"/>
      <c r="O20" s="551"/>
      <c r="P20" s="550"/>
      <c r="Q20" s="549" t="s">
        <v>177</v>
      </c>
      <c r="R20" s="549"/>
      <c r="S20" s="554"/>
      <c r="V20" s="552"/>
    </row>
    <row r="21" spans="1:22">
      <c r="A21" s="529"/>
      <c r="B21" s="531"/>
      <c r="C21" s="532" t="s">
        <v>175</v>
      </c>
      <c r="D21" s="533" t="s">
        <v>181</v>
      </c>
      <c r="E21" s="528"/>
      <c r="F21" s="528"/>
      <c r="G21" s="528"/>
      <c r="H21" s="528"/>
      <c r="I21" s="528"/>
      <c r="J21" s="528"/>
      <c r="K21" s="528"/>
      <c r="L21" s="528"/>
      <c r="M21" s="549"/>
      <c r="N21" s="549"/>
      <c r="O21" s="551"/>
      <c r="P21" s="550"/>
      <c r="Q21" s="549" t="s">
        <v>177</v>
      </c>
      <c r="R21" s="549"/>
      <c r="S21" s="554"/>
      <c r="V21" s="552"/>
    </row>
    <row r="22" spans="1:22">
      <c r="A22" s="529"/>
      <c r="B22" s="531"/>
      <c r="C22" s="532" t="s">
        <v>175</v>
      </c>
      <c r="D22" s="533" t="s">
        <v>52</v>
      </c>
      <c r="E22" s="528"/>
      <c r="F22" s="528"/>
      <c r="G22" s="528"/>
      <c r="H22" s="528"/>
      <c r="I22" s="528"/>
      <c r="J22" s="528"/>
      <c r="K22" s="528"/>
      <c r="L22" s="528"/>
      <c r="M22" s="549"/>
      <c r="N22" s="549"/>
      <c r="O22" s="551"/>
      <c r="P22" s="550"/>
      <c r="Q22" s="549" t="s">
        <v>177</v>
      </c>
      <c r="R22" s="549"/>
      <c r="S22" s="554"/>
      <c r="V22" s="552"/>
    </row>
    <row r="23" spans="1:22">
      <c r="A23" s="529"/>
      <c r="B23" s="531"/>
      <c r="C23" s="532" t="s">
        <v>175</v>
      </c>
      <c r="D23" s="533" t="s">
        <v>54</v>
      </c>
      <c r="E23" s="528"/>
      <c r="F23" s="528"/>
      <c r="G23" s="528"/>
      <c r="H23" s="528"/>
      <c r="I23" s="528"/>
      <c r="J23" s="528"/>
      <c r="K23" s="528"/>
      <c r="L23" s="528"/>
      <c r="M23" s="549"/>
      <c r="N23" s="549"/>
      <c r="O23" s="551"/>
      <c r="P23" s="550"/>
      <c r="Q23" s="549" t="s">
        <v>177</v>
      </c>
      <c r="R23" s="549"/>
      <c r="S23" s="554"/>
      <c r="V23" s="552"/>
    </row>
    <row r="24" spans="1:22">
      <c r="A24" s="529"/>
      <c r="B24" s="531"/>
      <c r="C24" s="532" t="s">
        <v>175</v>
      </c>
      <c r="D24" s="533" t="s">
        <v>56</v>
      </c>
      <c r="E24" s="528"/>
      <c r="F24" s="528"/>
      <c r="G24" s="528"/>
      <c r="H24" s="528"/>
      <c r="I24" s="528"/>
      <c r="J24" s="528"/>
      <c r="K24" s="528"/>
      <c r="L24" s="528"/>
      <c r="M24" s="549"/>
      <c r="N24" s="549"/>
      <c r="O24" s="551"/>
      <c r="P24" s="550"/>
      <c r="Q24" s="549" t="s">
        <v>177</v>
      </c>
      <c r="R24" s="549"/>
      <c r="S24" s="554"/>
      <c r="V24" s="552"/>
    </row>
    <row r="25" spans="1:22">
      <c r="A25" s="529"/>
      <c r="B25" s="531"/>
      <c r="C25" s="532" t="s">
        <v>175</v>
      </c>
      <c r="D25" s="533" t="s">
        <v>182</v>
      </c>
      <c r="E25" s="528"/>
      <c r="F25" s="528"/>
      <c r="G25" s="528"/>
      <c r="H25" s="528"/>
      <c r="I25" s="528"/>
      <c r="J25" s="528"/>
      <c r="K25" s="528"/>
      <c r="L25" s="528"/>
      <c r="M25" s="549"/>
      <c r="N25" s="549"/>
      <c r="O25" s="551"/>
      <c r="P25" s="550"/>
      <c r="Q25" s="549" t="s">
        <v>177</v>
      </c>
      <c r="R25" s="549"/>
      <c r="S25" s="554"/>
      <c r="V25" s="552"/>
    </row>
    <row r="26" spans="1:22">
      <c r="A26" s="529"/>
      <c r="B26" s="531"/>
      <c r="C26" s="532" t="s">
        <v>175</v>
      </c>
      <c r="D26" s="533" t="s">
        <v>59</v>
      </c>
      <c r="E26" s="528"/>
      <c r="F26" s="528"/>
      <c r="G26" s="528"/>
      <c r="H26" s="528"/>
      <c r="I26" s="528"/>
      <c r="J26" s="528"/>
      <c r="K26" s="528"/>
      <c r="L26" s="528"/>
      <c r="M26" s="549"/>
      <c r="N26" s="549"/>
      <c r="O26" s="551"/>
      <c r="P26" s="550"/>
      <c r="Q26" s="549" t="s">
        <v>177</v>
      </c>
      <c r="R26" s="549"/>
      <c r="S26" s="554"/>
      <c r="V26" s="552"/>
    </row>
    <row r="27" spans="1:22">
      <c r="A27" s="529"/>
      <c r="B27" s="531"/>
      <c r="C27" s="532" t="s">
        <v>175</v>
      </c>
      <c r="D27" s="533" t="s">
        <v>60</v>
      </c>
      <c r="E27" s="528"/>
      <c r="F27" s="528"/>
      <c r="G27" s="528"/>
      <c r="H27" s="528"/>
      <c r="I27" s="528"/>
      <c r="J27" s="528"/>
      <c r="K27" s="528"/>
      <c r="L27" s="528"/>
      <c r="M27" s="549"/>
      <c r="N27" s="549"/>
      <c r="O27" s="551"/>
      <c r="P27" s="550"/>
      <c r="Q27" s="549" t="s">
        <v>177</v>
      </c>
      <c r="R27" s="549"/>
      <c r="S27" s="554"/>
      <c r="V27" s="552"/>
    </row>
    <row r="28" spans="1:22">
      <c r="A28" s="529"/>
      <c r="B28" s="531"/>
      <c r="C28" s="532" t="s">
        <v>175</v>
      </c>
      <c r="D28" s="533" t="s">
        <v>61</v>
      </c>
      <c r="E28" s="528"/>
      <c r="F28" s="528"/>
      <c r="G28" s="528"/>
      <c r="H28" s="528"/>
      <c r="I28" s="528"/>
      <c r="J28" s="528"/>
      <c r="K28" s="528"/>
      <c r="L28" s="528"/>
      <c r="M28" s="549"/>
      <c r="N28" s="549"/>
      <c r="O28" s="551"/>
      <c r="P28" s="550"/>
      <c r="Q28" s="549" t="s">
        <v>177</v>
      </c>
      <c r="R28" s="549"/>
      <c r="S28" s="554"/>
      <c r="V28" s="552"/>
    </row>
    <row r="29" spans="1:22">
      <c r="A29" s="529"/>
      <c r="B29" s="531"/>
      <c r="C29" s="532" t="s">
        <v>175</v>
      </c>
      <c r="D29" s="533" t="s">
        <v>64</v>
      </c>
      <c r="E29" s="528"/>
      <c r="F29" s="528"/>
      <c r="G29" s="528"/>
      <c r="H29" s="528"/>
      <c r="I29" s="528"/>
      <c r="J29" s="528"/>
      <c r="K29" s="528"/>
      <c r="L29" s="528"/>
      <c r="M29" s="549"/>
      <c r="N29" s="549"/>
      <c r="O29" s="551"/>
      <c r="P29" s="550"/>
      <c r="Q29" s="549" t="s">
        <v>177</v>
      </c>
      <c r="R29" s="549"/>
      <c r="S29" s="554"/>
      <c r="V29" s="552"/>
    </row>
    <row r="30" spans="1:22">
      <c r="A30" s="529"/>
      <c r="B30" s="531"/>
      <c r="C30" s="532" t="s">
        <v>175</v>
      </c>
      <c r="D30" s="533" t="s">
        <v>66</v>
      </c>
      <c r="E30" s="528"/>
      <c r="F30" s="528"/>
      <c r="G30" s="528"/>
      <c r="H30" s="528"/>
      <c r="I30" s="528"/>
      <c r="J30" s="528"/>
      <c r="K30" s="528"/>
      <c r="L30" s="528"/>
      <c r="M30" s="549"/>
      <c r="N30" s="549"/>
      <c r="O30" s="551"/>
      <c r="P30" s="550"/>
      <c r="Q30" s="549" t="s">
        <v>177</v>
      </c>
      <c r="R30" s="549"/>
      <c r="S30" s="554"/>
      <c r="V30" s="552"/>
    </row>
    <row r="31" spans="1:22">
      <c r="A31" s="529"/>
      <c r="B31" s="531"/>
      <c r="C31" s="532" t="s">
        <v>175</v>
      </c>
      <c r="D31" s="533" t="s">
        <v>68</v>
      </c>
      <c r="E31" s="528"/>
      <c r="F31" s="528"/>
      <c r="G31" s="528"/>
      <c r="H31" s="528"/>
      <c r="I31" s="528"/>
      <c r="J31" s="528"/>
      <c r="K31" s="528"/>
      <c r="L31" s="528"/>
      <c r="M31" s="549"/>
      <c r="N31" s="549"/>
      <c r="O31" s="551"/>
      <c r="P31" s="550"/>
      <c r="Q31" s="549" t="s">
        <v>177</v>
      </c>
      <c r="R31" s="549"/>
      <c r="S31" s="554"/>
      <c r="V31" s="552"/>
    </row>
    <row r="32" spans="1:22">
      <c r="A32" s="529"/>
      <c r="B32" s="531"/>
      <c r="C32" s="532" t="s">
        <v>175</v>
      </c>
      <c r="D32" s="533" t="s">
        <v>70</v>
      </c>
      <c r="E32" s="528"/>
      <c r="F32" s="528"/>
      <c r="G32" s="528"/>
      <c r="H32" s="528"/>
      <c r="I32" s="528"/>
      <c r="J32" s="528"/>
      <c r="K32" s="528"/>
      <c r="L32" s="528"/>
      <c r="M32" s="549"/>
      <c r="N32" s="549"/>
      <c r="O32" s="551"/>
      <c r="P32" s="550"/>
      <c r="Q32" s="549" t="s">
        <v>177</v>
      </c>
      <c r="R32" s="549"/>
      <c r="S32" s="554"/>
      <c r="V32" s="552"/>
    </row>
    <row r="33" spans="1:22">
      <c r="A33" s="529"/>
      <c r="B33" s="531"/>
      <c r="C33" s="532" t="s">
        <v>175</v>
      </c>
      <c r="D33" s="533" t="s">
        <v>72</v>
      </c>
      <c r="E33" s="528"/>
      <c r="F33" s="528"/>
      <c r="G33" s="528"/>
      <c r="H33" s="528"/>
      <c r="I33" s="528"/>
      <c r="J33" s="528"/>
      <c r="K33" s="528"/>
      <c r="L33" s="528"/>
      <c r="M33" s="549"/>
      <c r="N33" s="549"/>
      <c r="O33" s="551"/>
      <c r="P33" s="550"/>
      <c r="Q33" s="549" t="s">
        <v>177</v>
      </c>
      <c r="R33" s="549"/>
      <c r="S33" s="554"/>
      <c r="V33" s="552"/>
    </row>
    <row r="34" spans="1:22">
      <c r="A34" s="529"/>
      <c r="B34" s="531"/>
      <c r="C34" s="532" t="s">
        <v>175</v>
      </c>
      <c r="D34" s="533" t="s">
        <v>183</v>
      </c>
      <c r="E34" s="528"/>
      <c r="F34" s="528"/>
      <c r="G34" s="528"/>
      <c r="H34" s="528"/>
      <c r="I34" s="528"/>
      <c r="J34" s="528"/>
      <c r="K34" s="528"/>
      <c r="L34" s="528"/>
      <c r="M34" s="549"/>
      <c r="N34" s="549"/>
      <c r="O34" s="551"/>
      <c r="P34" s="550"/>
      <c r="Q34" s="549" t="s">
        <v>177</v>
      </c>
      <c r="R34" s="549"/>
      <c r="S34" s="554"/>
      <c r="V34" s="552"/>
    </row>
    <row r="35" s="520" customFormat="1" spans="1:233">
      <c r="A35" s="534"/>
      <c r="B35" s="535"/>
      <c r="C35" s="532" t="s">
        <v>175</v>
      </c>
      <c r="D35" s="536" t="s">
        <v>184</v>
      </c>
      <c r="E35" s="537"/>
      <c r="F35" s="537"/>
      <c r="G35" s="537"/>
      <c r="H35" s="537"/>
      <c r="I35" s="537"/>
      <c r="J35" s="537"/>
      <c r="K35" s="537"/>
      <c r="L35" s="537"/>
      <c r="M35" s="549"/>
      <c r="N35" s="549"/>
      <c r="O35" s="551"/>
      <c r="P35" s="550"/>
      <c r="Q35" s="549" t="s">
        <v>177</v>
      </c>
      <c r="R35" s="549"/>
      <c r="S35" s="559"/>
      <c r="T35" s="560"/>
      <c r="U35" s="560"/>
      <c r="V35" s="561"/>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560"/>
      <c r="CU35" s="560"/>
      <c r="CV35" s="560"/>
      <c r="CW35" s="560"/>
      <c r="CX35" s="560"/>
      <c r="CY35" s="560"/>
      <c r="CZ35" s="560"/>
      <c r="DA35" s="560"/>
      <c r="DB35" s="560"/>
      <c r="DC35" s="560"/>
      <c r="DD35" s="560"/>
      <c r="DE35" s="560"/>
      <c r="DF35" s="560"/>
      <c r="DG35" s="560"/>
      <c r="DH35" s="560"/>
      <c r="DI35" s="560"/>
      <c r="DJ35" s="560"/>
      <c r="DK35" s="560"/>
      <c r="DL35" s="560"/>
      <c r="DM35" s="560"/>
      <c r="DN35" s="560"/>
      <c r="DO35" s="560"/>
      <c r="DP35" s="560"/>
      <c r="DQ35" s="560"/>
      <c r="DR35" s="560"/>
      <c r="DS35" s="560"/>
      <c r="DT35" s="560"/>
      <c r="DU35" s="560"/>
      <c r="DV35" s="560"/>
      <c r="DW35" s="560"/>
      <c r="DX35" s="560"/>
      <c r="DY35" s="560"/>
      <c r="DZ35" s="560"/>
      <c r="EA35" s="560"/>
      <c r="EB35" s="560"/>
      <c r="EC35" s="560"/>
      <c r="ED35" s="560"/>
      <c r="EE35" s="560"/>
      <c r="EF35" s="560"/>
      <c r="EG35" s="560"/>
      <c r="EH35" s="560"/>
      <c r="EI35" s="560"/>
      <c r="EJ35" s="560"/>
      <c r="EK35" s="560"/>
      <c r="EL35" s="560"/>
      <c r="EM35" s="560"/>
      <c r="EN35" s="560"/>
      <c r="EO35" s="560"/>
      <c r="EP35" s="560"/>
      <c r="EQ35" s="560"/>
      <c r="ER35" s="560"/>
      <c r="ES35" s="560"/>
      <c r="ET35" s="560"/>
      <c r="EU35" s="560"/>
      <c r="EV35" s="560"/>
      <c r="EW35" s="560"/>
      <c r="EX35" s="560"/>
      <c r="EY35" s="560"/>
      <c r="EZ35" s="560"/>
      <c r="FA35" s="560"/>
      <c r="FB35" s="560"/>
      <c r="FC35" s="560"/>
      <c r="FD35" s="560"/>
      <c r="FE35" s="560"/>
      <c r="FF35" s="560"/>
      <c r="FG35" s="560"/>
      <c r="FH35" s="560"/>
      <c r="FI35" s="560"/>
      <c r="FJ35" s="560"/>
      <c r="FK35" s="560"/>
      <c r="FL35" s="560"/>
      <c r="FM35" s="560"/>
      <c r="FN35" s="560"/>
      <c r="FO35" s="560"/>
      <c r="FP35" s="560"/>
      <c r="FQ35" s="560"/>
      <c r="FR35" s="560"/>
      <c r="FS35" s="560"/>
      <c r="FT35" s="560"/>
      <c r="FU35" s="560"/>
      <c r="FV35" s="560"/>
      <c r="FW35" s="560"/>
      <c r="FX35" s="560"/>
      <c r="FY35" s="560"/>
      <c r="FZ35" s="560"/>
      <c r="GA35" s="560"/>
      <c r="GB35" s="560"/>
      <c r="GC35" s="560"/>
      <c r="GD35" s="560"/>
      <c r="GE35" s="560"/>
      <c r="GF35" s="560"/>
      <c r="GG35" s="560"/>
      <c r="GH35" s="560"/>
      <c r="GI35" s="560"/>
      <c r="GJ35" s="560"/>
      <c r="GK35" s="560"/>
      <c r="GL35" s="560"/>
      <c r="GM35" s="560"/>
      <c r="GN35" s="560"/>
      <c r="GO35" s="560"/>
      <c r="GP35" s="560"/>
      <c r="GQ35" s="560"/>
      <c r="GR35" s="560"/>
      <c r="GS35" s="560"/>
      <c r="GT35" s="560"/>
      <c r="GU35" s="560"/>
      <c r="GV35" s="560"/>
      <c r="GW35" s="560"/>
      <c r="GX35" s="560"/>
      <c r="GY35" s="560"/>
      <c r="GZ35" s="560"/>
      <c r="HA35" s="560"/>
      <c r="HB35" s="560"/>
      <c r="HC35" s="560"/>
      <c r="HD35" s="560"/>
      <c r="HE35" s="560"/>
      <c r="HF35" s="560"/>
      <c r="HG35" s="560"/>
      <c r="HH35" s="560"/>
      <c r="HI35" s="560"/>
      <c r="HJ35" s="560"/>
      <c r="HK35" s="560"/>
      <c r="HL35" s="560"/>
      <c r="HM35" s="560"/>
      <c r="HN35" s="560"/>
      <c r="HO35" s="560"/>
      <c r="HP35" s="560"/>
      <c r="HQ35" s="560"/>
      <c r="HR35" s="560"/>
      <c r="HS35" s="560"/>
      <c r="HT35" s="560"/>
      <c r="HU35" s="560"/>
      <c r="HV35" s="560"/>
      <c r="HW35" s="560"/>
      <c r="HX35" s="560"/>
      <c r="HY35" s="560"/>
    </row>
    <row r="36" spans="1:22">
      <c r="A36" s="529"/>
      <c r="B36" s="531"/>
      <c r="C36" s="532" t="s">
        <v>175</v>
      </c>
      <c r="D36" s="533" t="s">
        <v>132</v>
      </c>
      <c r="E36" s="528"/>
      <c r="F36" s="528"/>
      <c r="G36" s="528"/>
      <c r="H36" s="528"/>
      <c r="I36" s="528"/>
      <c r="J36" s="528"/>
      <c r="K36" s="528"/>
      <c r="L36" s="528"/>
      <c r="M36" s="549"/>
      <c r="N36" s="549"/>
      <c r="O36" s="551"/>
      <c r="P36" s="550"/>
      <c r="Q36" s="549" t="s">
        <v>177</v>
      </c>
      <c r="R36" s="549"/>
      <c r="S36" s="554"/>
      <c r="V36" s="552"/>
    </row>
    <row r="37" spans="1:22">
      <c r="A37" s="529"/>
      <c r="B37" s="531"/>
      <c r="C37" s="532" t="s">
        <v>175</v>
      </c>
      <c r="D37" s="533" t="s">
        <v>76</v>
      </c>
      <c r="E37" s="528"/>
      <c r="F37" s="528"/>
      <c r="G37" s="528"/>
      <c r="H37" s="528"/>
      <c r="I37" s="528"/>
      <c r="J37" s="528"/>
      <c r="K37" s="528"/>
      <c r="L37" s="528"/>
      <c r="M37" s="549"/>
      <c r="N37" s="549"/>
      <c r="O37" s="551"/>
      <c r="P37" s="550"/>
      <c r="Q37" s="549" t="s">
        <v>177</v>
      </c>
      <c r="R37" s="549"/>
      <c r="S37" s="554"/>
      <c r="V37" s="552"/>
    </row>
    <row r="38" spans="1:22">
      <c r="A38" s="529"/>
      <c r="B38" s="531"/>
      <c r="C38" s="532" t="s">
        <v>175</v>
      </c>
      <c r="D38" s="533" t="s">
        <v>185</v>
      </c>
      <c r="E38" s="528"/>
      <c r="F38" s="528"/>
      <c r="G38" s="528"/>
      <c r="H38" s="528"/>
      <c r="I38" s="528"/>
      <c r="J38" s="528"/>
      <c r="K38" s="528"/>
      <c r="L38" s="528"/>
      <c r="M38" s="549"/>
      <c r="N38" s="549"/>
      <c r="O38" s="551"/>
      <c r="P38" s="550"/>
      <c r="Q38" s="549" t="s">
        <v>177</v>
      </c>
      <c r="R38" s="549"/>
      <c r="S38" s="554"/>
      <c r="V38" s="552"/>
    </row>
    <row r="39" spans="1:22">
      <c r="A39" s="529"/>
      <c r="B39" s="531"/>
      <c r="C39" s="532" t="s">
        <v>175</v>
      </c>
      <c r="D39" s="533" t="s">
        <v>186</v>
      </c>
      <c r="E39" s="528"/>
      <c r="F39" s="528"/>
      <c r="G39" s="528"/>
      <c r="H39" s="528"/>
      <c r="I39" s="528"/>
      <c r="J39" s="528"/>
      <c r="K39" s="528"/>
      <c r="L39" s="528"/>
      <c r="M39" s="549"/>
      <c r="N39" s="549"/>
      <c r="O39" s="551"/>
      <c r="P39" s="550"/>
      <c r="Q39" s="549" t="s">
        <v>177</v>
      </c>
      <c r="R39" s="549"/>
      <c r="S39" s="554"/>
      <c r="V39" s="552"/>
    </row>
    <row r="40" spans="1:22">
      <c r="A40" s="529"/>
      <c r="B40" s="531"/>
      <c r="C40" s="532" t="s">
        <v>175</v>
      </c>
      <c r="D40" s="533" t="s">
        <v>40</v>
      </c>
      <c r="E40" s="528"/>
      <c r="F40" s="528"/>
      <c r="G40" s="528"/>
      <c r="H40" s="528"/>
      <c r="I40" s="528"/>
      <c r="J40" s="528"/>
      <c r="K40" s="528"/>
      <c r="L40" s="528"/>
      <c r="M40" s="549"/>
      <c r="N40" s="549"/>
      <c r="O40" s="551"/>
      <c r="P40" s="550"/>
      <c r="Q40" s="549" t="s">
        <v>177</v>
      </c>
      <c r="R40" s="549"/>
      <c r="S40" s="554"/>
      <c r="V40" s="552"/>
    </row>
    <row r="41" spans="1:22">
      <c r="A41" s="529"/>
      <c r="B41" s="531"/>
      <c r="C41" s="532" t="s">
        <v>175</v>
      </c>
      <c r="D41" s="533" t="s">
        <v>42</v>
      </c>
      <c r="E41" s="528"/>
      <c r="F41" s="528"/>
      <c r="G41" s="528"/>
      <c r="H41" s="528"/>
      <c r="I41" s="528"/>
      <c r="J41" s="528"/>
      <c r="K41" s="528"/>
      <c r="L41" s="528"/>
      <c r="M41" s="549"/>
      <c r="N41" s="549"/>
      <c r="O41" s="551"/>
      <c r="P41" s="550"/>
      <c r="Q41" s="549" t="s">
        <v>177</v>
      </c>
      <c r="R41" s="549"/>
      <c r="S41" s="554"/>
      <c r="V41" s="552"/>
    </row>
    <row r="42" spans="1:22">
      <c r="A42" s="529"/>
      <c r="B42" s="531"/>
      <c r="C42" s="532" t="s">
        <v>175</v>
      </c>
      <c r="D42" s="533" t="s">
        <v>79</v>
      </c>
      <c r="E42" s="528"/>
      <c r="F42" s="528"/>
      <c r="G42" s="528"/>
      <c r="H42" s="528"/>
      <c r="I42" s="528"/>
      <c r="J42" s="528"/>
      <c r="K42" s="528"/>
      <c r="L42" s="528"/>
      <c r="M42" s="549"/>
      <c r="N42" s="549"/>
      <c r="O42" s="551"/>
      <c r="P42" s="550"/>
      <c r="Q42" s="549" t="s">
        <v>177</v>
      </c>
      <c r="R42" s="549"/>
      <c r="S42" s="554"/>
      <c r="V42" s="552"/>
    </row>
    <row r="43" spans="1:22">
      <c r="A43" s="529"/>
      <c r="B43" s="531"/>
      <c r="C43" s="532" t="s">
        <v>175</v>
      </c>
      <c r="D43" s="533" t="s">
        <v>80</v>
      </c>
      <c r="E43" s="528"/>
      <c r="F43" s="528"/>
      <c r="G43" s="528"/>
      <c r="H43" s="528"/>
      <c r="I43" s="528"/>
      <c r="J43" s="528"/>
      <c r="K43" s="528"/>
      <c r="L43" s="528"/>
      <c r="M43" s="549"/>
      <c r="N43" s="549"/>
      <c r="O43" s="551"/>
      <c r="P43" s="550"/>
      <c r="Q43" s="549" t="s">
        <v>177</v>
      </c>
      <c r="R43" s="549"/>
      <c r="S43" s="554"/>
      <c r="V43" s="552"/>
    </row>
    <row r="44" spans="1:22">
      <c r="A44" s="529"/>
      <c r="B44" s="531"/>
      <c r="C44" s="532" t="s">
        <v>175</v>
      </c>
      <c r="D44" s="533" t="s">
        <v>81</v>
      </c>
      <c r="E44" s="528"/>
      <c r="F44" s="528"/>
      <c r="G44" s="528"/>
      <c r="H44" s="528"/>
      <c r="I44" s="528"/>
      <c r="J44" s="528"/>
      <c r="K44" s="528"/>
      <c r="L44" s="528"/>
      <c r="M44" s="549"/>
      <c r="N44" s="549"/>
      <c r="O44" s="551"/>
      <c r="P44" s="550"/>
      <c r="Q44" s="549" t="s">
        <v>177</v>
      </c>
      <c r="R44" s="549"/>
      <c r="S44" s="554"/>
      <c r="V44" s="552"/>
    </row>
    <row r="45" spans="1:22">
      <c r="A45" s="529"/>
      <c r="B45" s="531"/>
      <c r="C45" s="532" t="s">
        <v>175</v>
      </c>
      <c r="D45" s="533" t="s">
        <v>82</v>
      </c>
      <c r="E45" s="528"/>
      <c r="F45" s="528"/>
      <c r="G45" s="528"/>
      <c r="H45" s="528"/>
      <c r="I45" s="528"/>
      <c r="J45" s="528"/>
      <c r="K45" s="528"/>
      <c r="L45" s="528"/>
      <c r="M45" s="549"/>
      <c r="N45" s="549"/>
      <c r="O45" s="551"/>
      <c r="P45" s="550"/>
      <c r="Q45" s="549" t="s">
        <v>177</v>
      </c>
      <c r="R45" s="549"/>
      <c r="S45" s="554"/>
      <c r="V45" s="552"/>
    </row>
    <row r="46" spans="1:22">
      <c r="A46" s="529"/>
      <c r="B46" s="531"/>
      <c r="C46" s="532" t="s">
        <v>175</v>
      </c>
      <c r="D46" s="533" t="s">
        <v>84</v>
      </c>
      <c r="E46" s="528"/>
      <c r="F46" s="528"/>
      <c r="G46" s="528"/>
      <c r="H46" s="528"/>
      <c r="I46" s="528"/>
      <c r="J46" s="528"/>
      <c r="K46" s="528"/>
      <c r="L46" s="528"/>
      <c r="M46" s="549"/>
      <c r="N46" s="549"/>
      <c r="O46" s="551"/>
      <c r="P46" s="550"/>
      <c r="Q46" s="549" t="s">
        <v>177</v>
      </c>
      <c r="R46" s="549"/>
      <c r="S46" s="554"/>
      <c r="V46" s="552"/>
    </row>
    <row r="47" spans="1:22">
      <c r="A47" s="529"/>
      <c r="B47" s="531"/>
      <c r="C47" s="532" t="s">
        <v>175</v>
      </c>
      <c r="D47" s="533" t="s">
        <v>85</v>
      </c>
      <c r="E47" s="528"/>
      <c r="F47" s="528"/>
      <c r="G47" s="528"/>
      <c r="H47" s="528"/>
      <c r="I47" s="528"/>
      <c r="J47" s="528"/>
      <c r="K47" s="528"/>
      <c r="L47" s="528"/>
      <c r="M47" s="549"/>
      <c r="N47" s="549"/>
      <c r="O47" s="551"/>
      <c r="P47" s="550"/>
      <c r="Q47" s="549" t="s">
        <v>177</v>
      </c>
      <c r="R47" s="549"/>
      <c r="S47" s="554"/>
      <c r="V47" s="552"/>
    </row>
    <row r="48" spans="1:22">
      <c r="A48" s="529"/>
      <c r="B48" s="531"/>
      <c r="C48" s="532" t="s">
        <v>175</v>
      </c>
      <c r="D48" s="533" t="s">
        <v>86</v>
      </c>
      <c r="E48" s="528"/>
      <c r="F48" s="528"/>
      <c r="G48" s="528"/>
      <c r="H48" s="528"/>
      <c r="I48" s="528"/>
      <c r="J48" s="528"/>
      <c r="K48" s="528"/>
      <c r="L48" s="528"/>
      <c r="M48" s="549"/>
      <c r="N48" s="549"/>
      <c r="O48" s="551"/>
      <c r="P48" s="550"/>
      <c r="Q48" s="549" t="s">
        <v>177</v>
      </c>
      <c r="R48" s="549"/>
      <c r="S48" s="554"/>
      <c r="V48" s="552"/>
    </row>
    <row r="49" spans="1:22">
      <c r="A49" s="529"/>
      <c r="B49" s="531"/>
      <c r="C49" s="532" t="s">
        <v>175</v>
      </c>
      <c r="D49" s="533" t="s">
        <v>87</v>
      </c>
      <c r="E49" s="528"/>
      <c r="F49" s="528"/>
      <c r="G49" s="528"/>
      <c r="H49" s="528"/>
      <c r="I49" s="528"/>
      <c r="J49" s="528"/>
      <c r="K49" s="528"/>
      <c r="L49" s="528"/>
      <c r="M49" s="549"/>
      <c r="N49" s="549"/>
      <c r="O49" s="551"/>
      <c r="P49" s="550"/>
      <c r="Q49" s="549" t="s">
        <v>177</v>
      </c>
      <c r="R49" s="549"/>
      <c r="S49" s="554"/>
      <c r="V49" s="552"/>
    </row>
    <row r="50" s="521" customFormat="1" spans="1:233">
      <c r="A50" s="538"/>
      <c r="B50" s="531"/>
      <c r="C50" s="532" t="s">
        <v>175</v>
      </c>
      <c r="D50" s="539" t="s">
        <v>187</v>
      </c>
      <c r="E50" s="540"/>
      <c r="F50" s="540"/>
      <c r="G50" s="540"/>
      <c r="H50" s="540"/>
      <c r="I50" s="540"/>
      <c r="J50" s="540"/>
      <c r="K50" s="540"/>
      <c r="L50" s="540"/>
      <c r="M50" s="549"/>
      <c r="N50" s="549"/>
      <c r="O50" s="551"/>
      <c r="P50" s="550"/>
      <c r="Q50" s="549" t="s">
        <v>177</v>
      </c>
      <c r="R50" s="549"/>
      <c r="S50" s="562"/>
      <c r="T50" s="563"/>
      <c r="U50" s="563"/>
      <c r="V50" s="552"/>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3"/>
      <c r="AY50" s="563"/>
      <c r="AZ50" s="563"/>
      <c r="BA50" s="563"/>
      <c r="BB50" s="563"/>
      <c r="BC50" s="563"/>
      <c r="BD50" s="563"/>
      <c r="BE50" s="563"/>
      <c r="BF50" s="563"/>
      <c r="BG50" s="563"/>
      <c r="BH50" s="563"/>
      <c r="BI50" s="563"/>
      <c r="BJ50" s="563"/>
      <c r="BK50" s="563"/>
      <c r="BL50" s="563"/>
      <c r="BM50" s="563"/>
      <c r="BN50" s="563"/>
      <c r="BO50" s="563"/>
      <c r="BP50" s="563"/>
      <c r="BQ50" s="563"/>
      <c r="BR50" s="563"/>
      <c r="BS50" s="563"/>
      <c r="BT50" s="563"/>
      <c r="BU50" s="563"/>
      <c r="BV50" s="563"/>
      <c r="BW50" s="563"/>
      <c r="BX50" s="563"/>
      <c r="BY50" s="563"/>
      <c r="BZ50" s="563"/>
      <c r="CA50" s="563"/>
      <c r="CB50" s="563"/>
      <c r="CC50" s="563"/>
      <c r="CD50" s="563"/>
      <c r="CE50" s="563"/>
      <c r="CF50" s="563"/>
      <c r="CG50" s="563"/>
      <c r="CH50" s="563"/>
      <c r="CI50" s="563"/>
      <c r="CJ50" s="563"/>
      <c r="CK50" s="563"/>
      <c r="CL50" s="563"/>
      <c r="CM50" s="563"/>
      <c r="CN50" s="563"/>
      <c r="CO50" s="563"/>
      <c r="CP50" s="563"/>
      <c r="CQ50" s="563"/>
      <c r="CR50" s="563"/>
      <c r="CS50" s="563"/>
      <c r="CT50" s="563"/>
      <c r="CU50" s="563"/>
      <c r="CV50" s="563"/>
      <c r="CW50" s="563"/>
      <c r="CX50" s="563"/>
      <c r="CY50" s="563"/>
      <c r="CZ50" s="563"/>
      <c r="DA50" s="563"/>
      <c r="DB50" s="563"/>
      <c r="DC50" s="563"/>
      <c r="DD50" s="563"/>
      <c r="DE50" s="563"/>
      <c r="DF50" s="563"/>
      <c r="DG50" s="563"/>
      <c r="DH50" s="563"/>
      <c r="DI50" s="563"/>
      <c r="DJ50" s="563"/>
      <c r="DK50" s="563"/>
      <c r="DL50" s="563"/>
      <c r="DM50" s="563"/>
      <c r="DN50" s="563"/>
      <c r="DO50" s="563"/>
      <c r="DP50" s="563"/>
      <c r="DQ50" s="563"/>
      <c r="DR50" s="563"/>
      <c r="DS50" s="563"/>
      <c r="DT50" s="563"/>
      <c r="DU50" s="563"/>
      <c r="DV50" s="563"/>
      <c r="DW50" s="563"/>
      <c r="DX50" s="563"/>
      <c r="DY50" s="563"/>
      <c r="DZ50" s="563"/>
      <c r="EA50" s="563"/>
      <c r="EB50" s="563"/>
      <c r="EC50" s="563"/>
      <c r="ED50" s="563"/>
      <c r="EE50" s="563"/>
      <c r="EF50" s="563"/>
      <c r="EG50" s="563"/>
      <c r="EH50" s="563"/>
      <c r="EI50" s="563"/>
      <c r="EJ50" s="563"/>
      <c r="EK50" s="563"/>
      <c r="EL50" s="563"/>
      <c r="EM50" s="563"/>
      <c r="EN50" s="563"/>
      <c r="EO50" s="563"/>
      <c r="EP50" s="563"/>
      <c r="EQ50" s="563"/>
      <c r="ER50" s="563"/>
      <c r="ES50" s="563"/>
      <c r="ET50" s="563"/>
      <c r="EU50" s="563"/>
      <c r="EV50" s="563"/>
      <c r="EW50" s="563"/>
      <c r="EX50" s="563"/>
      <c r="EY50" s="563"/>
      <c r="EZ50" s="563"/>
      <c r="FA50" s="563"/>
      <c r="FB50" s="563"/>
      <c r="FC50" s="563"/>
      <c r="FD50" s="563"/>
      <c r="FE50" s="563"/>
      <c r="FF50" s="563"/>
      <c r="FG50" s="563"/>
      <c r="FH50" s="563"/>
      <c r="FI50" s="563"/>
      <c r="FJ50" s="563"/>
      <c r="FK50" s="563"/>
      <c r="FL50" s="563"/>
      <c r="FM50" s="563"/>
      <c r="FN50" s="563"/>
      <c r="FO50" s="563"/>
      <c r="FP50" s="563"/>
      <c r="FQ50" s="563"/>
      <c r="FR50" s="563"/>
      <c r="FS50" s="563"/>
      <c r="FT50" s="563"/>
      <c r="FU50" s="563"/>
      <c r="FV50" s="563"/>
      <c r="FW50" s="563"/>
      <c r="FX50" s="563"/>
      <c r="FY50" s="563"/>
      <c r="FZ50" s="563"/>
      <c r="GA50" s="563"/>
      <c r="GB50" s="563"/>
      <c r="GC50" s="563"/>
      <c r="GD50" s="563"/>
      <c r="GE50" s="563"/>
      <c r="GF50" s="563"/>
      <c r="GG50" s="563"/>
      <c r="GH50" s="563"/>
      <c r="GI50" s="563"/>
      <c r="GJ50" s="563"/>
      <c r="GK50" s="563"/>
      <c r="GL50" s="563"/>
      <c r="GM50" s="563"/>
      <c r="GN50" s="563"/>
      <c r="GO50" s="563"/>
      <c r="GP50" s="563"/>
      <c r="GQ50" s="563"/>
      <c r="GR50" s="563"/>
      <c r="GS50" s="563"/>
      <c r="GT50" s="563"/>
      <c r="GU50" s="563"/>
      <c r="GV50" s="563"/>
      <c r="GW50" s="563"/>
      <c r="GX50" s="563"/>
      <c r="GY50" s="563"/>
      <c r="GZ50" s="563"/>
      <c r="HA50" s="563"/>
      <c r="HB50" s="563"/>
      <c r="HC50" s="563"/>
      <c r="HD50" s="563"/>
      <c r="HE50" s="563"/>
      <c r="HF50" s="563"/>
      <c r="HG50" s="563"/>
      <c r="HH50" s="563"/>
      <c r="HI50" s="563"/>
      <c r="HJ50" s="563"/>
      <c r="HK50" s="563"/>
      <c r="HL50" s="563"/>
      <c r="HM50" s="563"/>
      <c r="HN50" s="563"/>
      <c r="HO50" s="563"/>
      <c r="HP50" s="563"/>
      <c r="HQ50" s="563"/>
      <c r="HR50" s="563"/>
      <c r="HS50" s="563"/>
      <c r="HT50" s="563"/>
      <c r="HU50" s="563"/>
      <c r="HV50" s="563"/>
      <c r="HW50" s="563"/>
      <c r="HX50" s="563"/>
      <c r="HY50" s="563"/>
    </row>
    <row r="51" s="521" customFormat="1" spans="1:233">
      <c r="A51" s="538"/>
      <c r="B51" s="531"/>
      <c r="C51" s="532" t="s">
        <v>175</v>
      </c>
      <c r="D51" s="539" t="s">
        <v>89</v>
      </c>
      <c r="E51" s="540"/>
      <c r="F51" s="540"/>
      <c r="G51" s="540"/>
      <c r="H51" s="540"/>
      <c r="I51" s="540"/>
      <c r="J51" s="540"/>
      <c r="K51" s="540"/>
      <c r="L51" s="540"/>
      <c r="M51" s="549"/>
      <c r="N51" s="549"/>
      <c r="O51" s="551"/>
      <c r="P51" s="550"/>
      <c r="Q51" s="549" t="s">
        <v>177</v>
      </c>
      <c r="R51" s="549"/>
      <c r="S51" s="562"/>
      <c r="T51" s="563"/>
      <c r="U51" s="563"/>
      <c r="V51" s="552"/>
      <c r="W51" s="563"/>
      <c r="X51" s="56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563"/>
      <c r="BV51" s="563"/>
      <c r="BW51" s="563"/>
      <c r="BX51" s="563"/>
      <c r="BY51" s="563"/>
      <c r="BZ51" s="563"/>
      <c r="CA51" s="563"/>
      <c r="CB51" s="563"/>
      <c r="CC51" s="563"/>
      <c r="CD51" s="563"/>
      <c r="CE51" s="563"/>
      <c r="CF51" s="563"/>
      <c r="CG51" s="563"/>
      <c r="CH51" s="563"/>
      <c r="CI51" s="563"/>
      <c r="CJ51" s="563"/>
      <c r="CK51" s="563"/>
      <c r="CL51" s="563"/>
      <c r="CM51" s="563"/>
      <c r="CN51" s="563"/>
      <c r="CO51" s="563"/>
      <c r="CP51" s="563"/>
      <c r="CQ51" s="563"/>
      <c r="CR51" s="563"/>
      <c r="CS51" s="563"/>
      <c r="CT51" s="563"/>
      <c r="CU51" s="563"/>
      <c r="CV51" s="563"/>
      <c r="CW51" s="563"/>
      <c r="CX51" s="563"/>
      <c r="CY51" s="563"/>
      <c r="CZ51" s="563"/>
      <c r="DA51" s="563"/>
      <c r="DB51" s="563"/>
      <c r="DC51" s="563"/>
      <c r="DD51" s="563"/>
      <c r="DE51" s="563"/>
      <c r="DF51" s="563"/>
      <c r="DG51" s="563"/>
      <c r="DH51" s="563"/>
      <c r="DI51" s="563"/>
      <c r="DJ51" s="563"/>
      <c r="DK51" s="563"/>
      <c r="DL51" s="563"/>
      <c r="DM51" s="563"/>
      <c r="DN51" s="563"/>
      <c r="DO51" s="563"/>
      <c r="DP51" s="563"/>
      <c r="DQ51" s="563"/>
      <c r="DR51" s="563"/>
      <c r="DS51" s="563"/>
      <c r="DT51" s="563"/>
      <c r="DU51" s="563"/>
      <c r="DV51" s="563"/>
      <c r="DW51" s="563"/>
      <c r="DX51" s="563"/>
      <c r="DY51" s="563"/>
      <c r="DZ51" s="563"/>
      <c r="EA51" s="563"/>
      <c r="EB51" s="563"/>
      <c r="EC51" s="563"/>
      <c r="ED51" s="563"/>
      <c r="EE51" s="563"/>
      <c r="EF51" s="563"/>
      <c r="EG51" s="563"/>
      <c r="EH51" s="563"/>
      <c r="EI51" s="563"/>
      <c r="EJ51" s="563"/>
      <c r="EK51" s="563"/>
      <c r="EL51" s="563"/>
      <c r="EM51" s="563"/>
      <c r="EN51" s="563"/>
      <c r="EO51" s="563"/>
      <c r="EP51" s="563"/>
      <c r="EQ51" s="563"/>
      <c r="ER51" s="563"/>
      <c r="ES51" s="563"/>
      <c r="ET51" s="563"/>
      <c r="EU51" s="563"/>
      <c r="EV51" s="563"/>
      <c r="EW51" s="563"/>
      <c r="EX51" s="563"/>
      <c r="EY51" s="563"/>
      <c r="EZ51" s="563"/>
      <c r="FA51" s="563"/>
      <c r="FB51" s="563"/>
      <c r="FC51" s="563"/>
      <c r="FD51" s="563"/>
      <c r="FE51" s="563"/>
      <c r="FF51" s="563"/>
      <c r="FG51" s="563"/>
      <c r="FH51" s="563"/>
      <c r="FI51" s="563"/>
      <c r="FJ51" s="563"/>
      <c r="FK51" s="563"/>
      <c r="FL51" s="563"/>
      <c r="FM51" s="563"/>
      <c r="FN51" s="563"/>
      <c r="FO51" s="563"/>
      <c r="FP51" s="563"/>
      <c r="FQ51" s="563"/>
      <c r="FR51" s="563"/>
      <c r="FS51" s="563"/>
      <c r="FT51" s="563"/>
      <c r="FU51" s="563"/>
      <c r="FV51" s="563"/>
      <c r="FW51" s="563"/>
      <c r="FX51" s="563"/>
      <c r="FY51" s="563"/>
      <c r="FZ51" s="563"/>
      <c r="GA51" s="563"/>
      <c r="GB51" s="563"/>
      <c r="GC51" s="563"/>
      <c r="GD51" s="563"/>
      <c r="GE51" s="563"/>
      <c r="GF51" s="563"/>
      <c r="GG51" s="563"/>
      <c r="GH51" s="563"/>
      <c r="GI51" s="563"/>
      <c r="GJ51" s="563"/>
      <c r="GK51" s="563"/>
      <c r="GL51" s="563"/>
      <c r="GM51" s="563"/>
      <c r="GN51" s="563"/>
      <c r="GO51" s="563"/>
      <c r="GP51" s="563"/>
      <c r="GQ51" s="563"/>
      <c r="GR51" s="563"/>
      <c r="GS51" s="563"/>
      <c r="GT51" s="563"/>
      <c r="GU51" s="563"/>
      <c r="GV51" s="563"/>
      <c r="GW51" s="563"/>
      <c r="GX51" s="563"/>
      <c r="GY51" s="563"/>
      <c r="GZ51" s="563"/>
      <c r="HA51" s="563"/>
      <c r="HB51" s="563"/>
      <c r="HC51" s="563"/>
      <c r="HD51" s="563"/>
      <c r="HE51" s="563"/>
      <c r="HF51" s="563"/>
      <c r="HG51" s="563"/>
      <c r="HH51" s="563"/>
      <c r="HI51" s="563"/>
      <c r="HJ51" s="563"/>
      <c r="HK51" s="563"/>
      <c r="HL51" s="563"/>
      <c r="HM51" s="563"/>
      <c r="HN51" s="563"/>
      <c r="HO51" s="563"/>
      <c r="HP51" s="563"/>
      <c r="HQ51" s="563"/>
      <c r="HR51" s="563"/>
      <c r="HS51" s="563"/>
      <c r="HT51" s="563"/>
      <c r="HU51" s="563"/>
      <c r="HV51" s="563"/>
      <c r="HW51" s="563"/>
      <c r="HX51" s="563"/>
      <c r="HY51" s="563"/>
    </row>
    <row r="52" s="521" customFormat="1" spans="1:233">
      <c r="A52" s="538"/>
      <c r="B52" s="531"/>
      <c r="C52" s="532" t="s">
        <v>175</v>
      </c>
      <c r="D52" s="539" t="s">
        <v>90</v>
      </c>
      <c r="E52" s="540"/>
      <c r="F52" s="540"/>
      <c r="G52" s="540"/>
      <c r="H52" s="540"/>
      <c r="I52" s="540"/>
      <c r="J52" s="540"/>
      <c r="K52" s="540"/>
      <c r="L52" s="540"/>
      <c r="M52" s="549"/>
      <c r="N52" s="549"/>
      <c r="O52" s="551"/>
      <c r="P52" s="550"/>
      <c r="Q52" s="549" t="s">
        <v>177</v>
      </c>
      <c r="R52" s="549"/>
      <c r="S52" s="562"/>
      <c r="T52" s="563"/>
      <c r="U52" s="563"/>
      <c r="V52" s="552"/>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c r="BP52" s="563"/>
      <c r="BQ52" s="563"/>
      <c r="BR52" s="563"/>
      <c r="BS52" s="563"/>
      <c r="BT52" s="563"/>
      <c r="BU52" s="563"/>
      <c r="BV52" s="563"/>
      <c r="BW52" s="563"/>
      <c r="BX52" s="563"/>
      <c r="BY52" s="563"/>
      <c r="BZ52" s="563"/>
      <c r="CA52" s="563"/>
      <c r="CB52" s="563"/>
      <c r="CC52" s="563"/>
      <c r="CD52" s="563"/>
      <c r="CE52" s="563"/>
      <c r="CF52" s="563"/>
      <c r="CG52" s="563"/>
      <c r="CH52" s="563"/>
      <c r="CI52" s="563"/>
      <c r="CJ52" s="563"/>
      <c r="CK52" s="563"/>
      <c r="CL52" s="563"/>
      <c r="CM52" s="563"/>
      <c r="CN52" s="563"/>
      <c r="CO52" s="563"/>
      <c r="CP52" s="563"/>
      <c r="CQ52" s="563"/>
      <c r="CR52" s="563"/>
      <c r="CS52" s="563"/>
      <c r="CT52" s="563"/>
      <c r="CU52" s="563"/>
      <c r="CV52" s="563"/>
      <c r="CW52" s="563"/>
      <c r="CX52" s="563"/>
      <c r="CY52" s="563"/>
      <c r="CZ52" s="563"/>
      <c r="DA52" s="563"/>
      <c r="DB52" s="563"/>
      <c r="DC52" s="563"/>
      <c r="DD52" s="563"/>
      <c r="DE52" s="563"/>
      <c r="DF52" s="563"/>
      <c r="DG52" s="563"/>
      <c r="DH52" s="563"/>
      <c r="DI52" s="563"/>
      <c r="DJ52" s="563"/>
      <c r="DK52" s="563"/>
      <c r="DL52" s="563"/>
      <c r="DM52" s="563"/>
      <c r="DN52" s="563"/>
      <c r="DO52" s="563"/>
      <c r="DP52" s="563"/>
      <c r="DQ52" s="563"/>
      <c r="DR52" s="563"/>
      <c r="DS52" s="563"/>
      <c r="DT52" s="563"/>
      <c r="DU52" s="563"/>
      <c r="DV52" s="563"/>
      <c r="DW52" s="563"/>
      <c r="DX52" s="563"/>
      <c r="DY52" s="563"/>
      <c r="DZ52" s="563"/>
      <c r="EA52" s="563"/>
      <c r="EB52" s="563"/>
      <c r="EC52" s="563"/>
      <c r="ED52" s="563"/>
      <c r="EE52" s="563"/>
      <c r="EF52" s="563"/>
      <c r="EG52" s="563"/>
      <c r="EH52" s="563"/>
      <c r="EI52" s="563"/>
      <c r="EJ52" s="563"/>
      <c r="EK52" s="563"/>
      <c r="EL52" s="563"/>
      <c r="EM52" s="563"/>
      <c r="EN52" s="563"/>
      <c r="EO52" s="563"/>
      <c r="EP52" s="563"/>
      <c r="EQ52" s="563"/>
      <c r="ER52" s="563"/>
      <c r="ES52" s="563"/>
      <c r="ET52" s="563"/>
      <c r="EU52" s="563"/>
      <c r="EV52" s="563"/>
      <c r="EW52" s="563"/>
      <c r="EX52" s="563"/>
      <c r="EY52" s="563"/>
      <c r="EZ52" s="563"/>
      <c r="FA52" s="563"/>
      <c r="FB52" s="563"/>
      <c r="FC52" s="563"/>
      <c r="FD52" s="563"/>
      <c r="FE52" s="563"/>
      <c r="FF52" s="563"/>
      <c r="FG52" s="563"/>
      <c r="FH52" s="563"/>
      <c r="FI52" s="563"/>
      <c r="FJ52" s="563"/>
      <c r="FK52" s="563"/>
      <c r="FL52" s="563"/>
      <c r="FM52" s="563"/>
      <c r="FN52" s="563"/>
      <c r="FO52" s="563"/>
      <c r="FP52" s="563"/>
      <c r="FQ52" s="563"/>
      <c r="FR52" s="563"/>
      <c r="FS52" s="563"/>
      <c r="FT52" s="563"/>
      <c r="FU52" s="563"/>
      <c r="FV52" s="563"/>
      <c r="FW52" s="563"/>
      <c r="FX52" s="563"/>
      <c r="FY52" s="563"/>
      <c r="FZ52" s="563"/>
      <c r="GA52" s="563"/>
      <c r="GB52" s="563"/>
      <c r="GC52" s="563"/>
      <c r="GD52" s="563"/>
      <c r="GE52" s="563"/>
      <c r="GF52" s="563"/>
      <c r="GG52" s="563"/>
      <c r="GH52" s="563"/>
      <c r="GI52" s="563"/>
      <c r="GJ52" s="563"/>
      <c r="GK52" s="563"/>
      <c r="GL52" s="563"/>
      <c r="GM52" s="563"/>
      <c r="GN52" s="563"/>
      <c r="GO52" s="563"/>
      <c r="GP52" s="563"/>
      <c r="GQ52" s="563"/>
      <c r="GR52" s="563"/>
      <c r="GS52" s="563"/>
      <c r="GT52" s="563"/>
      <c r="GU52" s="563"/>
      <c r="GV52" s="563"/>
      <c r="GW52" s="563"/>
      <c r="GX52" s="563"/>
      <c r="GY52" s="563"/>
      <c r="GZ52" s="563"/>
      <c r="HA52" s="563"/>
      <c r="HB52" s="563"/>
      <c r="HC52" s="563"/>
      <c r="HD52" s="563"/>
      <c r="HE52" s="563"/>
      <c r="HF52" s="563"/>
      <c r="HG52" s="563"/>
      <c r="HH52" s="563"/>
      <c r="HI52" s="563"/>
      <c r="HJ52" s="563"/>
      <c r="HK52" s="563"/>
      <c r="HL52" s="563"/>
      <c r="HM52" s="563"/>
      <c r="HN52" s="563"/>
      <c r="HO52" s="563"/>
      <c r="HP52" s="563"/>
      <c r="HQ52" s="563"/>
      <c r="HR52" s="563"/>
      <c r="HS52" s="563"/>
      <c r="HT52" s="563"/>
      <c r="HU52" s="563"/>
      <c r="HV52" s="563"/>
      <c r="HW52" s="563"/>
      <c r="HX52" s="563"/>
      <c r="HY52" s="563"/>
    </row>
    <row r="53" s="521" customFormat="1" spans="1:233">
      <c r="A53" s="538"/>
      <c r="B53" s="531"/>
      <c r="C53" s="532" t="s">
        <v>175</v>
      </c>
      <c r="D53" s="539" t="s">
        <v>91</v>
      </c>
      <c r="E53" s="540"/>
      <c r="F53" s="540"/>
      <c r="G53" s="540"/>
      <c r="H53" s="540"/>
      <c r="I53" s="540"/>
      <c r="J53" s="540"/>
      <c r="K53" s="540"/>
      <c r="L53" s="540"/>
      <c r="M53" s="549"/>
      <c r="N53" s="549"/>
      <c r="O53" s="551"/>
      <c r="P53" s="550"/>
      <c r="Q53" s="549" t="s">
        <v>177</v>
      </c>
      <c r="R53" s="549"/>
      <c r="S53" s="562"/>
      <c r="T53" s="563"/>
      <c r="U53" s="563"/>
      <c r="V53" s="552"/>
      <c r="W53" s="563"/>
      <c r="X53" s="563"/>
      <c r="Y53" s="563"/>
      <c r="Z53" s="563"/>
      <c r="AA53" s="563"/>
      <c r="AB53" s="563"/>
      <c r="AC53" s="563"/>
      <c r="AD53" s="563"/>
      <c r="AE53" s="563"/>
      <c r="AF53" s="563"/>
      <c r="AG53" s="563"/>
      <c r="AH53" s="563"/>
      <c r="AI53" s="563"/>
      <c r="AJ53" s="563"/>
      <c r="AK53" s="563"/>
      <c r="AL53" s="563"/>
      <c r="AM53" s="563"/>
      <c r="AN53" s="563"/>
      <c r="AO53" s="563"/>
      <c r="AP53" s="563"/>
      <c r="AQ53" s="563"/>
      <c r="AR53" s="563"/>
      <c r="AS53" s="563"/>
      <c r="AT53" s="563"/>
      <c r="AU53" s="563"/>
      <c r="AV53" s="563"/>
      <c r="AW53" s="563"/>
      <c r="AX53" s="563"/>
      <c r="AY53" s="563"/>
      <c r="AZ53" s="563"/>
      <c r="BA53" s="563"/>
      <c r="BB53" s="563"/>
      <c r="BC53" s="563"/>
      <c r="BD53" s="563"/>
      <c r="BE53" s="563"/>
      <c r="BF53" s="563"/>
      <c r="BG53" s="563"/>
      <c r="BH53" s="563"/>
      <c r="BI53" s="563"/>
      <c r="BJ53" s="563"/>
      <c r="BK53" s="563"/>
      <c r="BL53" s="563"/>
      <c r="BM53" s="563"/>
      <c r="BN53" s="563"/>
      <c r="BO53" s="563"/>
      <c r="BP53" s="563"/>
      <c r="BQ53" s="563"/>
      <c r="BR53" s="563"/>
      <c r="BS53" s="563"/>
      <c r="BT53" s="563"/>
      <c r="BU53" s="563"/>
      <c r="BV53" s="563"/>
      <c r="BW53" s="563"/>
      <c r="BX53" s="563"/>
      <c r="BY53" s="563"/>
      <c r="BZ53" s="563"/>
      <c r="CA53" s="563"/>
      <c r="CB53" s="563"/>
      <c r="CC53" s="563"/>
      <c r="CD53" s="563"/>
      <c r="CE53" s="563"/>
      <c r="CF53" s="563"/>
      <c r="CG53" s="563"/>
      <c r="CH53" s="563"/>
      <c r="CI53" s="563"/>
      <c r="CJ53" s="563"/>
      <c r="CK53" s="563"/>
      <c r="CL53" s="563"/>
      <c r="CM53" s="563"/>
      <c r="CN53" s="563"/>
      <c r="CO53" s="563"/>
      <c r="CP53" s="563"/>
      <c r="CQ53" s="563"/>
      <c r="CR53" s="563"/>
      <c r="CS53" s="563"/>
      <c r="CT53" s="563"/>
      <c r="CU53" s="563"/>
      <c r="CV53" s="563"/>
      <c r="CW53" s="563"/>
      <c r="CX53" s="563"/>
      <c r="CY53" s="563"/>
      <c r="CZ53" s="563"/>
      <c r="DA53" s="563"/>
      <c r="DB53" s="563"/>
      <c r="DC53" s="563"/>
      <c r="DD53" s="563"/>
      <c r="DE53" s="563"/>
      <c r="DF53" s="563"/>
      <c r="DG53" s="563"/>
      <c r="DH53" s="563"/>
      <c r="DI53" s="563"/>
      <c r="DJ53" s="563"/>
      <c r="DK53" s="563"/>
      <c r="DL53" s="563"/>
      <c r="DM53" s="563"/>
      <c r="DN53" s="563"/>
      <c r="DO53" s="563"/>
      <c r="DP53" s="563"/>
      <c r="DQ53" s="563"/>
      <c r="DR53" s="563"/>
      <c r="DS53" s="563"/>
      <c r="DT53" s="563"/>
      <c r="DU53" s="563"/>
      <c r="DV53" s="563"/>
      <c r="DW53" s="563"/>
      <c r="DX53" s="563"/>
      <c r="DY53" s="563"/>
      <c r="DZ53" s="563"/>
      <c r="EA53" s="563"/>
      <c r="EB53" s="563"/>
      <c r="EC53" s="563"/>
      <c r="ED53" s="563"/>
      <c r="EE53" s="563"/>
      <c r="EF53" s="563"/>
      <c r="EG53" s="563"/>
      <c r="EH53" s="563"/>
      <c r="EI53" s="563"/>
      <c r="EJ53" s="563"/>
      <c r="EK53" s="563"/>
      <c r="EL53" s="563"/>
      <c r="EM53" s="563"/>
      <c r="EN53" s="563"/>
      <c r="EO53" s="563"/>
      <c r="EP53" s="563"/>
      <c r="EQ53" s="563"/>
      <c r="ER53" s="563"/>
      <c r="ES53" s="563"/>
      <c r="ET53" s="563"/>
      <c r="EU53" s="563"/>
      <c r="EV53" s="563"/>
      <c r="EW53" s="563"/>
      <c r="EX53" s="563"/>
      <c r="EY53" s="563"/>
      <c r="EZ53" s="563"/>
      <c r="FA53" s="563"/>
      <c r="FB53" s="563"/>
      <c r="FC53" s="563"/>
      <c r="FD53" s="563"/>
      <c r="FE53" s="563"/>
      <c r="FF53" s="563"/>
      <c r="FG53" s="563"/>
      <c r="FH53" s="563"/>
      <c r="FI53" s="563"/>
      <c r="FJ53" s="563"/>
      <c r="FK53" s="563"/>
      <c r="FL53" s="563"/>
      <c r="FM53" s="563"/>
      <c r="FN53" s="563"/>
      <c r="FO53" s="563"/>
      <c r="FP53" s="563"/>
      <c r="FQ53" s="563"/>
      <c r="FR53" s="563"/>
      <c r="FS53" s="563"/>
      <c r="FT53" s="563"/>
      <c r="FU53" s="563"/>
      <c r="FV53" s="563"/>
      <c r="FW53" s="563"/>
      <c r="FX53" s="563"/>
      <c r="FY53" s="563"/>
      <c r="FZ53" s="563"/>
      <c r="GA53" s="563"/>
      <c r="GB53" s="563"/>
      <c r="GC53" s="563"/>
      <c r="GD53" s="563"/>
      <c r="GE53" s="563"/>
      <c r="GF53" s="563"/>
      <c r="GG53" s="563"/>
      <c r="GH53" s="563"/>
      <c r="GI53" s="563"/>
      <c r="GJ53" s="563"/>
      <c r="GK53" s="563"/>
      <c r="GL53" s="563"/>
      <c r="GM53" s="563"/>
      <c r="GN53" s="563"/>
      <c r="GO53" s="563"/>
      <c r="GP53" s="563"/>
      <c r="GQ53" s="563"/>
      <c r="GR53" s="563"/>
      <c r="GS53" s="563"/>
      <c r="GT53" s="563"/>
      <c r="GU53" s="563"/>
      <c r="GV53" s="563"/>
      <c r="GW53" s="563"/>
      <c r="GX53" s="563"/>
      <c r="GY53" s="563"/>
      <c r="GZ53" s="563"/>
      <c r="HA53" s="563"/>
      <c r="HB53" s="563"/>
      <c r="HC53" s="563"/>
      <c r="HD53" s="563"/>
      <c r="HE53" s="563"/>
      <c r="HF53" s="563"/>
      <c r="HG53" s="563"/>
      <c r="HH53" s="563"/>
      <c r="HI53" s="563"/>
      <c r="HJ53" s="563"/>
      <c r="HK53" s="563"/>
      <c r="HL53" s="563"/>
      <c r="HM53" s="563"/>
      <c r="HN53" s="563"/>
      <c r="HO53" s="563"/>
      <c r="HP53" s="563"/>
      <c r="HQ53" s="563"/>
      <c r="HR53" s="563"/>
      <c r="HS53" s="563"/>
      <c r="HT53" s="563"/>
      <c r="HU53" s="563"/>
      <c r="HV53" s="563"/>
      <c r="HW53" s="563"/>
      <c r="HX53" s="563"/>
      <c r="HY53" s="563"/>
    </row>
    <row r="54" spans="1:22">
      <c r="A54" s="529"/>
      <c r="B54" s="531"/>
      <c r="C54" s="532" t="s">
        <v>175</v>
      </c>
      <c r="D54" s="533" t="s">
        <v>92</v>
      </c>
      <c r="E54" s="528"/>
      <c r="F54" s="528"/>
      <c r="G54" s="528"/>
      <c r="H54" s="528"/>
      <c r="I54" s="528"/>
      <c r="J54" s="528"/>
      <c r="K54" s="528"/>
      <c r="L54" s="528"/>
      <c r="M54" s="549"/>
      <c r="N54" s="549"/>
      <c r="O54" s="551"/>
      <c r="P54" s="550"/>
      <c r="Q54" s="549" t="s">
        <v>177</v>
      </c>
      <c r="R54" s="549"/>
      <c r="S54" s="554"/>
      <c r="V54" s="552"/>
    </row>
    <row r="55" spans="1:22">
      <c r="A55" s="529"/>
      <c r="B55" s="531"/>
      <c r="C55" s="532" t="s">
        <v>175</v>
      </c>
      <c r="D55" s="533" t="s">
        <v>93</v>
      </c>
      <c r="E55" s="528"/>
      <c r="F55" s="528"/>
      <c r="G55" s="528"/>
      <c r="H55" s="528"/>
      <c r="I55" s="528"/>
      <c r="J55" s="528"/>
      <c r="K55" s="528"/>
      <c r="L55" s="528"/>
      <c r="M55" s="549"/>
      <c r="N55" s="549"/>
      <c r="O55" s="551"/>
      <c r="P55" s="550"/>
      <c r="Q55" s="549" t="s">
        <v>177</v>
      </c>
      <c r="R55" s="549"/>
      <c r="S55" s="554"/>
      <c r="V55" s="552"/>
    </row>
    <row r="56" spans="1:22">
      <c r="A56" s="529"/>
      <c r="B56" s="531"/>
      <c r="C56" s="532" t="s">
        <v>175</v>
      </c>
      <c r="D56" s="533" t="s">
        <v>94</v>
      </c>
      <c r="E56" s="528"/>
      <c r="F56" s="528"/>
      <c r="G56" s="528"/>
      <c r="H56" s="528"/>
      <c r="I56" s="528"/>
      <c r="J56" s="528"/>
      <c r="K56" s="528"/>
      <c r="L56" s="528"/>
      <c r="M56" s="549" t="s">
        <v>169</v>
      </c>
      <c r="N56" s="549"/>
      <c r="O56" s="551">
        <v>45485</v>
      </c>
      <c r="P56" s="550"/>
      <c r="Q56" s="549" t="s">
        <v>177</v>
      </c>
      <c r="R56" s="549"/>
      <c r="S56" s="554"/>
      <c r="V56" s="552"/>
    </row>
    <row r="57" spans="1:22">
      <c r="A57" s="529"/>
      <c r="B57" s="531"/>
      <c r="C57" s="532" t="s">
        <v>175</v>
      </c>
      <c r="D57" s="533" t="s">
        <v>95</v>
      </c>
      <c r="E57" s="528"/>
      <c r="F57" s="528"/>
      <c r="G57" s="528"/>
      <c r="H57" s="528"/>
      <c r="I57" s="528"/>
      <c r="J57" s="528"/>
      <c r="K57" s="528"/>
      <c r="L57" s="528"/>
      <c r="M57" s="549"/>
      <c r="N57" s="549"/>
      <c r="O57" s="551"/>
      <c r="P57" s="550"/>
      <c r="Q57" s="549" t="s">
        <v>177</v>
      </c>
      <c r="R57" s="549"/>
      <c r="S57" s="554"/>
      <c r="V57" s="552"/>
    </row>
    <row r="58" spans="1:22">
      <c r="A58" s="529"/>
      <c r="B58" s="531"/>
      <c r="C58" s="532" t="s">
        <v>175</v>
      </c>
      <c r="D58" s="533" t="s">
        <v>188</v>
      </c>
      <c r="E58" s="528"/>
      <c r="F58" s="528"/>
      <c r="G58" s="528"/>
      <c r="H58" s="528"/>
      <c r="I58" s="528"/>
      <c r="J58" s="528"/>
      <c r="K58" s="528"/>
      <c r="L58" s="528"/>
      <c r="M58" s="549"/>
      <c r="N58" s="549"/>
      <c r="O58" s="551"/>
      <c r="P58" s="550"/>
      <c r="Q58" s="549"/>
      <c r="R58" s="549"/>
      <c r="S58" s="554"/>
      <c r="V58" s="552"/>
    </row>
    <row r="59" spans="1:22">
      <c r="A59" s="529"/>
      <c r="B59" s="531"/>
      <c r="C59" s="532" t="s">
        <v>175</v>
      </c>
      <c r="D59" s="533" t="s">
        <v>189</v>
      </c>
      <c r="E59" s="528"/>
      <c r="F59" s="528"/>
      <c r="G59" s="528"/>
      <c r="H59" s="528"/>
      <c r="I59" s="528"/>
      <c r="J59" s="528"/>
      <c r="K59" s="528"/>
      <c r="L59" s="528"/>
      <c r="M59" s="549"/>
      <c r="N59" s="549"/>
      <c r="O59" s="551"/>
      <c r="P59" s="550"/>
      <c r="Q59" s="549"/>
      <c r="R59" s="549"/>
      <c r="S59" s="554"/>
      <c r="V59" s="552"/>
    </row>
    <row r="60" spans="1:22">
      <c r="A60" s="529"/>
      <c r="B60" s="531"/>
      <c r="C60" s="532" t="s">
        <v>175</v>
      </c>
      <c r="D60" s="533" t="s">
        <v>97</v>
      </c>
      <c r="E60" s="528"/>
      <c r="F60" s="528"/>
      <c r="G60" s="528"/>
      <c r="H60" s="528"/>
      <c r="I60" s="528"/>
      <c r="J60" s="528"/>
      <c r="K60" s="528"/>
      <c r="L60" s="528"/>
      <c r="M60" s="549"/>
      <c r="N60" s="549"/>
      <c r="O60" s="551"/>
      <c r="P60" s="550"/>
      <c r="Q60" s="549"/>
      <c r="R60" s="549"/>
      <c r="S60" s="554"/>
      <c r="V60" s="552"/>
    </row>
    <row r="61" spans="1:22">
      <c r="A61" s="529"/>
      <c r="B61" s="531"/>
      <c r="C61" s="532" t="s">
        <v>175</v>
      </c>
      <c r="D61" s="533" t="s">
        <v>98</v>
      </c>
      <c r="E61" s="528"/>
      <c r="F61" s="528"/>
      <c r="G61" s="528"/>
      <c r="H61" s="528"/>
      <c r="I61" s="528"/>
      <c r="J61" s="528"/>
      <c r="K61" s="528"/>
      <c r="L61" s="528"/>
      <c r="M61" s="549"/>
      <c r="N61" s="549"/>
      <c r="O61" s="551"/>
      <c r="P61" s="550"/>
      <c r="Q61" s="549"/>
      <c r="R61" s="549"/>
      <c r="S61" s="554"/>
      <c r="V61" s="552"/>
    </row>
    <row r="62" spans="1:22">
      <c r="A62" s="529"/>
      <c r="B62" s="531"/>
      <c r="C62" s="532" t="s">
        <v>175</v>
      </c>
      <c r="D62" s="533" t="s">
        <v>99</v>
      </c>
      <c r="E62" s="528"/>
      <c r="F62" s="528"/>
      <c r="G62" s="528"/>
      <c r="H62" s="528"/>
      <c r="I62" s="528"/>
      <c r="J62" s="528"/>
      <c r="K62" s="528"/>
      <c r="L62" s="528"/>
      <c r="M62" s="549"/>
      <c r="N62" s="549"/>
      <c r="O62" s="551"/>
      <c r="P62" s="550"/>
      <c r="Q62" s="549"/>
      <c r="R62" s="549"/>
      <c r="S62" s="554"/>
      <c r="V62" s="552"/>
    </row>
    <row r="63" spans="1:22">
      <c r="A63" s="529"/>
      <c r="B63" s="531"/>
      <c r="C63" s="532" t="s">
        <v>175</v>
      </c>
      <c r="D63" s="533" t="s">
        <v>100</v>
      </c>
      <c r="E63" s="528"/>
      <c r="F63" s="528"/>
      <c r="G63" s="528"/>
      <c r="H63" s="528"/>
      <c r="I63" s="528"/>
      <c r="J63" s="528"/>
      <c r="K63" s="528"/>
      <c r="L63" s="528"/>
      <c r="M63" s="549"/>
      <c r="N63" s="549"/>
      <c r="O63" s="551"/>
      <c r="P63" s="550"/>
      <c r="Q63" s="549"/>
      <c r="R63" s="549"/>
      <c r="S63" s="554"/>
      <c r="V63" s="552"/>
    </row>
    <row r="64" spans="1:22">
      <c r="A64" s="529"/>
      <c r="B64" s="531"/>
      <c r="C64" s="532" t="s">
        <v>175</v>
      </c>
      <c r="D64" s="533" t="s">
        <v>101</v>
      </c>
      <c r="E64" s="528"/>
      <c r="F64" s="528"/>
      <c r="G64" s="528"/>
      <c r="H64" s="528"/>
      <c r="I64" s="528"/>
      <c r="J64" s="528"/>
      <c r="K64" s="528"/>
      <c r="L64" s="528"/>
      <c r="M64" s="549"/>
      <c r="N64" s="549"/>
      <c r="O64" s="551"/>
      <c r="P64" s="550"/>
      <c r="Q64" s="549"/>
      <c r="R64" s="549"/>
      <c r="S64" s="554"/>
      <c r="V64" s="552"/>
    </row>
    <row r="65" spans="1:22">
      <c r="A65" s="529"/>
      <c r="B65" s="531"/>
      <c r="C65" s="532" t="s">
        <v>175</v>
      </c>
      <c r="D65" s="533" t="s">
        <v>102</v>
      </c>
      <c r="E65" s="528"/>
      <c r="F65" s="528"/>
      <c r="G65" s="528"/>
      <c r="H65" s="528"/>
      <c r="I65" s="528"/>
      <c r="J65" s="528"/>
      <c r="K65" s="528"/>
      <c r="L65" s="528"/>
      <c r="M65" s="549"/>
      <c r="N65" s="549"/>
      <c r="O65" s="551"/>
      <c r="P65" s="550"/>
      <c r="Q65" s="549"/>
      <c r="R65" s="549"/>
      <c r="S65" s="554"/>
      <c r="V65" s="552"/>
    </row>
    <row r="66" s="520" customFormat="1" spans="1:233">
      <c r="A66" s="534"/>
      <c r="B66" s="535"/>
      <c r="C66" s="532" t="s">
        <v>175</v>
      </c>
      <c r="D66" s="536" t="s">
        <v>190</v>
      </c>
      <c r="E66" s="537"/>
      <c r="F66" s="537"/>
      <c r="G66" s="537"/>
      <c r="H66" s="537"/>
      <c r="I66" s="537"/>
      <c r="J66" s="537"/>
      <c r="K66" s="537"/>
      <c r="L66" s="537"/>
      <c r="M66" s="549"/>
      <c r="N66" s="549"/>
      <c r="O66" s="551"/>
      <c r="P66" s="550"/>
      <c r="Q66" s="570"/>
      <c r="R66" s="570"/>
      <c r="S66" s="559"/>
      <c r="T66" s="560"/>
      <c r="U66" s="560"/>
      <c r="V66" s="561"/>
      <c r="W66" s="560"/>
      <c r="X66" s="560"/>
      <c r="Y66" s="560"/>
      <c r="Z66" s="560"/>
      <c r="AA66" s="560"/>
      <c r="AB66" s="560"/>
      <c r="AC66" s="560"/>
      <c r="AD66" s="560"/>
      <c r="AE66" s="560"/>
      <c r="AF66" s="560"/>
      <c r="AG66" s="560"/>
      <c r="AH66" s="560"/>
      <c r="AI66" s="560"/>
      <c r="AJ66" s="560"/>
      <c r="AK66" s="560"/>
      <c r="AL66" s="560"/>
      <c r="AM66" s="560"/>
      <c r="AN66" s="560"/>
      <c r="AO66" s="560"/>
      <c r="AP66" s="560"/>
      <c r="AQ66" s="560"/>
      <c r="AR66" s="560"/>
      <c r="AS66" s="560"/>
      <c r="AT66" s="560"/>
      <c r="AU66" s="560"/>
      <c r="AV66" s="560"/>
      <c r="AW66" s="560"/>
      <c r="AX66" s="560"/>
      <c r="AY66" s="560"/>
      <c r="AZ66" s="560"/>
      <c r="BA66" s="560"/>
      <c r="BB66" s="560"/>
      <c r="BC66" s="560"/>
      <c r="BD66" s="560"/>
      <c r="BE66" s="560"/>
      <c r="BF66" s="560"/>
      <c r="BG66" s="560"/>
      <c r="BH66" s="560"/>
      <c r="BI66" s="560"/>
      <c r="BJ66" s="560"/>
      <c r="BK66" s="560"/>
      <c r="BL66" s="560"/>
      <c r="BM66" s="560"/>
      <c r="BN66" s="560"/>
      <c r="BO66" s="560"/>
      <c r="BP66" s="560"/>
      <c r="BQ66" s="560"/>
      <c r="BR66" s="560"/>
      <c r="BS66" s="560"/>
      <c r="BT66" s="560"/>
      <c r="BU66" s="560"/>
      <c r="BV66" s="560"/>
      <c r="BW66" s="560"/>
      <c r="BX66" s="560"/>
      <c r="BY66" s="560"/>
      <c r="BZ66" s="560"/>
      <c r="CA66" s="560"/>
      <c r="CB66" s="560"/>
      <c r="CC66" s="560"/>
      <c r="CD66" s="560"/>
      <c r="CE66" s="560"/>
      <c r="CF66" s="560"/>
      <c r="CG66" s="560"/>
      <c r="CH66" s="560"/>
      <c r="CI66" s="560"/>
      <c r="CJ66" s="560"/>
      <c r="CK66" s="560"/>
      <c r="CL66" s="560"/>
      <c r="CM66" s="560"/>
      <c r="CN66" s="560"/>
      <c r="CO66" s="560"/>
      <c r="CP66" s="560"/>
      <c r="CQ66" s="560"/>
      <c r="CR66" s="560"/>
      <c r="CS66" s="560"/>
      <c r="CT66" s="560"/>
      <c r="CU66" s="560"/>
      <c r="CV66" s="560"/>
      <c r="CW66" s="560"/>
      <c r="CX66" s="560"/>
      <c r="CY66" s="560"/>
      <c r="CZ66" s="560"/>
      <c r="DA66" s="560"/>
      <c r="DB66" s="560"/>
      <c r="DC66" s="560"/>
      <c r="DD66" s="560"/>
      <c r="DE66" s="560"/>
      <c r="DF66" s="560"/>
      <c r="DG66" s="560"/>
      <c r="DH66" s="560"/>
      <c r="DI66" s="560"/>
      <c r="DJ66" s="560"/>
      <c r="DK66" s="560"/>
      <c r="DL66" s="560"/>
      <c r="DM66" s="560"/>
      <c r="DN66" s="560"/>
      <c r="DO66" s="560"/>
      <c r="DP66" s="560"/>
      <c r="DQ66" s="560"/>
      <c r="DR66" s="560"/>
      <c r="DS66" s="560"/>
      <c r="DT66" s="560"/>
      <c r="DU66" s="560"/>
      <c r="DV66" s="560"/>
      <c r="DW66" s="560"/>
      <c r="DX66" s="560"/>
      <c r="DY66" s="560"/>
      <c r="DZ66" s="560"/>
      <c r="EA66" s="560"/>
      <c r="EB66" s="560"/>
      <c r="EC66" s="560"/>
      <c r="ED66" s="560"/>
      <c r="EE66" s="560"/>
      <c r="EF66" s="560"/>
      <c r="EG66" s="560"/>
      <c r="EH66" s="560"/>
      <c r="EI66" s="560"/>
      <c r="EJ66" s="560"/>
      <c r="EK66" s="560"/>
      <c r="EL66" s="560"/>
      <c r="EM66" s="560"/>
      <c r="EN66" s="560"/>
      <c r="EO66" s="560"/>
      <c r="EP66" s="560"/>
      <c r="EQ66" s="560"/>
      <c r="ER66" s="560"/>
      <c r="ES66" s="560"/>
      <c r="ET66" s="560"/>
      <c r="EU66" s="560"/>
      <c r="EV66" s="560"/>
      <c r="EW66" s="560"/>
      <c r="EX66" s="560"/>
      <c r="EY66" s="560"/>
      <c r="EZ66" s="560"/>
      <c r="FA66" s="560"/>
      <c r="FB66" s="560"/>
      <c r="FC66" s="560"/>
      <c r="FD66" s="560"/>
      <c r="FE66" s="560"/>
      <c r="FF66" s="560"/>
      <c r="FG66" s="560"/>
      <c r="FH66" s="560"/>
      <c r="FI66" s="560"/>
      <c r="FJ66" s="560"/>
      <c r="FK66" s="560"/>
      <c r="FL66" s="560"/>
      <c r="FM66" s="560"/>
      <c r="FN66" s="560"/>
      <c r="FO66" s="560"/>
      <c r="FP66" s="560"/>
      <c r="FQ66" s="560"/>
      <c r="FR66" s="560"/>
      <c r="FS66" s="560"/>
      <c r="FT66" s="560"/>
      <c r="FU66" s="560"/>
      <c r="FV66" s="560"/>
      <c r="FW66" s="560"/>
      <c r="FX66" s="560"/>
      <c r="FY66" s="560"/>
      <c r="FZ66" s="560"/>
      <c r="GA66" s="560"/>
      <c r="GB66" s="560"/>
      <c r="GC66" s="560"/>
      <c r="GD66" s="560"/>
      <c r="GE66" s="560"/>
      <c r="GF66" s="560"/>
      <c r="GG66" s="560"/>
      <c r="GH66" s="560"/>
      <c r="GI66" s="560"/>
      <c r="GJ66" s="560"/>
      <c r="GK66" s="560"/>
      <c r="GL66" s="560"/>
      <c r="GM66" s="560"/>
      <c r="GN66" s="560"/>
      <c r="GO66" s="560"/>
      <c r="GP66" s="560"/>
      <c r="GQ66" s="560"/>
      <c r="GR66" s="560"/>
      <c r="GS66" s="560"/>
      <c r="GT66" s="560"/>
      <c r="GU66" s="560"/>
      <c r="GV66" s="560"/>
      <c r="GW66" s="560"/>
      <c r="GX66" s="560"/>
      <c r="GY66" s="560"/>
      <c r="GZ66" s="560"/>
      <c r="HA66" s="560"/>
      <c r="HB66" s="560"/>
      <c r="HC66" s="560"/>
      <c r="HD66" s="560"/>
      <c r="HE66" s="560"/>
      <c r="HF66" s="560"/>
      <c r="HG66" s="560"/>
      <c r="HH66" s="560"/>
      <c r="HI66" s="560"/>
      <c r="HJ66" s="560"/>
      <c r="HK66" s="560"/>
      <c r="HL66" s="560"/>
      <c r="HM66" s="560"/>
      <c r="HN66" s="560"/>
      <c r="HO66" s="560"/>
      <c r="HP66" s="560"/>
      <c r="HQ66" s="560"/>
      <c r="HR66" s="560"/>
      <c r="HS66" s="560"/>
      <c r="HT66" s="560"/>
      <c r="HU66" s="560"/>
      <c r="HV66" s="560"/>
      <c r="HW66" s="560"/>
      <c r="HX66" s="560"/>
      <c r="HY66" s="560"/>
    </row>
    <row r="67" spans="1:22">
      <c r="A67" s="529"/>
      <c r="B67" s="531"/>
      <c r="C67" s="532" t="s">
        <v>175</v>
      </c>
      <c r="D67" s="533" t="s">
        <v>191</v>
      </c>
      <c r="E67" s="528"/>
      <c r="F67" s="528"/>
      <c r="G67" s="528"/>
      <c r="H67" s="528"/>
      <c r="I67" s="528"/>
      <c r="J67" s="528"/>
      <c r="K67" s="528"/>
      <c r="L67" s="528"/>
      <c r="M67" s="549"/>
      <c r="N67" s="549"/>
      <c r="O67" s="551"/>
      <c r="P67" s="550"/>
      <c r="Q67" s="549"/>
      <c r="R67" s="549"/>
      <c r="S67" s="554"/>
      <c r="V67" s="552"/>
    </row>
    <row r="68" spans="1:22">
      <c r="A68" s="529"/>
      <c r="B68" s="531"/>
      <c r="C68" s="532" t="s">
        <v>175</v>
      </c>
      <c r="D68" s="533" t="s">
        <v>104</v>
      </c>
      <c r="E68" s="528"/>
      <c r="F68" s="528"/>
      <c r="G68" s="528"/>
      <c r="H68" s="528"/>
      <c r="I68" s="528"/>
      <c r="J68" s="528"/>
      <c r="K68" s="528"/>
      <c r="L68" s="528"/>
      <c r="M68" s="549"/>
      <c r="N68" s="549"/>
      <c r="O68" s="551"/>
      <c r="P68" s="550"/>
      <c r="Q68" s="549"/>
      <c r="R68" s="549"/>
      <c r="S68" s="554"/>
      <c r="V68" s="552"/>
    </row>
    <row r="69" spans="1:22">
      <c r="A69" s="529"/>
      <c r="B69" s="531"/>
      <c r="C69" s="532" t="s">
        <v>175</v>
      </c>
      <c r="D69" s="533" t="s">
        <v>105</v>
      </c>
      <c r="E69" s="528"/>
      <c r="F69" s="528"/>
      <c r="G69" s="528"/>
      <c r="H69" s="528"/>
      <c r="I69" s="528"/>
      <c r="J69" s="528"/>
      <c r="K69" s="528"/>
      <c r="L69" s="528"/>
      <c r="M69" s="549"/>
      <c r="N69" s="549"/>
      <c r="O69" s="551"/>
      <c r="P69" s="550"/>
      <c r="Q69" s="549"/>
      <c r="R69" s="549"/>
      <c r="S69" s="554"/>
      <c r="V69" s="552"/>
    </row>
    <row r="70" spans="1:22">
      <c r="A70" s="529"/>
      <c r="B70" s="531"/>
      <c r="C70" s="532" t="s">
        <v>175</v>
      </c>
      <c r="D70" s="533" t="s">
        <v>106</v>
      </c>
      <c r="E70" s="528"/>
      <c r="F70" s="528"/>
      <c r="G70" s="528"/>
      <c r="H70" s="528"/>
      <c r="I70" s="528"/>
      <c r="J70" s="528"/>
      <c r="K70" s="528"/>
      <c r="L70" s="528"/>
      <c r="M70" s="549"/>
      <c r="N70" s="549"/>
      <c r="O70" s="551"/>
      <c r="P70" s="550"/>
      <c r="Q70" s="549"/>
      <c r="R70" s="549"/>
      <c r="S70" s="554"/>
      <c r="V70" s="552"/>
    </row>
    <row r="71" spans="1:22">
      <c r="A71" s="529"/>
      <c r="B71" s="531"/>
      <c r="C71" s="532" t="s">
        <v>175</v>
      </c>
      <c r="D71" s="533" t="s">
        <v>107</v>
      </c>
      <c r="E71" s="528"/>
      <c r="F71" s="528"/>
      <c r="G71" s="528"/>
      <c r="H71" s="528"/>
      <c r="I71" s="528"/>
      <c r="J71" s="528"/>
      <c r="K71" s="528"/>
      <c r="L71" s="528"/>
      <c r="M71" s="549"/>
      <c r="N71" s="549"/>
      <c r="O71" s="551"/>
      <c r="P71" s="550"/>
      <c r="Q71" s="549"/>
      <c r="R71" s="549"/>
      <c r="S71" s="554"/>
      <c r="V71" s="552"/>
    </row>
    <row r="72" spans="1:22">
      <c r="A72" s="529"/>
      <c r="B72" s="531"/>
      <c r="C72" s="532" t="s">
        <v>175</v>
      </c>
      <c r="D72" s="533" t="s">
        <v>108</v>
      </c>
      <c r="E72" s="528"/>
      <c r="F72" s="528"/>
      <c r="G72" s="528"/>
      <c r="H72" s="528"/>
      <c r="I72" s="528"/>
      <c r="J72" s="528"/>
      <c r="K72" s="528"/>
      <c r="L72" s="528"/>
      <c r="M72" s="549"/>
      <c r="N72" s="549"/>
      <c r="O72" s="551"/>
      <c r="P72" s="550"/>
      <c r="Q72" s="549"/>
      <c r="R72" s="549"/>
      <c r="S72" s="554"/>
      <c r="V72" s="552"/>
    </row>
    <row r="73" spans="1:22">
      <c r="A73" s="529"/>
      <c r="B73" s="531"/>
      <c r="C73" s="532" t="s">
        <v>175</v>
      </c>
      <c r="D73" s="533" t="s">
        <v>110</v>
      </c>
      <c r="E73" s="528"/>
      <c r="F73" s="528"/>
      <c r="G73" s="528"/>
      <c r="H73" s="528"/>
      <c r="I73" s="528"/>
      <c r="J73" s="528"/>
      <c r="K73" s="528"/>
      <c r="L73" s="528"/>
      <c r="M73" s="549"/>
      <c r="N73" s="549"/>
      <c r="O73" s="551"/>
      <c r="P73" s="550"/>
      <c r="Q73" s="549"/>
      <c r="R73" s="549"/>
      <c r="S73" s="554"/>
      <c r="V73" s="552"/>
    </row>
    <row r="74" spans="1:22">
      <c r="A74" s="529"/>
      <c r="B74" s="531"/>
      <c r="C74" s="532" t="s">
        <v>175</v>
      </c>
      <c r="D74" s="533" t="s">
        <v>111</v>
      </c>
      <c r="E74" s="528"/>
      <c r="F74" s="528"/>
      <c r="G74" s="528"/>
      <c r="H74" s="528"/>
      <c r="I74" s="528"/>
      <c r="J74" s="528"/>
      <c r="K74" s="528"/>
      <c r="L74" s="528"/>
      <c r="M74" s="549"/>
      <c r="N74" s="549"/>
      <c r="O74" s="551"/>
      <c r="P74" s="550"/>
      <c r="Q74" s="549"/>
      <c r="R74" s="549"/>
      <c r="S74" s="554"/>
      <c r="V74" s="552"/>
    </row>
    <row r="75" spans="1:22">
      <c r="A75" s="529"/>
      <c r="B75" s="531"/>
      <c r="C75" s="532" t="s">
        <v>175</v>
      </c>
      <c r="D75" s="533" t="s">
        <v>112</v>
      </c>
      <c r="E75" s="528"/>
      <c r="F75" s="528"/>
      <c r="G75" s="528"/>
      <c r="H75" s="528"/>
      <c r="I75" s="528"/>
      <c r="J75" s="528"/>
      <c r="K75" s="528"/>
      <c r="L75" s="528"/>
      <c r="M75" s="549"/>
      <c r="N75" s="549"/>
      <c r="O75" s="551"/>
      <c r="P75" s="550"/>
      <c r="Q75" s="549"/>
      <c r="R75" s="549"/>
      <c r="S75" s="554"/>
      <c r="V75" s="552"/>
    </row>
    <row r="76" spans="1:22">
      <c r="A76" s="529"/>
      <c r="B76" s="531"/>
      <c r="C76" s="532" t="s">
        <v>175</v>
      </c>
      <c r="D76" s="533" t="s">
        <v>192</v>
      </c>
      <c r="E76" s="528"/>
      <c r="F76" s="528"/>
      <c r="G76" s="528"/>
      <c r="H76" s="528"/>
      <c r="I76" s="528"/>
      <c r="J76" s="528"/>
      <c r="K76" s="528"/>
      <c r="L76" s="528"/>
      <c r="M76" s="549"/>
      <c r="N76" s="549"/>
      <c r="O76" s="551"/>
      <c r="P76" s="550"/>
      <c r="Q76" s="549"/>
      <c r="R76" s="549"/>
      <c r="S76" s="554"/>
      <c r="V76" s="552"/>
    </row>
    <row r="77" spans="1:22">
      <c r="A77" s="529"/>
      <c r="B77" s="531"/>
      <c r="C77" s="532" t="s">
        <v>175</v>
      </c>
      <c r="D77" s="533" t="s">
        <v>34</v>
      </c>
      <c r="E77" s="528"/>
      <c r="F77" s="528"/>
      <c r="G77" s="528"/>
      <c r="H77" s="528"/>
      <c r="I77" s="528"/>
      <c r="J77" s="528"/>
      <c r="K77" s="528"/>
      <c r="L77" s="528"/>
      <c r="M77" s="549"/>
      <c r="N77" s="549"/>
      <c r="O77" s="551"/>
      <c r="P77" s="550"/>
      <c r="Q77" s="549"/>
      <c r="R77" s="549"/>
      <c r="S77" s="554"/>
      <c r="V77" s="552"/>
    </row>
    <row r="78" spans="1:22">
      <c r="A78" s="529"/>
      <c r="B78" s="531"/>
      <c r="C78" s="532" t="s">
        <v>175</v>
      </c>
      <c r="D78" s="533" t="s">
        <v>36</v>
      </c>
      <c r="E78" s="528"/>
      <c r="F78" s="528"/>
      <c r="G78" s="528"/>
      <c r="H78" s="528"/>
      <c r="I78" s="528"/>
      <c r="J78" s="528"/>
      <c r="K78" s="528"/>
      <c r="L78" s="528"/>
      <c r="M78" s="549"/>
      <c r="N78" s="549"/>
      <c r="O78" s="551"/>
      <c r="P78" s="550"/>
      <c r="Q78" s="549"/>
      <c r="R78" s="549"/>
      <c r="S78" s="554"/>
      <c r="V78" s="552"/>
    </row>
    <row r="79" spans="1:22">
      <c r="A79" s="529"/>
      <c r="B79" s="531"/>
      <c r="C79" s="532" t="s">
        <v>175</v>
      </c>
      <c r="D79" s="533" t="s">
        <v>38</v>
      </c>
      <c r="E79" s="528"/>
      <c r="F79" s="528"/>
      <c r="G79" s="528"/>
      <c r="H79" s="528"/>
      <c r="I79" s="528"/>
      <c r="J79" s="528"/>
      <c r="K79" s="528"/>
      <c r="L79" s="528"/>
      <c r="M79" s="549"/>
      <c r="N79" s="549"/>
      <c r="O79" s="551"/>
      <c r="P79" s="550"/>
      <c r="Q79" s="549"/>
      <c r="R79" s="549"/>
      <c r="S79" s="554"/>
      <c r="V79" s="552"/>
    </row>
    <row r="80" spans="1:22">
      <c r="A80" s="529"/>
      <c r="B80" s="531"/>
      <c r="C80" s="532" t="s">
        <v>175</v>
      </c>
      <c r="D80" s="533" t="s">
        <v>41</v>
      </c>
      <c r="E80" s="528"/>
      <c r="F80" s="528"/>
      <c r="G80" s="528"/>
      <c r="H80" s="528"/>
      <c r="I80" s="528"/>
      <c r="J80" s="528"/>
      <c r="K80" s="528"/>
      <c r="L80" s="528"/>
      <c r="M80" s="549"/>
      <c r="N80" s="549"/>
      <c r="O80" s="551"/>
      <c r="P80" s="550"/>
      <c r="Q80" s="549"/>
      <c r="R80" s="549"/>
      <c r="S80" s="554"/>
      <c r="V80" s="552"/>
    </row>
    <row r="81" spans="1:22">
      <c r="A81" s="529"/>
      <c r="B81" s="531"/>
      <c r="C81" s="532" t="s">
        <v>175</v>
      </c>
      <c r="D81" s="533" t="s">
        <v>43</v>
      </c>
      <c r="E81" s="528"/>
      <c r="F81" s="528"/>
      <c r="G81" s="528"/>
      <c r="H81" s="528"/>
      <c r="I81" s="528"/>
      <c r="J81" s="528"/>
      <c r="K81" s="528"/>
      <c r="L81" s="528"/>
      <c r="M81" s="549"/>
      <c r="N81" s="549"/>
      <c r="O81" s="551"/>
      <c r="P81" s="550"/>
      <c r="Q81" s="549"/>
      <c r="R81" s="549"/>
      <c r="S81" s="554"/>
      <c r="V81" s="552"/>
    </row>
    <row r="82" s="520" customFormat="1" spans="1:233">
      <c r="A82" s="534"/>
      <c r="B82" s="535"/>
      <c r="C82" s="532" t="s">
        <v>175</v>
      </c>
      <c r="D82" s="536" t="s">
        <v>193</v>
      </c>
      <c r="E82" s="537"/>
      <c r="F82" s="537"/>
      <c r="G82" s="537"/>
      <c r="H82" s="537"/>
      <c r="I82" s="537"/>
      <c r="J82" s="537"/>
      <c r="K82" s="537"/>
      <c r="L82" s="537"/>
      <c r="M82" s="549"/>
      <c r="N82" s="549"/>
      <c r="O82" s="551"/>
      <c r="P82" s="550"/>
      <c r="Q82" s="570"/>
      <c r="R82" s="570"/>
      <c r="S82" s="559"/>
      <c r="T82" s="560"/>
      <c r="U82" s="560"/>
      <c r="V82" s="561"/>
      <c r="W82" s="560"/>
      <c r="X82" s="560"/>
      <c r="Y82" s="560"/>
      <c r="Z82" s="560"/>
      <c r="AA82" s="560"/>
      <c r="AB82" s="560"/>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0"/>
      <c r="AY82" s="560"/>
      <c r="AZ82" s="560"/>
      <c r="BA82" s="560"/>
      <c r="BB82" s="560"/>
      <c r="BC82" s="560"/>
      <c r="BD82" s="560"/>
      <c r="BE82" s="560"/>
      <c r="BF82" s="560"/>
      <c r="BG82" s="560"/>
      <c r="BH82" s="560"/>
      <c r="BI82" s="560"/>
      <c r="BJ82" s="560"/>
      <c r="BK82" s="560"/>
      <c r="BL82" s="560"/>
      <c r="BM82" s="560"/>
      <c r="BN82" s="560"/>
      <c r="BO82" s="560"/>
      <c r="BP82" s="560"/>
      <c r="BQ82" s="560"/>
      <c r="BR82" s="560"/>
      <c r="BS82" s="560"/>
      <c r="BT82" s="560"/>
      <c r="BU82" s="560"/>
      <c r="BV82" s="560"/>
      <c r="BW82" s="560"/>
      <c r="BX82" s="560"/>
      <c r="BY82" s="560"/>
      <c r="BZ82" s="560"/>
      <c r="CA82" s="560"/>
      <c r="CB82" s="560"/>
      <c r="CC82" s="560"/>
      <c r="CD82" s="560"/>
      <c r="CE82" s="560"/>
      <c r="CF82" s="560"/>
      <c r="CG82" s="560"/>
      <c r="CH82" s="560"/>
      <c r="CI82" s="560"/>
      <c r="CJ82" s="560"/>
      <c r="CK82" s="560"/>
      <c r="CL82" s="560"/>
      <c r="CM82" s="560"/>
      <c r="CN82" s="560"/>
      <c r="CO82" s="560"/>
      <c r="CP82" s="560"/>
      <c r="CQ82" s="560"/>
      <c r="CR82" s="560"/>
      <c r="CS82" s="560"/>
      <c r="CT82" s="560"/>
      <c r="CU82" s="560"/>
      <c r="CV82" s="560"/>
      <c r="CW82" s="560"/>
      <c r="CX82" s="560"/>
      <c r="CY82" s="560"/>
      <c r="CZ82" s="560"/>
      <c r="DA82" s="560"/>
      <c r="DB82" s="560"/>
      <c r="DC82" s="560"/>
      <c r="DD82" s="560"/>
      <c r="DE82" s="560"/>
      <c r="DF82" s="560"/>
      <c r="DG82" s="560"/>
      <c r="DH82" s="560"/>
      <c r="DI82" s="560"/>
      <c r="DJ82" s="560"/>
      <c r="DK82" s="560"/>
      <c r="DL82" s="560"/>
      <c r="DM82" s="560"/>
      <c r="DN82" s="560"/>
      <c r="DO82" s="560"/>
      <c r="DP82" s="560"/>
      <c r="DQ82" s="560"/>
      <c r="DR82" s="560"/>
      <c r="DS82" s="560"/>
      <c r="DT82" s="560"/>
      <c r="DU82" s="560"/>
      <c r="DV82" s="560"/>
      <c r="DW82" s="560"/>
      <c r="DX82" s="560"/>
      <c r="DY82" s="560"/>
      <c r="DZ82" s="560"/>
      <c r="EA82" s="560"/>
      <c r="EB82" s="560"/>
      <c r="EC82" s="560"/>
      <c r="ED82" s="560"/>
      <c r="EE82" s="560"/>
      <c r="EF82" s="560"/>
      <c r="EG82" s="560"/>
      <c r="EH82" s="560"/>
      <c r="EI82" s="560"/>
      <c r="EJ82" s="560"/>
      <c r="EK82" s="560"/>
      <c r="EL82" s="560"/>
      <c r="EM82" s="560"/>
      <c r="EN82" s="560"/>
      <c r="EO82" s="560"/>
      <c r="EP82" s="560"/>
      <c r="EQ82" s="560"/>
      <c r="ER82" s="560"/>
      <c r="ES82" s="560"/>
      <c r="ET82" s="560"/>
      <c r="EU82" s="560"/>
      <c r="EV82" s="560"/>
      <c r="EW82" s="560"/>
      <c r="EX82" s="560"/>
      <c r="EY82" s="560"/>
      <c r="EZ82" s="560"/>
      <c r="FA82" s="560"/>
      <c r="FB82" s="560"/>
      <c r="FC82" s="560"/>
      <c r="FD82" s="560"/>
      <c r="FE82" s="560"/>
      <c r="FF82" s="560"/>
      <c r="FG82" s="560"/>
      <c r="FH82" s="560"/>
      <c r="FI82" s="560"/>
      <c r="FJ82" s="560"/>
      <c r="FK82" s="560"/>
      <c r="FL82" s="560"/>
      <c r="FM82" s="560"/>
      <c r="FN82" s="560"/>
      <c r="FO82" s="560"/>
      <c r="FP82" s="560"/>
      <c r="FQ82" s="560"/>
      <c r="FR82" s="560"/>
      <c r="FS82" s="560"/>
      <c r="FT82" s="560"/>
      <c r="FU82" s="560"/>
      <c r="FV82" s="560"/>
      <c r="FW82" s="560"/>
      <c r="FX82" s="560"/>
      <c r="FY82" s="560"/>
      <c r="FZ82" s="560"/>
      <c r="GA82" s="560"/>
      <c r="GB82" s="560"/>
      <c r="GC82" s="560"/>
      <c r="GD82" s="560"/>
      <c r="GE82" s="560"/>
      <c r="GF82" s="560"/>
      <c r="GG82" s="560"/>
      <c r="GH82" s="560"/>
      <c r="GI82" s="560"/>
      <c r="GJ82" s="560"/>
      <c r="GK82" s="560"/>
      <c r="GL82" s="560"/>
      <c r="GM82" s="560"/>
      <c r="GN82" s="560"/>
      <c r="GO82" s="560"/>
      <c r="GP82" s="560"/>
      <c r="GQ82" s="560"/>
      <c r="GR82" s="560"/>
      <c r="GS82" s="560"/>
      <c r="GT82" s="560"/>
      <c r="GU82" s="560"/>
      <c r="GV82" s="560"/>
      <c r="GW82" s="560"/>
      <c r="GX82" s="560"/>
      <c r="GY82" s="560"/>
      <c r="GZ82" s="560"/>
      <c r="HA82" s="560"/>
      <c r="HB82" s="560"/>
      <c r="HC82" s="560"/>
      <c r="HD82" s="560"/>
      <c r="HE82" s="560"/>
      <c r="HF82" s="560"/>
      <c r="HG82" s="560"/>
      <c r="HH82" s="560"/>
      <c r="HI82" s="560"/>
      <c r="HJ82" s="560"/>
      <c r="HK82" s="560"/>
      <c r="HL82" s="560"/>
      <c r="HM82" s="560"/>
      <c r="HN82" s="560"/>
      <c r="HO82" s="560"/>
      <c r="HP82" s="560"/>
      <c r="HQ82" s="560"/>
      <c r="HR82" s="560"/>
      <c r="HS82" s="560"/>
      <c r="HT82" s="560"/>
      <c r="HU82" s="560"/>
      <c r="HV82" s="560"/>
      <c r="HW82" s="560"/>
      <c r="HX82" s="560"/>
      <c r="HY82" s="560"/>
    </row>
    <row r="83" spans="1:22">
      <c r="A83" s="529"/>
      <c r="B83" s="531"/>
      <c r="C83" s="532" t="s">
        <v>175</v>
      </c>
      <c r="D83" s="533" t="s">
        <v>194</v>
      </c>
      <c r="E83" s="528"/>
      <c r="F83" s="528"/>
      <c r="G83" s="528"/>
      <c r="H83" s="528"/>
      <c r="I83" s="528"/>
      <c r="J83" s="528"/>
      <c r="K83" s="528"/>
      <c r="L83" s="528"/>
      <c r="M83" s="549"/>
      <c r="N83" s="549"/>
      <c r="O83" s="551"/>
      <c r="P83" s="550"/>
      <c r="Q83" s="549"/>
      <c r="R83" s="549"/>
      <c r="S83" s="554"/>
      <c r="V83" s="552"/>
    </row>
    <row r="84" spans="1:22">
      <c r="A84" s="529"/>
      <c r="B84" s="531"/>
      <c r="C84" s="532" t="s">
        <v>175</v>
      </c>
      <c r="D84" s="533" t="s">
        <v>47</v>
      </c>
      <c r="E84" s="528"/>
      <c r="F84" s="528"/>
      <c r="G84" s="528"/>
      <c r="H84" s="528"/>
      <c r="I84" s="528"/>
      <c r="J84" s="528"/>
      <c r="K84" s="528"/>
      <c r="L84" s="528"/>
      <c r="M84" s="549"/>
      <c r="N84" s="549"/>
      <c r="O84" s="551"/>
      <c r="P84" s="550"/>
      <c r="Q84" s="549"/>
      <c r="R84" s="549"/>
      <c r="S84" s="554"/>
      <c r="V84" s="552"/>
    </row>
    <row r="85" spans="1:22">
      <c r="A85" s="529"/>
      <c r="B85" s="531"/>
      <c r="C85" s="532" t="s">
        <v>175</v>
      </c>
      <c r="D85" s="533" t="s">
        <v>49</v>
      </c>
      <c r="E85" s="528"/>
      <c r="F85" s="528"/>
      <c r="G85" s="528"/>
      <c r="H85" s="528"/>
      <c r="I85" s="528"/>
      <c r="J85" s="528"/>
      <c r="K85" s="528"/>
      <c r="L85" s="528"/>
      <c r="M85" s="549"/>
      <c r="N85" s="549"/>
      <c r="O85" s="551"/>
      <c r="P85" s="550"/>
      <c r="Q85" s="549"/>
      <c r="R85" s="549"/>
      <c r="S85" s="554"/>
      <c r="V85" s="552"/>
    </row>
    <row r="86" spans="1:22">
      <c r="A86" s="529"/>
      <c r="B86" s="531"/>
      <c r="C86" s="532" t="s">
        <v>175</v>
      </c>
      <c r="D86" s="533" t="s">
        <v>195</v>
      </c>
      <c r="E86" s="528"/>
      <c r="F86" s="528"/>
      <c r="G86" s="528"/>
      <c r="H86" s="528"/>
      <c r="I86" s="528"/>
      <c r="J86" s="528"/>
      <c r="K86" s="528"/>
      <c r="L86" s="528"/>
      <c r="M86" s="549"/>
      <c r="N86" s="549"/>
      <c r="O86" s="551"/>
      <c r="P86" s="550"/>
      <c r="Q86" s="549"/>
      <c r="R86" s="549"/>
      <c r="S86" s="554"/>
      <c r="V86" s="552"/>
    </row>
    <row r="87" spans="1:22">
      <c r="A87" s="529"/>
      <c r="B87" s="531"/>
      <c r="C87" s="532" t="s">
        <v>175</v>
      </c>
      <c r="D87" s="533" t="s">
        <v>53</v>
      </c>
      <c r="E87" s="528"/>
      <c r="F87" s="528"/>
      <c r="G87" s="528"/>
      <c r="H87" s="528"/>
      <c r="I87" s="528"/>
      <c r="J87" s="528"/>
      <c r="K87" s="528"/>
      <c r="L87" s="528"/>
      <c r="M87" s="549"/>
      <c r="N87" s="549"/>
      <c r="O87" s="551"/>
      <c r="P87" s="550"/>
      <c r="Q87" s="549"/>
      <c r="R87" s="549"/>
      <c r="S87" s="554"/>
      <c r="V87" s="552"/>
    </row>
    <row r="88" spans="1:22">
      <c r="A88" s="529"/>
      <c r="B88" s="531"/>
      <c r="C88" s="532" t="s">
        <v>175</v>
      </c>
      <c r="D88" s="533" t="s">
        <v>55</v>
      </c>
      <c r="E88" s="528"/>
      <c r="F88" s="528"/>
      <c r="G88" s="528"/>
      <c r="H88" s="528"/>
      <c r="I88" s="528"/>
      <c r="J88" s="528"/>
      <c r="K88" s="528"/>
      <c r="L88" s="528"/>
      <c r="M88" s="549"/>
      <c r="N88" s="549"/>
      <c r="O88" s="551"/>
      <c r="P88" s="550"/>
      <c r="Q88" s="549"/>
      <c r="R88" s="549"/>
      <c r="S88" s="554"/>
      <c r="V88" s="552"/>
    </row>
    <row r="89" spans="1:22">
      <c r="A89" s="529"/>
      <c r="B89" s="531"/>
      <c r="C89" s="532" t="s">
        <v>175</v>
      </c>
      <c r="D89" s="533" t="s">
        <v>57</v>
      </c>
      <c r="E89" s="528"/>
      <c r="F89" s="528"/>
      <c r="G89" s="528"/>
      <c r="H89" s="528"/>
      <c r="I89" s="528"/>
      <c r="J89" s="528"/>
      <c r="K89" s="528"/>
      <c r="L89" s="528"/>
      <c r="M89" s="549"/>
      <c r="N89" s="549"/>
      <c r="O89" s="551"/>
      <c r="P89" s="550"/>
      <c r="Q89" s="549"/>
      <c r="R89" s="549"/>
      <c r="S89" s="554"/>
      <c r="V89" s="552"/>
    </row>
    <row r="90" spans="1:22">
      <c r="A90" s="529"/>
      <c r="B90" s="531"/>
      <c r="C90" s="532" t="s">
        <v>175</v>
      </c>
      <c r="D90" s="533" t="s">
        <v>196</v>
      </c>
      <c r="E90" s="528"/>
      <c r="F90" s="528"/>
      <c r="G90" s="528"/>
      <c r="H90" s="528"/>
      <c r="I90" s="528"/>
      <c r="J90" s="528"/>
      <c r="K90" s="528"/>
      <c r="L90" s="528"/>
      <c r="M90" s="549"/>
      <c r="N90" s="549"/>
      <c r="O90" s="551"/>
      <c r="P90" s="550"/>
      <c r="Q90" s="549"/>
      <c r="R90" s="549"/>
      <c r="S90" s="554"/>
      <c r="V90" s="552"/>
    </row>
    <row r="91" spans="1:22">
      <c r="A91" s="529"/>
      <c r="B91" s="531"/>
      <c r="C91" s="532" t="s">
        <v>175</v>
      </c>
      <c r="D91" s="533" t="s">
        <v>63</v>
      </c>
      <c r="E91" s="528"/>
      <c r="F91" s="528"/>
      <c r="G91" s="528"/>
      <c r="H91" s="528"/>
      <c r="I91" s="528"/>
      <c r="J91" s="528"/>
      <c r="K91" s="528"/>
      <c r="L91" s="528"/>
      <c r="M91" s="549"/>
      <c r="N91" s="549"/>
      <c r="O91" s="551"/>
      <c r="P91" s="550"/>
      <c r="Q91" s="549"/>
      <c r="R91" s="549"/>
      <c r="S91" s="554"/>
      <c r="V91" s="552"/>
    </row>
    <row r="92" spans="1:22">
      <c r="A92" s="529"/>
      <c r="B92" s="531"/>
      <c r="C92" s="532" t="s">
        <v>175</v>
      </c>
      <c r="D92" s="533" t="s">
        <v>65</v>
      </c>
      <c r="E92" s="528"/>
      <c r="F92" s="528"/>
      <c r="G92" s="528"/>
      <c r="H92" s="528"/>
      <c r="I92" s="528"/>
      <c r="J92" s="528"/>
      <c r="K92" s="528"/>
      <c r="L92" s="528"/>
      <c r="M92" s="549"/>
      <c r="N92" s="549"/>
      <c r="O92" s="551"/>
      <c r="P92" s="550"/>
      <c r="Q92" s="549"/>
      <c r="R92" s="549"/>
      <c r="S92" s="554"/>
      <c r="V92" s="552"/>
    </row>
    <row r="93" s="520" customFormat="1" spans="1:233">
      <c r="A93" s="534"/>
      <c r="B93" s="535"/>
      <c r="C93" s="532" t="s">
        <v>175</v>
      </c>
      <c r="D93" s="536" t="s">
        <v>197</v>
      </c>
      <c r="E93" s="537"/>
      <c r="F93" s="537"/>
      <c r="G93" s="537"/>
      <c r="H93" s="537"/>
      <c r="I93" s="537"/>
      <c r="J93" s="537"/>
      <c r="K93" s="537"/>
      <c r="L93" s="537"/>
      <c r="M93" s="549"/>
      <c r="N93" s="549"/>
      <c r="O93" s="551"/>
      <c r="P93" s="550"/>
      <c r="Q93" s="570"/>
      <c r="R93" s="570"/>
      <c r="S93" s="559"/>
      <c r="T93" s="560"/>
      <c r="U93" s="560"/>
      <c r="V93" s="561"/>
      <c r="W93" s="560"/>
      <c r="X93" s="560"/>
      <c r="Y93" s="560"/>
      <c r="Z93" s="560"/>
      <c r="AA93" s="560"/>
      <c r="AB93" s="560"/>
      <c r="AC93" s="560"/>
      <c r="AD93" s="560"/>
      <c r="AE93" s="560"/>
      <c r="AF93" s="560"/>
      <c r="AG93" s="560"/>
      <c r="AH93" s="560"/>
      <c r="AI93" s="560"/>
      <c r="AJ93" s="560"/>
      <c r="AK93" s="560"/>
      <c r="AL93" s="560"/>
      <c r="AM93" s="560"/>
      <c r="AN93" s="560"/>
      <c r="AO93" s="560"/>
      <c r="AP93" s="560"/>
      <c r="AQ93" s="560"/>
      <c r="AR93" s="560"/>
      <c r="AS93" s="560"/>
      <c r="AT93" s="560"/>
      <c r="AU93" s="560"/>
      <c r="AV93" s="560"/>
      <c r="AW93" s="560"/>
      <c r="AX93" s="560"/>
      <c r="AY93" s="560"/>
      <c r="AZ93" s="560"/>
      <c r="BA93" s="560"/>
      <c r="BB93" s="560"/>
      <c r="BC93" s="560"/>
      <c r="BD93" s="560"/>
      <c r="BE93" s="560"/>
      <c r="BF93" s="560"/>
      <c r="BG93" s="560"/>
      <c r="BH93" s="560"/>
      <c r="BI93" s="560"/>
      <c r="BJ93" s="560"/>
      <c r="BK93" s="560"/>
      <c r="BL93" s="560"/>
      <c r="BM93" s="560"/>
      <c r="BN93" s="560"/>
      <c r="BO93" s="560"/>
      <c r="BP93" s="560"/>
      <c r="BQ93" s="560"/>
      <c r="BR93" s="560"/>
      <c r="BS93" s="560"/>
      <c r="BT93" s="560"/>
      <c r="BU93" s="560"/>
      <c r="BV93" s="560"/>
      <c r="BW93" s="560"/>
      <c r="BX93" s="560"/>
      <c r="BY93" s="560"/>
      <c r="BZ93" s="560"/>
      <c r="CA93" s="560"/>
      <c r="CB93" s="560"/>
      <c r="CC93" s="560"/>
      <c r="CD93" s="560"/>
      <c r="CE93" s="560"/>
      <c r="CF93" s="560"/>
      <c r="CG93" s="560"/>
      <c r="CH93" s="560"/>
      <c r="CI93" s="560"/>
      <c r="CJ93" s="560"/>
      <c r="CK93" s="560"/>
      <c r="CL93" s="560"/>
      <c r="CM93" s="560"/>
      <c r="CN93" s="560"/>
      <c r="CO93" s="560"/>
      <c r="CP93" s="560"/>
      <c r="CQ93" s="560"/>
      <c r="CR93" s="560"/>
      <c r="CS93" s="560"/>
      <c r="CT93" s="560"/>
      <c r="CU93" s="560"/>
      <c r="CV93" s="560"/>
      <c r="CW93" s="560"/>
      <c r="CX93" s="560"/>
      <c r="CY93" s="560"/>
      <c r="CZ93" s="560"/>
      <c r="DA93" s="560"/>
      <c r="DB93" s="560"/>
      <c r="DC93" s="560"/>
      <c r="DD93" s="560"/>
      <c r="DE93" s="560"/>
      <c r="DF93" s="560"/>
      <c r="DG93" s="560"/>
      <c r="DH93" s="560"/>
      <c r="DI93" s="560"/>
      <c r="DJ93" s="560"/>
      <c r="DK93" s="560"/>
      <c r="DL93" s="560"/>
      <c r="DM93" s="560"/>
      <c r="DN93" s="560"/>
      <c r="DO93" s="560"/>
      <c r="DP93" s="560"/>
      <c r="DQ93" s="560"/>
      <c r="DR93" s="560"/>
      <c r="DS93" s="560"/>
      <c r="DT93" s="560"/>
      <c r="DU93" s="560"/>
      <c r="DV93" s="560"/>
      <c r="DW93" s="560"/>
      <c r="DX93" s="560"/>
      <c r="DY93" s="560"/>
      <c r="DZ93" s="560"/>
      <c r="EA93" s="560"/>
      <c r="EB93" s="560"/>
      <c r="EC93" s="560"/>
      <c r="ED93" s="560"/>
      <c r="EE93" s="560"/>
      <c r="EF93" s="560"/>
      <c r="EG93" s="560"/>
      <c r="EH93" s="560"/>
      <c r="EI93" s="560"/>
      <c r="EJ93" s="560"/>
      <c r="EK93" s="560"/>
      <c r="EL93" s="560"/>
      <c r="EM93" s="560"/>
      <c r="EN93" s="560"/>
      <c r="EO93" s="560"/>
      <c r="EP93" s="560"/>
      <c r="EQ93" s="560"/>
      <c r="ER93" s="560"/>
      <c r="ES93" s="560"/>
      <c r="ET93" s="560"/>
      <c r="EU93" s="560"/>
      <c r="EV93" s="560"/>
      <c r="EW93" s="560"/>
      <c r="EX93" s="560"/>
      <c r="EY93" s="560"/>
      <c r="EZ93" s="560"/>
      <c r="FA93" s="560"/>
      <c r="FB93" s="560"/>
      <c r="FC93" s="560"/>
      <c r="FD93" s="560"/>
      <c r="FE93" s="560"/>
      <c r="FF93" s="560"/>
      <c r="FG93" s="560"/>
      <c r="FH93" s="560"/>
      <c r="FI93" s="560"/>
      <c r="FJ93" s="560"/>
      <c r="FK93" s="560"/>
      <c r="FL93" s="560"/>
      <c r="FM93" s="560"/>
      <c r="FN93" s="560"/>
      <c r="FO93" s="560"/>
      <c r="FP93" s="560"/>
      <c r="FQ93" s="560"/>
      <c r="FR93" s="560"/>
      <c r="FS93" s="560"/>
      <c r="FT93" s="560"/>
      <c r="FU93" s="560"/>
      <c r="FV93" s="560"/>
      <c r="FW93" s="560"/>
      <c r="FX93" s="560"/>
      <c r="FY93" s="560"/>
      <c r="FZ93" s="560"/>
      <c r="GA93" s="560"/>
      <c r="GB93" s="560"/>
      <c r="GC93" s="560"/>
      <c r="GD93" s="560"/>
      <c r="GE93" s="560"/>
      <c r="GF93" s="560"/>
      <c r="GG93" s="560"/>
      <c r="GH93" s="560"/>
      <c r="GI93" s="560"/>
      <c r="GJ93" s="560"/>
      <c r="GK93" s="560"/>
      <c r="GL93" s="560"/>
      <c r="GM93" s="560"/>
      <c r="GN93" s="560"/>
      <c r="GO93" s="560"/>
      <c r="GP93" s="560"/>
      <c r="GQ93" s="560"/>
      <c r="GR93" s="560"/>
      <c r="GS93" s="560"/>
      <c r="GT93" s="560"/>
      <c r="GU93" s="560"/>
      <c r="GV93" s="560"/>
      <c r="GW93" s="560"/>
      <c r="GX93" s="560"/>
      <c r="GY93" s="560"/>
      <c r="GZ93" s="560"/>
      <c r="HA93" s="560"/>
      <c r="HB93" s="560"/>
      <c r="HC93" s="560"/>
      <c r="HD93" s="560"/>
      <c r="HE93" s="560"/>
      <c r="HF93" s="560"/>
      <c r="HG93" s="560"/>
      <c r="HH93" s="560"/>
      <c r="HI93" s="560"/>
      <c r="HJ93" s="560"/>
      <c r="HK93" s="560"/>
      <c r="HL93" s="560"/>
      <c r="HM93" s="560"/>
      <c r="HN93" s="560"/>
      <c r="HO93" s="560"/>
      <c r="HP93" s="560"/>
      <c r="HQ93" s="560"/>
      <c r="HR93" s="560"/>
      <c r="HS93" s="560"/>
      <c r="HT93" s="560"/>
      <c r="HU93" s="560"/>
      <c r="HV93" s="560"/>
      <c r="HW93" s="560"/>
      <c r="HX93" s="560"/>
      <c r="HY93" s="560"/>
    </row>
    <row r="94" spans="1:22">
      <c r="A94" s="529"/>
      <c r="B94" s="531"/>
      <c r="C94" s="532" t="s">
        <v>175</v>
      </c>
      <c r="D94" s="533" t="s">
        <v>67</v>
      </c>
      <c r="E94" s="528"/>
      <c r="F94" s="528"/>
      <c r="G94" s="528"/>
      <c r="H94" s="528"/>
      <c r="I94" s="528"/>
      <c r="J94" s="528"/>
      <c r="K94" s="528"/>
      <c r="L94" s="528"/>
      <c r="M94" s="549"/>
      <c r="N94" s="549"/>
      <c r="O94" s="551"/>
      <c r="P94" s="550"/>
      <c r="Q94" s="549"/>
      <c r="R94" s="549"/>
      <c r="S94" s="554"/>
      <c r="V94" s="552"/>
    </row>
    <row r="95" spans="1:22">
      <c r="A95" s="529"/>
      <c r="B95" s="531"/>
      <c r="C95" s="532" t="s">
        <v>175</v>
      </c>
      <c r="D95" s="533" t="s">
        <v>69</v>
      </c>
      <c r="E95" s="528"/>
      <c r="F95" s="528"/>
      <c r="G95" s="528"/>
      <c r="H95" s="528"/>
      <c r="I95" s="528"/>
      <c r="J95" s="528"/>
      <c r="K95" s="528"/>
      <c r="L95" s="528"/>
      <c r="M95" s="549"/>
      <c r="N95" s="549"/>
      <c r="O95" s="551"/>
      <c r="P95" s="550"/>
      <c r="Q95" s="549"/>
      <c r="R95" s="549"/>
      <c r="S95" s="554"/>
      <c r="V95" s="552"/>
    </row>
    <row r="96" spans="1:22">
      <c r="A96" s="529"/>
      <c r="B96" s="531"/>
      <c r="C96" s="532" t="s">
        <v>175</v>
      </c>
      <c r="D96" s="533" t="s">
        <v>71</v>
      </c>
      <c r="E96" s="528"/>
      <c r="F96" s="528"/>
      <c r="G96" s="528"/>
      <c r="H96" s="528"/>
      <c r="I96" s="528"/>
      <c r="J96" s="528"/>
      <c r="K96" s="528"/>
      <c r="L96" s="528"/>
      <c r="M96" s="549"/>
      <c r="N96" s="549"/>
      <c r="O96" s="551"/>
      <c r="P96" s="550"/>
      <c r="Q96" s="549"/>
      <c r="R96" s="549"/>
      <c r="S96" s="554"/>
      <c r="V96" s="552"/>
    </row>
    <row r="97" s="520" customFormat="1" spans="1:233">
      <c r="A97" s="534"/>
      <c r="B97" s="535"/>
      <c r="C97" s="532" t="s">
        <v>175</v>
      </c>
      <c r="D97" s="536" t="s">
        <v>198</v>
      </c>
      <c r="E97" s="537"/>
      <c r="F97" s="537"/>
      <c r="G97" s="537"/>
      <c r="H97" s="537"/>
      <c r="I97" s="537"/>
      <c r="J97" s="537"/>
      <c r="K97" s="537"/>
      <c r="L97" s="537"/>
      <c r="M97" s="549"/>
      <c r="N97" s="549"/>
      <c r="O97" s="551"/>
      <c r="P97" s="550"/>
      <c r="Q97" s="570"/>
      <c r="R97" s="570"/>
      <c r="S97" s="559"/>
      <c r="T97" s="560"/>
      <c r="U97" s="560"/>
      <c r="V97" s="561"/>
      <c r="W97" s="560"/>
      <c r="X97" s="560"/>
      <c r="Y97" s="560"/>
      <c r="Z97" s="560"/>
      <c r="AA97" s="560"/>
      <c r="AB97" s="560"/>
      <c r="AC97" s="560"/>
      <c r="AD97" s="560"/>
      <c r="AE97" s="560"/>
      <c r="AF97" s="560"/>
      <c r="AG97" s="560"/>
      <c r="AH97" s="560"/>
      <c r="AI97" s="560"/>
      <c r="AJ97" s="560"/>
      <c r="AK97" s="560"/>
      <c r="AL97" s="560"/>
      <c r="AM97" s="560"/>
      <c r="AN97" s="560"/>
      <c r="AO97" s="560"/>
      <c r="AP97" s="560"/>
      <c r="AQ97" s="560"/>
      <c r="AR97" s="560"/>
      <c r="AS97" s="560"/>
      <c r="AT97" s="560"/>
      <c r="AU97" s="560"/>
      <c r="AV97" s="560"/>
      <c r="AW97" s="560"/>
      <c r="AX97" s="560"/>
      <c r="AY97" s="560"/>
      <c r="AZ97" s="560"/>
      <c r="BA97" s="560"/>
      <c r="BB97" s="560"/>
      <c r="BC97" s="560"/>
      <c r="BD97" s="560"/>
      <c r="BE97" s="560"/>
      <c r="BF97" s="560"/>
      <c r="BG97" s="560"/>
      <c r="BH97" s="560"/>
      <c r="BI97" s="560"/>
      <c r="BJ97" s="560"/>
      <c r="BK97" s="560"/>
      <c r="BL97" s="560"/>
      <c r="BM97" s="560"/>
      <c r="BN97" s="560"/>
      <c r="BO97" s="560"/>
      <c r="BP97" s="560"/>
      <c r="BQ97" s="560"/>
      <c r="BR97" s="560"/>
      <c r="BS97" s="560"/>
      <c r="BT97" s="560"/>
      <c r="BU97" s="560"/>
      <c r="BV97" s="560"/>
      <c r="BW97" s="560"/>
      <c r="BX97" s="560"/>
      <c r="BY97" s="560"/>
      <c r="BZ97" s="560"/>
      <c r="CA97" s="560"/>
      <c r="CB97" s="560"/>
      <c r="CC97" s="560"/>
      <c r="CD97" s="560"/>
      <c r="CE97" s="560"/>
      <c r="CF97" s="560"/>
      <c r="CG97" s="560"/>
      <c r="CH97" s="560"/>
      <c r="CI97" s="560"/>
      <c r="CJ97" s="560"/>
      <c r="CK97" s="560"/>
      <c r="CL97" s="560"/>
      <c r="CM97" s="560"/>
      <c r="CN97" s="560"/>
      <c r="CO97" s="560"/>
      <c r="CP97" s="560"/>
      <c r="CQ97" s="560"/>
      <c r="CR97" s="560"/>
      <c r="CS97" s="560"/>
      <c r="CT97" s="560"/>
      <c r="CU97" s="560"/>
      <c r="CV97" s="560"/>
      <c r="CW97" s="560"/>
      <c r="CX97" s="560"/>
      <c r="CY97" s="560"/>
      <c r="CZ97" s="560"/>
      <c r="DA97" s="560"/>
      <c r="DB97" s="560"/>
      <c r="DC97" s="560"/>
      <c r="DD97" s="560"/>
      <c r="DE97" s="560"/>
      <c r="DF97" s="560"/>
      <c r="DG97" s="560"/>
      <c r="DH97" s="560"/>
      <c r="DI97" s="560"/>
      <c r="DJ97" s="560"/>
      <c r="DK97" s="560"/>
      <c r="DL97" s="560"/>
      <c r="DM97" s="560"/>
      <c r="DN97" s="560"/>
      <c r="DO97" s="560"/>
      <c r="DP97" s="560"/>
      <c r="DQ97" s="560"/>
      <c r="DR97" s="560"/>
      <c r="DS97" s="560"/>
      <c r="DT97" s="560"/>
      <c r="DU97" s="560"/>
      <c r="DV97" s="560"/>
      <c r="DW97" s="560"/>
      <c r="DX97" s="560"/>
      <c r="DY97" s="560"/>
      <c r="DZ97" s="560"/>
      <c r="EA97" s="560"/>
      <c r="EB97" s="560"/>
      <c r="EC97" s="560"/>
      <c r="ED97" s="560"/>
      <c r="EE97" s="560"/>
      <c r="EF97" s="560"/>
      <c r="EG97" s="560"/>
      <c r="EH97" s="560"/>
      <c r="EI97" s="560"/>
      <c r="EJ97" s="560"/>
      <c r="EK97" s="560"/>
      <c r="EL97" s="560"/>
      <c r="EM97" s="560"/>
      <c r="EN97" s="560"/>
      <c r="EO97" s="560"/>
      <c r="EP97" s="560"/>
      <c r="EQ97" s="560"/>
      <c r="ER97" s="560"/>
      <c r="ES97" s="560"/>
      <c r="ET97" s="560"/>
      <c r="EU97" s="560"/>
      <c r="EV97" s="560"/>
      <c r="EW97" s="560"/>
      <c r="EX97" s="560"/>
      <c r="EY97" s="560"/>
      <c r="EZ97" s="560"/>
      <c r="FA97" s="560"/>
      <c r="FB97" s="560"/>
      <c r="FC97" s="560"/>
      <c r="FD97" s="560"/>
      <c r="FE97" s="560"/>
      <c r="FF97" s="560"/>
      <c r="FG97" s="560"/>
      <c r="FH97" s="560"/>
      <c r="FI97" s="560"/>
      <c r="FJ97" s="560"/>
      <c r="FK97" s="560"/>
      <c r="FL97" s="560"/>
      <c r="FM97" s="560"/>
      <c r="FN97" s="560"/>
      <c r="FO97" s="560"/>
      <c r="FP97" s="560"/>
      <c r="FQ97" s="560"/>
      <c r="FR97" s="560"/>
      <c r="FS97" s="560"/>
      <c r="FT97" s="560"/>
      <c r="FU97" s="560"/>
      <c r="FV97" s="560"/>
      <c r="FW97" s="560"/>
      <c r="FX97" s="560"/>
      <c r="FY97" s="560"/>
      <c r="FZ97" s="560"/>
      <c r="GA97" s="560"/>
      <c r="GB97" s="560"/>
      <c r="GC97" s="560"/>
      <c r="GD97" s="560"/>
      <c r="GE97" s="560"/>
      <c r="GF97" s="560"/>
      <c r="GG97" s="560"/>
      <c r="GH97" s="560"/>
      <c r="GI97" s="560"/>
      <c r="GJ97" s="560"/>
      <c r="GK97" s="560"/>
      <c r="GL97" s="560"/>
      <c r="GM97" s="560"/>
      <c r="GN97" s="560"/>
      <c r="GO97" s="560"/>
      <c r="GP97" s="560"/>
      <c r="GQ97" s="560"/>
      <c r="GR97" s="560"/>
      <c r="GS97" s="560"/>
      <c r="GT97" s="560"/>
      <c r="GU97" s="560"/>
      <c r="GV97" s="560"/>
      <c r="GW97" s="560"/>
      <c r="GX97" s="560"/>
      <c r="GY97" s="560"/>
      <c r="GZ97" s="560"/>
      <c r="HA97" s="560"/>
      <c r="HB97" s="560"/>
      <c r="HC97" s="560"/>
      <c r="HD97" s="560"/>
      <c r="HE97" s="560"/>
      <c r="HF97" s="560"/>
      <c r="HG97" s="560"/>
      <c r="HH97" s="560"/>
      <c r="HI97" s="560"/>
      <c r="HJ97" s="560"/>
      <c r="HK97" s="560"/>
      <c r="HL97" s="560"/>
      <c r="HM97" s="560"/>
      <c r="HN97" s="560"/>
      <c r="HO97" s="560"/>
      <c r="HP97" s="560"/>
      <c r="HQ97" s="560"/>
      <c r="HR97" s="560"/>
      <c r="HS97" s="560"/>
      <c r="HT97" s="560"/>
      <c r="HU97" s="560"/>
      <c r="HV97" s="560"/>
      <c r="HW97" s="560"/>
      <c r="HX97" s="560"/>
      <c r="HY97" s="560"/>
    </row>
    <row r="98" spans="1:22">
      <c r="A98" s="529"/>
      <c r="B98" s="531"/>
      <c r="C98" s="532" t="s">
        <v>175</v>
      </c>
      <c r="D98" s="533" t="s">
        <v>73</v>
      </c>
      <c r="E98" s="528"/>
      <c r="F98" s="528"/>
      <c r="G98" s="528"/>
      <c r="H98" s="528"/>
      <c r="I98" s="528"/>
      <c r="J98" s="528"/>
      <c r="K98" s="528"/>
      <c r="L98" s="528"/>
      <c r="M98" s="549"/>
      <c r="N98" s="549"/>
      <c r="O98" s="551"/>
      <c r="P98" s="550"/>
      <c r="Q98" s="549"/>
      <c r="R98" s="549"/>
      <c r="S98" s="554"/>
      <c r="V98" s="552"/>
    </row>
    <row r="99" spans="1:22">
      <c r="A99" s="529"/>
      <c r="B99" s="531"/>
      <c r="C99" s="532" t="s">
        <v>175</v>
      </c>
      <c r="D99" s="533" t="s">
        <v>75</v>
      </c>
      <c r="E99" s="528"/>
      <c r="F99" s="528"/>
      <c r="G99" s="528"/>
      <c r="H99" s="528"/>
      <c r="I99" s="528"/>
      <c r="J99" s="528"/>
      <c r="K99" s="528"/>
      <c r="L99" s="528"/>
      <c r="M99" s="549"/>
      <c r="N99" s="549"/>
      <c r="O99" s="551"/>
      <c r="P99" s="550"/>
      <c r="Q99" s="549"/>
      <c r="R99" s="549"/>
      <c r="S99" s="554"/>
      <c r="V99" s="552"/>
    </row>
    <row r="100" spans="1:22">
      <c r="A100" s="529"/>
      <c r="B100" s="528"/>
      <c r="C100" s="528"/>
      <c r="D100" s="528"/>
      <c r="E100" s="528"/>
      <c r="F100" s="528"/>
      <c r="G100" s="528"/>
      <c r="H100" s="528"/>
      <c r="I100" s="528"/>
      <c r="J100" s="528"/>
      <c r="K100" s="528"/>
      <c r="L100" s="528"/>
      <c r="M100" s="568"/>
      <c r="N100" s="568"/>
      <c r="O100" s="568"/>
      <c r="P100" s="569"/>
      <c r="Q100" s="568"/>
      <c r="R100" s="568"/>
      <c r="S100" s="554"/>
      <c r="V100" s="552"/>
    </row>
    <row r="101" spans="1:22">
      <c r="A101" s="538"/>
      <c r="B101" s="540"/>
      <c r="C101" s="540"/>
      <c r="D101" s="540"/>
      <c r="E101" s="540"/>
      <c r="F101" s="540"/>
      <c r="G101" s="540"/>
      <c r="H101" s="528"/>
      <c r="I101" s="528"/>
      <c r="J101" s="528"/>
      <c r="K101" s="528"/>
      <c r="L101" s="528"/>
      <c r="M101" s="547"/>
      <c r="N101" s="547"/>
      <c r="O101" s="547"/>
      <c r="P101" s="547"/>
      <c r="Q101" s="547"/>
      <c r="R101" s="547"/>
      <c r="S101" s="554"/>
      <c r="V101" s="552"/>
    </row>
    <row r="102" spans="1:22">
      <c r="A102" s="529"/>
      <c r="B102" s="528"/>
      <c r="C102" s="528"/>
      <c r="D102" s="528"/>
      <c r="E102" s="528"/>
      <c r="F102" s="528"/>
      <c r="G102" s="528"/>
      <c r="H102" s="528"/>
      <c r="I102" s="528"/>
      <c r="J102" s="528"/>
      <c r="K102" s="528"/>
      <c r="L102" s="528"/>
      <c r="M102" s="528"/>
      <c r="N102" s="528"/>
      <c r="O102" s="528"/>
      <c r="P102" s="528"/>
      <c r="Q102" s="528"/>
      <c r="R102" s="528"/>
      <c r="S102" s="554"/>
      <c r="V102" s="552"/>
    </row>
    <row r="103" spans="1:22">
      <c r="A103" s="529"/>
      <c r="B103" s="528"/>
      <c r="C103" s="528"/>
      <c r="D103" s="528"/>
      <c r="E103" s="528"/>
      <c r="F103" s="528"/>
      <c r="G103" s="528"/>
      <c r="H103" s="528"/>
      <c r="I103" s="528"/>
      <c r="J103" s="528"/>
      <c r="K103" s="528"/>
      <c r="L103" s="528"/>
      <c r="M103" s="528"/>
      <c r="N103" s="528"/>
      <c r="O103" s="528"/>
      <c r="P103" s="528"/>
      <c r="Q103" s="528"/>
      <c r="R103" s="528"/>
      <c r="S103" s="554"/>
      <c r="V103" s="552"/>
    </row>
    <row r="104" spans="1:22">
      <c r="A104" s="529"/>
      <c r="B104" s="528"/>
      <c r="C104" s="528"/>
      <c r="D104" s="528"/>
      <c r="E104" s="528"/>
      <c r="F104" s="528"/>
      <c r="G104" s="528"/>
      <c r="H104" s="528"/>
      <c r="I104" s="528"/>
      <c r="J104" s="528"/>
      <c r="K104" s="528"/>
      <c r="L104" s="528"/>
      <c r="M104" s="528"/>
      <c r="N104" s="528"/>
      <c r="O104" s="528"/>
      <c r="P104" s="528"/>
      <c r="Q104" s="528"/>
      <c r="R104" s="528"/>
      <c r="S104" s="554"/>
      <c r="V104" s="552"/>
    </row>
    <row r="105" spans="1:22">
      <c r="A105" s="564"/>
      <c r="B105" s="565"/>
      <c r="C105" s="565"/>
      <c r="D105" s="565"/>
      <c r="E105" s="565"/>
      <c r="F105" s="565"/>
      <c r="G105" s="565"/>
      <c r="H105" s="565"/>
      <c r="I105" s="565"/>
      <c r="J105" s="565"/>
      <c r="K105" s="565"/>
      <c r="L105" s="565"/>
      <c r="M105" s="565"/>
      <c r="N105" s="565"/>
      <c r="O105" s="565"/>
      <c r="P105" s="565"/>
      <c r="Q105" s="565"/>
      <c r="R105" s="565"/>
      <c r="S105" s="571"/>
      <c r="V105" s="552"/>
    </row>
    <row r="106" hidden="1" spans="2:2">
      <c r="B106" s="522" t="s">
        <v>199</v>
      </c>
    </row>
    <row r="107" hidden="1"/>
    <row r="108" hidden="1"/>
    <row r="109" hidden="1" spans="1:1">
      <c r="A109" s="566" t="s">
        <v>165</v>
      </c>
    </row>
    <row r="110" hidden="1" spans="1:1">
      <c r="A110" s="566" t="s">
        <v>200</v>
      </c>
    </row>
    <row r="111" hidden="1"/>
    <row r="112" hidden="1"/>
    <row r="113" hidden="1"/>
    <row r="114" hidden="1" spans="1:1">
      <c r="A114" s="567" t="s">
        <v>175</v>
      </c>
    </row>
    <row r="115" hidden="1" spans="1:1">
      <c r="A115" s="362"/>
    </row>
    <row r="116" hidden="1" spans="1:1">
      <c r="A116" s="567" t="s">
        <v>201</v>
      </c>
    </row>
    <row r="117" hidden="1" spans="1:1">
      <c r="A117" s="567" t="s">
        <v>202</v>
      </c>
    </row>
    <row r="118" hidden="1" spans="1:1">
      <c r="A118" s="567" t="s">
        <v>203</v>
      </c>
    </row>
    <row r="119" hidden="1" spans="1:1">
      <c r="A119" s="567" t="s">
        <v>204</v>
      </c>
    </row>
    <row r="120" hidden="1" spans="1:1">
      <c r="A120" s="567" t="s">
        <v>205</v>
      </c>
    </row>
    <row r="121" hidden="1" spans="1:1">
      <c r="A121" s="567" t="s">
        <v>206</v>
      </c>
    </row>
    <row r="122" hidden="1" spans="1:1">
      <c r="A122" s="567" t="s">
        <v>207</v>
      </c>
    </row>
    <row r="123" hidden="1" spans="1:1">
      <c r="A123" s="567" t="s">
        <v>208</v>
      </c>
    </row>
    <row r="124" hidden="1" spans="1:1">
      <c r="A124" s="567"/>
    </row>
    <row r="125" hidden="1" spans="1:1">
      <c r="A125" s="362"/>
    </row>
    <row r="126" hidden="1" spans="1:1">
      <c r="A126" s="567" t="s">
        <v>209</v>
      </c>
    </row>
    <row r="127" hidden="1" spans="1:1">
      <c r="A127" s="567" t="s">
        <v>210</v>
      </c>
    </row>
    <row r="128" hidden="1" spans="1:1">
      <c r="A128" s="567" t="s">
        <v>208</v>
      </c>
    </row>
    <row r="129" hidden="1" spans="1:1">
      <c r="A129" s="567" t="s">
        <v>211</v>
      </c>
    </row>
    <row r="130" hidden="1" spans="1:1">
      <c r="A130" s="567" t="s">
        <v>212</v>
      </c>
    </row>
    <row r="131" hidden="1" spans="1:1">
      <c r="A131" s="567" t="s">
        <v>213</v>
      </c>
    </row>
    <row r="132" hidden="1" spans="1:1">
      <c r="A132" s="567" t="s">
        <v>214</v>
      </c>
    </row>
    <row r="133" hidden="1" spans="1:1">
      <c r="A133" s="567"/>
    </row>
    <row r="134" hidden="1" spans="1:1">
      <c r="A134" s="567"/>
    </row>
    <row r="135" hidden="1" spans="1:1">
      <c r="A135" s="567"/>
    </row>
    <row r="136" hidden="1" spans="1:1">
      <c r="A136" s="567"/>
    </row>
    <row r="137" hidden="1" spans="1:1">
      <c r="A137" s="567" t="s">
        <v>215</v>
      </c>
    </row>
    <row r="138" hidden="1" spans="1:1">
      <c r="A138" s="567" t="s">
        <v>216</v>
      </c>
    </row>
    <row r="139" hidden="1" spans="1:1">
      <c r="A139" s="567" t="s">
        <v>217</v>
      </c>
    </row>
    <row r="140" hidden="1" spans="1:1">
      <c r="A140" s="567" t="s">
        <v>218</v>
      </c>
    </row>
    <row r="141" hidden="1" spans="1:1">
      <c r="A141" s="567" t="s">
        <v>219</v>
      </c>
    </row>
    <row r="142" hidden="1" spans="1:1">
      <c r="A142" s="567" t="s">
        <v>220</v>
      </c>
    </row>
    <row r="143" hidden="1" spans="1:1">
      <c r="A143" s="567" t="s">
        <v>221</v>
      </c>
    </row>
    <row r="144" hidden="1" spans="1:1">
      <c r="A144" s="567" t="s">
        <v>222</v>
      </c>
    </row>
    <row r="145" hidden="1" spans="1:1">
      <c r="A145" s="567" t="s">
        <v>223</v>
      </c>
    </row>
    <row r="146" hidden="1" spans="1:1">
      <c r="A146" s="567" t="s">
        <v>214</v>
      </c>
    </row>
    <row r="147" hidden="1" spans="1:1">
      <c r="A147" s="572" t="s">
        <v>208</v>
      </c>
    </row>
    <row r="148" hidden="1" spans="1:1">
      <c r="A148" s="567" t="s">
        <v>224</v>
      </c>
    </row>
    <row r="149" hidden="1" spans="1:1">
      <c r="A149" s="567" t="s">
        <v>225</v>
      </c>
    </row>
    <row r="150" hidden="1" spans="1:1">
      <c r="A150" s="567" t="s">
        <v>226</v>
      </c>
    </row>
    <row r="151" hidden="1" spans="1:1">
      <c r="A151" s="567" t="s">
        <v>217</v>
      </c>
    </row>
    <row r="152" hidden="1" spans="1:1">
      <c r="A152" s="567" t="s">
        <v>223</v>
      </c>
    </row>
    <row r="153" hidden="1" spans="1:1">
      <c r="A153" s="567" t="s">
        <v>208</v>
      </c>
    </row>
    <row r="154" hidden="1" spans="1:1">
      <c r="A154" s="567" t="s">
        <v>227</v>
      </c>
    </row>
    <row r="155" hidden="1" spans="1:1">
      <c r="A155" s="567" t="s">
        <v>215</v>
      </c>
    </row>
    <row r="156" hidden="1" spans="1:1">
      <c r="A156" s="567" t="s">
        <v>228</v>
      </c>
    </row>
    <row r="157" hidden="1" spans="1:1">
      <c r="A157" s="567" t="s">
        <v>229</v>
      </c>
    </row>
    <row r="158" hidden="1" spans="1:1">
      <c r="A158" s="567" t="s">
        <v>208</v>
      </c>
    </row>
    <row r="159" hidden="1" spans="1:1">
      <c r="A159" s="567" t="s">
        <v>230</v>
      </c>
    </row>
    <row r="160" hidden="1" spans="1:1">
      <c r="A160" s="567" t="s">
        <v>231</v>
      </c>
    </row>
    <row r="161" hidden="1" spans="1:1">
      <c r="A161" s="567" t="s">
        <v>232</v>
      </c>
    </row>
    <row r="162" hidden="1" spans="1:1">
      <c r="A162" s="567" t="s">
        <v>233</v>
      </c>
    </row>
    <row r="163" hidden="1" spans="1:1">
      <c r="A163" s="567" t="s">
        <v>204</v>
      </c>
    </row>
    <row r="164" hidden="1" spans="1:1">
      <c r="A164" s="567" t="s">
        <v>234</v>
      </c>
    </row>
    <row r="165" hidden="1" spans="1:1">
      <c r="A165" s="572" t="s">
        <v>199</v>
      </c>
    </row>
    <row r="166" hidden="1" spans="1:1">
      <c r="A166" s="572"/>
    </row>
    <row r="167" hidden="1" spans="1:1">
      <c r="A167" s="567" t="s">
        <v>202</v>
      </c>
    </row>
    <row r="168" hidden="1" spans="1:1">
      <c r="A168" s="567" t="s">
        <v>203</v>
      </c>
    </row>
    <row r="169" hidden="1" spans="1:1">
      <c r="A169" s="567" t="s">
        <v>204</v>
      </c>
    </row>
    <row r="170" hidden="1" spans="1:1">
      <c r="A170" s="567" t="s">
        <v>235</v>
      </c>
    </row>
    <row r="171" hidden="1" spans="1:1">
      <c r="A171" s="567" t="s">
        <v>236</v>
      </c>
    </row>
    <row r="172" hidden="1" spans="1:1">
      <c r="A172" s="567" t="s">
        <v>230</v>
      </c>
    </row>
    <row r="173" spans="1:1">
      <c r="A173" s="573"/>
    </row>
    <row r="174" spans="1:1">
      <c r="A174" s="572"/>
    </row>
    <row r="175" spans="1:1">
      <c r="A175" s="572"/>
    </row>
    <row r="176" spans="1:1">
      <c r="A176" s="572"/>
    </row>
    <row r="177" spans="1:1">
      <c r="A177" s="572"/>
    </row>
    <row r="178" spans="1:1">
      <c r="A178" s="572"/>
    </row>
    <row r="179" spans="1:1">
      <c r="A179" s="572"/>
    </row>
    <row r="180" spans="1:1">
      <c r="A180" s="572"/>
    </row>
    <row r="181" spans="1:1">
      <c r="A181" s="572"/>
    </row>
    <row r="182" spans="1:1">
      <c r="A182" s="572"/>
    </row>
    <row r="183" spans="1:1">
      <c r="A183" s="572"/>
    </row>
    <row r="184" spans="1:1">
      <c r="A184" s="572"/>
    </row>
    <row r="185" spans="1:1">
      <c r="A185" s="572"/>
    </row>
    <row r="186" spans="1:1">
      <c r="A186" s="572"/>
    </row>
    <row r="187" spans="1:1">
      <c r="A187" s="572"/>
    </row>
    <row r="188" spans="1:1">
      <c r="A188" s="572"/>
    </row>
    <row r="189" spans="1:1">
      <c r="A189" s="572"/>
    </row>
    <row r="190" spans="1:1">
      <c r="A190" s="572"/>
    </row>
    <row r="191" spans="1:1">
      <c r="A191" s="572"/>
    </row>
    <row r="192" spans="1:1">
      <c r="A192" s="572"/>
    </row>
    <row r="193" spans="1:1">
      <c r="A193" s="572"/>
    </row>
    <row r="194" spans="1:1">
      <c r="A194" s="572"/>
    </row>
    <row r="195" spans="1:1">
      <c r="A195" s="572"/>
    </row>
    <row r="196" spans="1:1">
      <c r="A196" s="572"/>
    </row>
    <row r="197" spans="1:1">
      <c r="A197" s="572"/>
    </row>
    <row r="198" spans="1:1">
      <c r="A198" s="572"/>
    </row>
    <row r="199" spans="1:1">
      <c r="A199" s="572"/>
    </row>
    <row r="200" spans="1:1">
      <c r="A200" s="572"/>
    </row>
    <row r="201" spans="1:1">
      <c r="A201" s="572"/>
    </row>
    <row r="202" spans="1:1">
      <c r="A202" s="572"/>
    </row>
    <row r="203" spans="1:1">
      <c r="A203" s="572"/>
    </row>
    <row r="204" spans="1:1">
      <c r="A204" s="572"/>
    </row>
    <row r="205" spans="1:1">
      <c r="A205" s="572"/>
    </row>
  </sheetData>
  <autoFilter ref="B9:S99">
    <extLst/>
  </autoFilter>
  <mergeCells count="271">
    <mergeCell ref="M6:R6"/>
    <mergeCell ref="M7:R7"/>
    <mergeCell ref="M9:N9"/>
    <mergeCell ref="O9:P9"/>
    <mergeCell ref="Q9:R9"/>
    <mergeCell ref="M10:N10"/>
    <mergeCell ref="O10:P10"/>
    <mergeCell ref="Q10:R10"/>
    <mergeCell ref="M11:N11"/>
    <mergeCell ref="O11:P11"/>
    <mergeCell ref="Q11:R11"/>
    <mergeCell ref="M12:N12"/>
    <mergeCell ref="O12:P12"/>
    <mergeCell ref="Q12:R12"/>
    <mergeCell ref="M13:N13"/>
    <mergeCell ref="O13:P13"/>
    <mergeCell ref="Q13:R13"/>
    <mergeCell ref="M14:N14"/>
    <mergeCell ref="O14:P14"/>
    <mergeCell ref="Q14:R14"/>
    <mergeCell ref="M15:N15"/>
    <mergeCell ref="O15:P15"/>
    <mergeCell ref="Q15:R15"/>
    <mergeCell ref="M16:N16"/>
    <mergeCell ref="O16:P16"/>
    <mergeCell ref="Q16:R16"/>
    <mergeCell ref="M17:N17"/>
    <mergeCell ref="O17:P17"/>
    <mergeCell ref="Q17:R17"/>
    <mergeCell ref="M18:N18"/>
    <mergeCell ref="O18:P18"/>
    <mergeCell ref="Q18:R18"/>
    <mergeCell ref="M19:N19"/>
    <mergeCell ref="O19:P19"/>
    <mergeCell ref="Q19:R19"/>
    <mergeCell ref="M20:N20"/>
    <mergeCell ref="O20:P20"/>
    <mergeCell ref="Q20:R20"/>
    <mergeCell ref="M21:N21"/>
    <mergeCell ref="O21:P21"/>
    <mergeCell ref="Q21:R21"/>
    <mergeCell ref="M22:N22"/>
    <mergeCell ref="O22:P22"/>
    <mergeCell ref="Q22:R22"/>
    <mergeCell ref="M23:N23"/>
    <mergeCell ref="O23:P23"/>
    <mergeCell ref="Q23:R23"/>
    <mergeCell ref="M24:N24"/>
    <mergeCell ref="O24:P24"/>
    <mergeCell ref="Q24:R24"/>
    <mergeCell ref="M25:N25"/>
    <mergeCell ref="O25:P25"/>
    <mergeCell ref="Q25:R25"/>
    <mergeCell ref="M26:N26"/>
    <mergeCell ref="O26:P26"/>
    <mergeCell ref="Q26:R26"/>
    <mergeCell ref="M27:N27"/>
    <mergeCell ref="O27:P27"/>
    <mergeCell ref="Q27:R27"/>
    <mergeCell ref="M28:N28"/>
    <mergeCell ref="O28:P28"/>
    <mergeCell ref="Q28:R28"/>
    <mergeCell ref="M29:N29"/>
    <mergeCell ref="O29:P29"/>
    <mergeCell ref="Q29:R29"/>
    <mergeCell ref="M30:N30"/>
    <mergeCell ref="O30:P30"/>
    <mergeCell ref="Q30:R30"/>
    <mergeCell ref="M31:N31"/>
    <mergeCell ref="O31:P31"/>
    <mergeCell ref="Q31:R31"/>
    <mergeCell ref="M32:N32"/>
    <mergeCell ref="O32:P32"/>
    <mergeCell ref="Q32:R32"/>
    <mergeCell ref="M33:N33"/>
    <mergeCell ref="O33:P33"/>
    <mergeCell ref="Q33:R33"/>
    <mergeCell ref="M34:N34"/>
    <mergeCell ref="O34:P34"/>
    <mergeCell ref="Q34:R34"/>
    <mergeCell ref="M35:N35"/>
    <mergeCell ref="O35:P35"/>
    <mergeCell ref="Q35:R35"/>
    <mergeCell ref="M36:N36"/>
    <mergeCell ref="O36:P36"/>
    <mergeCell ref="Q36:R36"/>
    <mergeCell ref="M37:N37"/>
    <mergeCell ref="O37:P37"/>
    <mergeCell ref="Q37:R37"/>
    <mergeCell ref="M38:N38"/>
    <mergeCell ref="O38:P38"/>
    <mergeCell ref="Q38:R38"/>
    <mergeCell ref="M39:N39"/>
    <mergeCell ref="O39:P39"/>
    <mergeCell ref="Q39:R39"/>
    <mergeCell ref="M40:N40"/>
    <mergeCell ref="O40:P40"/>
    <mergeCell ref="Q40:R40"/>
    <mergeCell ref="M41:N41"/>
    <mergeCell ref="O41:P41"/>
    <mergeCell ref="Q41:R41"/>
    <mergeCell ref="M42:N42"/>
    <mergeCell ref="O42:P42"/>
    <mergeCell ref="Q42:R42"/>
    <mergeCell ref="M43:N43"/>
    <mergeCell ref="O43:P43"/>
    <mergeCell ref="Q43:R43"/>
    <mergeCell ref="M44:N44"/>
    <mergeCell ref="O44:P44"/>
    <mergeCell ref="Q44:R44"/>
    <mergeCell ref="M45:N45"/>
    <mergeCell ref="O45:P45"/>
    <mergeCell ref="Q45:R45"/>
    <mergeCell ref="M46:N46"/>
    <mergeCell ref="O46:P46"/>
    <mergeCell ref="Q46:R46"/>
    <mergeCell ref="M47:N47"/>
    <mergeCell ref="O47:P47"/>
    <mergeCell ref="Q47:R47"/>
    <mergeCell ref="M48:N48"/>
    <mergeCell ref="O48:P48"/>
    <mergeCell ref="Q48:R48"/>
    <mergeCell ref="M49:N49"/>
    <mergeCell ref="O49:P49"/>
    <mergeCell ref="Q49:R49"/>
    <mergeCell ref="M50:N50"/>
    <mergeCell ref="O50:P50"/>
    <mergeCell ref="Q50:R50"/>
    <mergeCell ref="M51:N51"/>
    <mergeCell ref="O51:P51"/>
    <mergeCell ref="Q51:R51"/>
    <mergeCell ref="M52:N52"/>
    <mergeCell ref="O52:P52"/>
    <mergeCell ref="Q52:R52"/>
    <mergeCell ref="M53:N53"/>
    <mergeCell ref="O53:P53"/>
    <mergeCell ref="Q53:R53"/>
    <mergeCell ref="M54:N54"/>
    <mergeCell ref="O54:P54"/>
    <mergeCell ref="Q54:R54"/>
    <mergeCell ref="M55:N55"/>
    <mergeCell ref="O55:P55"/>
    <mergeCell ref="Q55:R55"/>
    <mergeCell ref="M56:N56"/>
    <mergeCell ref="O56:P56"/>
    <mergeCell ref="Q56:R56"/>
    <mergeCell ref="M57:N57"/>
    <mergeCell ref="O57:P57"/>
    <mergeCell ref="Q57:R57"/>
    <mergeCell ref="M58:N58"/>
    <mergeCell ref="O58:P58"/>
    <mergeCell ref="Q58:R58"/>
    <mergeCell ref="M59:N59"/>
    <mergeCell ref="O59:P59"/>
    <mergeCell ref="Q59:R59"/>
    <mergeCell ref="M60:N60"/>
    <mergeCell ref="O60:P60"/>
    <mergeCell ref="Q60:R60"/>
    <mergeCell ref="M61:N61"/>
    <mergeCell ref="O61:P61"/>
    <mergeCell ref="Q61:R61"/>
    <mergeCell ref="M62:N62"/>
    <mergeCell ref="O62:P62"/>
    <mergeCell ref="Q62:R62"/>
    <mergeCell ref="M63:N63"/>
    <mergeCell ref="O63:P63"/>
    <mergeCell ref="Q63:R63"/>
    <mergeCell ref="M64:N64"/>
    <mergeCell ref="O64:P64"/>
    <mergeCell ref="Q64:R64"/>
    <mergeCell ref="M65:N65"/>
    <mergeCell ref="O65:P65"/>
    <mergeCell ref="Q65:R65"/>
    <mergeCell ref="M66:N66"/>
    <mergeCell ref="O66:P66"/>
    <mergeCell ref="M67:N67"/>
    <mergeCell ref="O67:P67"/>
    <mergeCell ref="Q67:R67"/>
    <mergeCell ref="M68:N68"/>
    <mergeCell ref="O68:P68"/>
    <mergeCell ref="Q68:R68"/>
    <mergeCell ref="M69:N69"/>
    <mergeCell ref="O69:P69"/>
    <mergeCell ref="Q69:R69"/>
    <mergeCell ref="M70:N70"/>
    <mergeCell ref="O70:P70"/>
    <mergeCell ref="Q70:R70"/>
    <mergeCell ref="M71:N71"/>
    <mergeCell ref="O71:P71"/>
    <mergeCell ref="Q71:R71"/>
    <mergeCell ref="M72:N72"/>
    <mergeCell ref="O72:P72"/>
    <mergeCell ref="Q72:R72"/>
    <mergeCell ref="M73:N73"/>
    <mergeCell ref="O73:P73"/>
    <mergeCell ref="Q73:R73"/>
    <mergeCell ref="M74:N74"/>
    <mergeCell ref="O74:P74"/>
    <mergeCell ref="Q74:R74"/>
    <mergeCell ref="M75:N75"/>
    <mergeCell ref="O75:P75"/>
    <mergeCell ref="Q75:R75"/>
    <mergeCell ref="M76:N76"/>
    <mergeCell ref="O76:P76"/>
    <mergeCell ref="Q76:R76"/>
    <mergeCell ref="M77:N77"/>
    <mergeCell ref="O77:P77"/>
    <mergeCell ref="Q77:R77"/>
    <mergeCell ref="M78:N78"/>
    <mergeCell ref="O78:P78"/>
    <mergeCell ref="Q78:R78"/>
    <mergeCell ref="M79:N79"/>
    <mergeCell ref="O79:P79"/>
    <mergeCell ref="Q79:R79"/>
    <mergeCell ref="M80:N80"/>
    <mergeCell ref="O80:P80"/>
    <mergeCell ref="Q80:R80"/>
    <mergeCell ref="M81:N81"/>
    <mergeCell ref="O81:P81"/>
    <mergeCell ref="Q81:R81"/>
    <mergeCell ref="M82:N82"/>
    <mergeCell ref="O82:P82"/>
    <mergeCell ref="M83:N83"/>
    <mergeCell ref="O83:P83"/>
    <mergeCell ref="Q83:R83"/>
    <mergeCell ref="M84:N84"/>
    <mergeCell ref="O84:P84"/>
    <mergeCell ref="Q84:R84"/>
    <mergeCell ref="M85:N85"/>
    <mergeCell ref="O85:P85"/>
    <mergeCell ref="Q85:R85"/>
    <mergeCell ref="M86:N86"/>
    <mergeCell ref="O86:P86"/>
    <mergeCell ref="Q86:R86"/>
    <mergeCell ref="M87:N87"/>
    <mergeCell ref="O87:P87"/>
    <mergeCell ref="Q87:R87"/>
    <mergeCell ref="M88:N88"/>
    <mergeCell ref="O88:P88"/>
    <mergeCell ref="Q88:R88"/>
    <mergeCell ref="M89:N89"/>
    <mergeCell ref="O89:P89"/>
    <mergeCell ref="Q89:R89"/>
    <mergeCell ref="M90:N90"/>
    <mergeCell ref="O90:P90"/>
    <mergeCell ref="Q90:R90"/>
    <mergeCell ref="M91:N91"/>
    <mergeCell ref="O91:P91"/>
    <mergeCell ref="Q91:R91"/>
    <mergeCell ref="M92:N92"/>
    <mergeCell ref="O92:P92"/>
    <mergeCell ref="Q92:R92"/>
    <mergeCell ref="M93:N93"/>
    <mergeCell ref="O93:P93"/>
    <mergeCell ref="M94:N94"/>
    <mergeCell ref="O94:P94"/>
    <mergeCell ref="Q94:R94"/>
    <mergeCell ref="M95:N95"/>
    <mergeCell ref="O95:P95"/>
    <mergeCell ref="Q95:R95"/>
    <mergeCell ref="M96:N96"/>
    <mergeCell ref="O96:P96"/>
    <mergeCell ref="Q96:R96"/>
    <mergeCell ref="M97:N97"/>
    <mergeCell ref="O97:P97"/>
    <mergeCell ref="M98:N98"/>
    <mergeCell ref="O98:P98"/>
    <mergeCell ref="Q98:R98"/>
    <mergeCell ref="M99:N99"/>
    <mergeCell ref="O99:P99"/>
    <mergeCell ref="Q99:R99"/>
  </mergeCells>
  <dataValidations count="2">
    <dataValidation type="list" allowBlank="1" showInputMessage="1" showErrorMessage="1" sqref="K6">
      <formula1>$A$109:$A$110</formula1>
    </dataValidation>
    <dataValidation type="list" allowBlank="1" showInputMessage="1" showErrorMessage="1" sqref="B65463">
      <formula1>#REF!</formula1>
    </dataValidation>
  </dataValidations>
  <hyperlinks>
    <hyperlink ref="A1" location="索引目录!A1" display="返回索引目录"/>
  </hyperlinks>
  <pageMargins left="0.699305555555556" right="0.699305555555556" top="0.75" bottom="0.75" header="0.3" footer="0.3"/>
  <pageSetup paperSize="9" scale="86"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8"/>
  <sheetViews>
    <sheetView showGridLines="0" showZeros="0" zoomScale="90" zoomScaleNormal="90" topLeftCell="A6" workbookViewId="0">
      <selection activeCell="G6" sqref="G6"/>
    </sheetView>
  </sheetViews>
  <sheetFormatPr defaultColWidth="9" defaultRowHeight="15" outlineLevelCol="3"/>
  <cols>
    <col min="1" max="1" width="1.5" style="502" customWidth="1"/>
    <col min="2" max="2" width="115.625" style="502" customWidth="1"/>
    <col min="3" max="16384" width="9" style="502"/>
  </cols>
  <sheetData>
    <row r="1" ht="42.75" customHeight="1" spans="1:4">
      <c r="A1" s="503"/>
      <c r="B1" s="504" t="s">
        <v>237</v>
      </c>
      <c r="C1" s="503"/>
      <c r="D1" s="503"/>
    </row>
    <row r="2" ht="18.5" spans="1:4">
      <c r="A2" s="503"/>
      <c r="B2" s="505"/>
      <c r="C2" s="503"/>
      <c r="D2" s="503"/>
    </row>
    <row r="3" s="495" customFormat="1" ht="17.5" spans="1:4">
      <c r="A3" s="506"/>
      <c r="B3" s="507" t="s">
        <v>238</v>
      </c>
      <c r="C3" s="506"/>
      <c r="D3" s="506"/>
    </row>
    <row r="4" s="495" customFormat="1" ht="17.5" spans="1:4">
      <c r="A4" s="506"/>
      <c r="B4" s="508" t="s">
        <v>239</v>
      </c>
      <c r="C4" s="506"/>
      <c r="D4" s="506"/>
    </row>
    <row r="5" s="495" customFormat="1" ht="51" customHeight="1" spans="2:2">
      <c r="B5" s="509" t="s">
        <v>240</v>
      </c>
    </row>
    <row r="6" s="495" customFormat="1" ht="88.5" customHeight="1" spans="1:4">
      <c r="A6" s="506"/>
      <c r="B6" s="508" t="s">
        <v>241</v>
      </c>
      <c r="C6" s="506"/>
      <c r="D6" s="506"/>
    </row>
    <row r="7" s="495" customFormat="1" ht="17.5" spans="1:4">
      <c r="A7" s="506"/>
      <c r="B7" s="510" t="s">
        <v>242</v>
      </c>
      <c r="C7" s="506"/>
      <c r="D7" s="506"/>
    </row>
    <row r="8" s="495" customFormat="1" ht="83.25" customHeight="1" spans="2:2">
      <c r="B8" s="509" t="s">
        <v>243</v>
      </c>
    </row>
    <row r="9" s="495" customFormat="1" ht="18" spans="2:2">
      <c r="B9" s="511" t="s">
        <v>244</v>
      </c>
    </row>
    <row r="10" s="495" customFormat="1" ht="52.5" customHeight="1" spans="2:2">
      <c r="B10" s="511" t="s">
        <v>245</v>
      </c>
    </row>
    <row r="11" s="495" customFormat="1" ht="40.5" customHeight="1" spans="2:2">
      <c r="B11" s="511" t="s">
        <v>246</v>
      </c>
    </row>
    <row r="12" s="495" customFormat="1" ht="55.5" customHeight="1" spans="2:2">
      <c r="B12" s="511" t="s">
        <v>247</v>
      </c>
    </row>
    <row r="13" s="495" customFormat="1" ht="50.25" customHeight="1" spans="2:2">
      <c r="B13" s="511" t="s">
        <v>248</v>
      </c>
    </row>
    <row r="14" s="495" customFormat="1" ht="52.5" customHeight="1" spans="2:2">
      <c r="B14" s="511" t="s">
        <v>249</v>
      </c>
    </row>
    <row r="15" s="495" customFormat="1" ht="50.25" customHeight="1" spans="2:2">
      <c r="B15" s="511" t="s">
        <v>250</v>
      </c>
    </row>
    <row r="16" s="495" customFormat="1" ht="17.5" spans="2:2">
      <c r="B16" s="512" t="s">
        <v>251</v>
      </c>
    </row>
    <row r="17" s="495" customFormat="1" ht="22.5" customHeight="1" spans="2:2">
      <c r="B17" s="512" t="s">
        <v>252</v>
      </c>
    </row>
    <row r="18" s="495" customFormat="1" ht="26.25" customHeight="1" spans="2:2">
      <c r="B18" s="513" t="s">
        <v>253</v>
      </c>
    </row>
    <row r="19" s="495" customFormat="1" ht="50.25" customHeight="1" spans="2:2">
      <c r="B19" s="511" t="s">
        <v>254</v>
      </c>
    </row>
    <row r="20" s="495" customFormat="1" ht="45" customHeight="1" spans="2:2">
      <c r="B20" s="511" t="s">
        <v>255</v>
      </c>
    </row>
    <row r="21" s="495" customFormat="1" ht="25.5" customHeight="1" spans="2:2">
      <c r="B21" s="513" t="s">
        <v>256</v>
      </c>
    </row>
    <row r="22" s="495" customFormat="1" ht="48.75" customHeight="1" spans="2:2">
      <c r="B22" s="511" t="s">
        <v>257</v>
      </c>
    </row>
    <row r="23" s="495" customFormat="1" ht="23.25" customHeight="1" spans="2:2">
      <c r="B23" s="513" t="s">
        <v>258</v>
      </c>
    </row>
    <row r="24" s="495" customFormat="1" ht="46.5" customHeight="1" spans="2:2">
      <c r="B24" s="511" t="s">
        <v>259</v>
      </c>
    </row>
    <row r="25" s="495" customFormat="1" ht="27" customHeight="1" spans="2:2">
      <c r="B25" s="511" t="s">
        <v>260</v>
      </c>
    </row>
    <row r="26" s="495" customFormat="1" ht="24" customHeight="1" spans="2:2">
      <c r="B26" s="513" t="s">
        <v>261</v>
      </c>
    </row>
    <row r="27" s="495" customFormat="1" ht="24" customHeight="1" spans="2:2">
      <c r="B27" s="511" t="s">
        <v>262</v>
      </c>
    </row>
    <row r="28" s="495" customFormat="1" ht="24" customHeight="1" spans="2:2">
      <c r="B28" s="511" t="s">
        <v>263</v>
      </c>
    </row>
    <row r="29" s="495" customFormat="1" ht="24" customHeight="1" spans="2:2">
      <c r="B29" s="511" t="s">
        <v>264</v>
      </c>
    </row>
    <row r="30" s="495" customFormat="1" ht="77.25" customHeight="1" spans="2:2">
      <c r="B30" s="511" t="s">
        <v>265</v>
      </c>
    </row>
    <row r="31" s="495" customFormat="1" ht="35.25" customHeight="1" spans="2:2">
      <c r="B31" s="511" t="s">
        <v>266</v>
      </c>
    </row>
    <row r="32" s="495" customFormat="1" ht="37.5" customHeight="1" spans="2:2">
      <c r="B32" s="513" t="s">
        <v>267</v>
      </c>
    </row>
    <row r="33" s="495" customFormat="1" ht="30" customHeight="1" spans="2:2">
      <c r="B33" s="511" t="s">
        <v>268</v>
      </c>
    </row>
    <row r="34" s="495" customFormat="1" ht="22.5" customHeight="1" spans="2:2">
      <c r="B34" s="513" t="s">
        <v>269</v>
      </c>
    </row>
    <row r="35" s="495" customFormat="1" ht="22.5" customHeight="1" spans="2:2">
      <c r="B35" s="511" t="s">
        <v>270</v>
      </c>
    </row>
    <row r="36" s="495" customFormat="1" ht="22.5" customHeight="1" spans="2:2">
      <c r="B36" s="511" t="s">
        <v>271</v>
      </c>
    </row>
    <row r="37" s="495" customFormat="1" ht="76.5" customHeight="1" spans="2:2">
      <c r="B37" s="511" t="s">
        <v>272</v>
      </c>
    </row>
    <row r="38" s="495" customFormat="1" ht="29.25" customHeight="1" spans="2:2">
      <c r="B38" s="513" t="s">
        <v>273</v>
      </c>
    </row>
    <row r="39" s="495" customFormat="1" ht="72" customHeight="1" spans="2:2">
      <c r="B39" s="511" t="s">
        <v>274</v>
      </c>
    </row>
    <row r="40" s="495" customFormat="1" ht="30" customHeight="1" spans="2:2">
      <c r="B40" s="511" t="s">
        <v>275</v>
      </c>
    </row>
    <row r="41" s="495" customFormat="1" ht="30" customHeight="1" spans="2:2">
      <c r="B41" s="514" t="s">
        <v>276</v>
      </c>
    </row>
    <row r="42" s="495" customFormat="1" ht="30" customHeight="1" spans="2:2">
      <c r="B42" s="511" t="s">
        <v>277</v>
      </c>
    </row>
    <row r="43" s="495" customFormat="1" ht="63.75" customHeight="1" spans="2:2">
      <c r="B43" s="514" t="s">
        <v>278</v>
      </c>
    </row>
    <row r="44" s="495" customFormat="1" ht="26.25" customHeight="1" spans="2:2">
      <c r="B44" s="513" t="s">
        <v>279</v>
      </c>
    </row>
    <row r="45" s="495" customFormat="1" ht="26.25" customHeight="1" spans="2:2">
      <c r="B45" s="511" t="s">
        <v>280</v>
      </c>
    </row>
    <row r="46" s="495" customFormat="1" ht="68.25" customHeight="1" spans="2:2">
      <c r="B46" s="511" t="s">
        <v>281</v>
      </c>
    </row>
    <row r="47" s="495" customFormat="1" ht="26.25" customHeight="1" spans="2:2">
      <c r="B47" s="513" t="s">
        <v>282</v>
      </c>
    </row>
    <row r="48" s="495" customFormat="1" ht="26.25" customHeight="1" spans="2:2">
      <c r="B48" s="511" t="s">
        <v>283</v>
      </c>
    </row>
    <row r="49" s="495" customFormat="1" ht="34.5" customHeight="1" spans="2:2">
      <c r="B49" s="511" t="s">
        <v>284</v>
      </c>
    </row>
    <row r="50" s="495" customFormat="1" ht="26.25" customHeight="1" spans="2:2">
      <c r="B50" s="513" t="s">
        <v>285</v>
      </c>
    </row>
    <row r="51" s="495" customFormat="1" ht="26.25" customHeight="1" spans="2:2">
      <c r="B51" s="511" t="s">
        <v>286</v>
      </c>
    </row>
    <row r="52" s="495" customFormat="1" ht="23.25" customHeight="1" spans="2:2">
      <c r="B52" s="513" t="s">
        <v>287</v>
      </c>
    </row>
    <row r="53" s="495" customFormat="1" ht="24" customHeight="1" spans="2:2">
      <c r="B53" s="511" t="s">
        <v>280</v>
      </c>
    </row>
    <row r="54" s="495" customFormat="1" ht="21" customHeight="1" spans="2:2">
      <c r="B54" s="513" t="s">
        <v>288</v>
      </c>
    </row>
    <row r="55" s="495" customFormat="1" ht="39" customHeight="1" spans="2:2">
      <c r="B55" s="511" t="s">
        <v>289</v>
      </c>
    </row>
    <row r="56" s="495" customFormat="1" ht="36" customHeight="1" spans="2:2">
      <c r="B56" s="511" t="s">
        <v>290</v>
      </c>
    </row>
    <row r="57" s="495" customFormat="1" ht="30" customHeight="1" spans="2:2">
      <c r="B57" s="511" t="s">
        <v>291</v>
      </c>
    </row>
    <row r="58" s="495" customFormat="1" ht="59.25" customHeight="1" spans="2:2">
      <c r="B58" s="511" t="s">
        <v>292</v>
      </c>
    </row>
    <row r="59" s="495" customFormat="1" ht="91.5" customHeight="1" spans="2:2">
      <c r="B59" s="511" t="s">
        <v>293</v>
      </c>
    </row>
    <row r="60" s="495" customFormat="1" ht="26.25" customHeight="1" spans="2:2">
      <c r="B60" s="513" t="s">
        <v>294</v>
      </c>
    </row>
    <row r="61" s="495" customFormat="1" ht="26.25" customHeight="1" spans="2:2">
      <c r="B61" s="511" t="s">
        <v>295</v>
      </c>
    </row>
    <row r="62" s="495" customFormat="1" ht="26.25" customHeight="1" spans="2:2">
      <c r="B62" s="513" t="s">
        <v>296</v>
      </c>
    </row>
    <row r="63" s="495" customFormat="1" ht="37.5" customHeight="1" spans="2:2">
      <c r="B63" s="511" t="s">
        <v>295</v>
      </c>
    </row>
    <row r="64" s="495" customFormat="1" ht="36" customHeight="1" spans="2:2">
      <c r="B64" s="515" t="s">
        <v>297</v>
      </c>
    </row>
    <row r="65" s="495" customFormat="1" ht="26.25" customHeight="1" spans="2:2">
      <c r="B65" s="513" t="s">
        <v>298</v>
      </c>
    </row>
    <row r="66" s="495" customFormat="1" ht="37.5" customHeight="1" spans="2:2">
      <c r="B66" s="511" t="s">
        <v>299</v>
      </c>
    </row>
    <row r="67" s="495" customFormat="1" ht="26.25" customHeight="1" spans="2:2">
      <c r="B67" s="513" t="s">
        <v>300</v>
      </c>
    </row>
    <row r="68" s="495" customFormat="1" ht="37.5" customHeight="1" spans="2:2">
      <c r="B68" s="511" t="s">
        <v>301</v>
      </c>
    </row>
    <row r="69" s="495" customFormat="1" ht="26.25" customHeight="1" spans="2:2">
      <c r="B69" s="513" t="s">
        <v>302</v>
      </c>
    </row>
    <row r="70" s="495" customFormat="1" ht="37.5" customHeight="1" spans="2:2">
      <c r="B70" s="511" t="s">
        <v>303</v>
      </c>
    </row>
    <row r="71" s="495" customFormat="1" ht="26.25" customHeight="1" spans="2:2">
      <c r="B71" s="513" t="s">
        <v>304</v>
      </c>
    </row>
    <row r="72" s="495" customFormat="1" ht="37.5" customHeight="1" spans="2:2">
      <c r="B72" s="511" t="s">
        <v>305</v>
      </c>
    </row>
    <row r="73" s="495" customFormat="1" ht="26.25" customHeight="1" spans="2:2">
      <c r="B73" s="513" t="s">
        <v>306</v>
      </c>
    </row>
    <row r="74" s="495" customFormat="1" ht="48" customHeight="1" spans="2:2">
      <c r="B74" s="511" t="s">
        <v>307</v>
      </c>
    </row>
    <row r="75" s="495" customFormat="1" ht="26.25" customHeight="1" spans="2:2">
      <c r="B75" s="513" t="s">
        <v>308</v>
      </c>
    </row>
    <row r="76" s="495" customFormat="1" ht="26.25" customHeight="1" spans="2:2">
      <c r="B76" s="513" t="s">
        <v>309</v>
      </c>
    </row>
    <row r="77" s="495" customFormat="1" ht="17.5" spans="2:2">
      <c r="B77" s="516" t="s">
        <v>310</v>
      </c>
    </row>
    <row r="78" s="495" customFormat="1" ht="17.5" spans="2:2">
      <c r="B78" s="516" t="s">
        <v>311</v>
      </c>
    </row>
    <row r="79" s="495" customFormat="1" ht="17.5" spans="2:2">
      <c r="B79" s="516" t="s">
        <v>312</v>
      </c>
    </row>
    <row r="80" s="495" customFormat="1" ht="17.5" spans="2:2">
      <c r="B80" s="516" t="s">
        <v>313</v>
      </c>
    </row>
    <row r="81" s="495" customFormat="1" ht="17.5" spans="2:2">
      <c r="B81" s="516" t="s">
        <v>314</v>
      </c>
    </row>
    <row r="82" s="495" customFormat="1" ht="17.5" spans="2:2">
      <c r="B82" s="516" t="s">
        <v>315</v>
      </c>
    </row>
    <row r="83" s="495" customFormat="1" ht="35" spans="2:2">
      <c r="B83" s="517" t="s">
        <v>316</v>
      </c>
    </row>
    <row r="84" s="495" customFormat="1" ht="17.5" spans="2:2">
      <c r="B84" s="517" t="s">
        <v>317</v>
      </c>
    </row>
    <row r="85" s="495" customFormat="1" ht="35" spans="2:2">
      <c r="B85" s="517" t="s">
        <v>318</v>
      </c>
    </row>
    <row r="86" s="495" customFormat="1" ht="35" spans="2:2">
      <c r="B86" s="517" t="s">
        <v>319</v>
      </c>
    </row>
    <row r="87" s="495" customFormat="1" ht="35" spans="2:2">
      <c r="B87" s="517" t="s">
        <v>320</v>
      </c>
    </row>
    <row r="88" s="495" customFormat="1" ht="35" spans="2:2">
      <c r="B88" s="517" t="s">
        <v>321</v>
      </c>
    </row>
    <row r="89" s="495" customFormat="1" ht="35" spans="2:2">
      <c r="B89" s="517" t="s">
        <v>322</v>
      </c>
    </row>
    <row r="90" s="495" customFormat="1" ht="35" spans="2:2">
      <c r="B90" s="517" t="s">
        <v>323</v>
      </c>
    </row>
    <row r="91" s="495" customFormat="1" ht="35" spans="2:2">
      <c r="B91" s="517" t="s">
        <v>324</v>
      </c>
    </row>
    <row r="92" s="495" customFormat="1" ht="70" spans="2:2">
      <c r="B92" s="517" t="s">
        <v>325</v>
      </c>
    </row>
    <row r="93" s="495" customFormat="1" ht="17.5" spans="2:2">
      <c r="B93" s="517" t="s">
        <v>326</v>
      </c>
    </row>
    <row r="94" s="495" customFormat="1" ht="35" spans="2:2">
      <c r="B94" s="517" t="s">
        <v>327</v>
      </c>
    </row>
    <row r="95" s="495" customFormat="1" ht="34.5" customHeight="1" spans="2:2">
      <c r="B95" s="513" t="s">
        <v>328</v>
      </c>
    </row>
    <row r="96" s="495" customFormat="1" ht="17.5" spans="2:2">
      <c r="B96" s="517" t="s">
        <v>329</v>
      </c>
    </row>
    <row r="97" s="495" customFormat="1" ht="17.5" spans="2:2">
      <c r="B97" s="517" t="s">
        <v>330</v>
      </c>
    </row>
    <row r="98" s="495" customFormat="1" ht="36" spans="2:2">
      <c r="B98" s="517" t="s">
        <v>331</v>
      </c>
    </row>
    <row r="99" s="495" customFormat="1" ht="18" spans="2:2">
      <c r="B99" s="517" t="s">
        <v>332</v>
      </c>
    </row>
    <row r="100" s="495" customFormat="1" ht="36" spans="2:2">
      <c r="B100" s="517" t="s">
        <v>333</v>
      </c>
    </row>
    <row r="101" s="495" customFormat="1" ht="18" spans="2:2">
      <c r="B101" s="517" t="s">
        <v>334</v>
      </c>
    </row>
    <row r="102" s="495" customFormat="1" ht="35.5" spans="2:2">
      <c r="B102" s="517" t="s">
        <v>335</v>
      </c>
    </row>
    <row r="103" s="495" customFormat="1" ht="35" spans="2:2">
      <c r="B103" s="517" t="s">
        <v>336</v>
      </c>
    </row>
    <row r="104" s="495" customFormat="1" ht="18" spans="2:2">
      <c r="B104" s="517" t="s">
        <v>337</v>
      </c>
    </row>
    <row r="105" s="495" customFormat="1" ht="17.5" spans="2:2">
      <c r="B105" s="517" t="s">
        <v>338</v>
      </c>
    </row>
    <row r="106" s="496" customFormat="1" ht="28.5" customHeight="1" spans="2:2">
      <c r="B106" s="513" t="s">
        <v>339</v>
      </c>
    </row>
    <row r="107" s="495" customFormat="1" ht="88.5" customHeight="1" spans="2:2">
      <c r="B107" s="517" t="s">
        <v>340</v>
      </c>
    </row>
    <row r="108" s="495" customFormat="1" ht="53.25" customHeight="1" spans="2:2">
      <c r="B108" s="517" t="s">
        <v>341</v>
      </c>
    </row>
    <row r="109" s="495" customFormat="1" ht="36" customHeight="1" spans="2:2">
      <c r="B109" s="517" t="s">
        <v>342</v>
      </c>
    </row>
    <row r="110" s="495" customFormat="1" ht="25.5" customHeight="1" spans="2:2">
      <c r="B110" s="517" t="s">
        <v>343</v>
      </c>
    </row>
    <row r="111" s="495" customFormat="1" ht="25.5" customHeight="1" spans="2:2">
      <c r="B111" s="517" t="s">
        <v>344</v>
      </c>
    </row>
    <row r="112" s="495" customFormat="1" ht="25.5" customHeight="1" spans="2:2">
      <c r="B112" s="517" t="s">
        <v>345</v>
      </c>
    </row>
    <row r="113" s="495" customFormat="1" ht="25.5" customHeight="1" spans="2:2">
      <c r="B113" s="518" t="s">
        <v>346</v>
      </c>
    </row>
    <row r="114" s="495" customFormat="1" ht="53.25" customHeight="1" spans="2:2">
      <c r="B114" s="517" t="s">
        <v>347</v>
      </c>
    </row>
    <row r="115" s="495" customFormat="1" ht="25.5" customHeight="1" spans="2:2">
      <c r="B115" s="518" t="s">
        <v>348</v>
      </c>
    </row>
    <row r="116" s="495" customFormat="1" ht="66" customHeight="1" spans="2:2">
      <c r="B116" s="517" t="s">
        <v>349</v>
      </c>
    </row>
    <row r="117" s="495" customFormat="1" ht="23.25" customHeight="1" spans="2:2">
      <c r="B117" s="517" t="s">
        <v>350</v>
      </c>
    </row>
    <row r="118" s="495" customFormat="1" ht="27" customHeight="1" spans="2:2">
      <c r="B118" s="517" t="s">
        <v>351</v>
      </c>
    </row>
    <row r="119" s="497" customFormat="1" ht="25.5" customHeight="1" spans="2:2">
      <c r="B119" s="513" t="s">
        <v>352</v>
      </c>
    </row>
    <row r="120" s="495" customFormat="1" ht="66" customHeight="1" spans="2:2">
      <c r="B120" s="517" t="s">
        <v>353</v>
      </c>
    </row>
    <row r="121" s="497" customFormat="1" ht="25.5" customHeight="1" spans="2:2">
      <c r="B121" s="518" t="s">
        <v>354</v>
      </c>
    </row>
    <row r="122" s="498" customFormat="1" ht="27" customHeight="1" spans="2:2">
      <c r="B122" s="517" t="s">
        <v>355</v>
      </c>
    </row>
    <row r="123" s="498" customFormat="1" ht="27" customHeight="1" spans="2:2">
      <c r="B123" s="517" t="s">
        <v>356</v>
      </c>
    </row>
    <row r="124" s="498" customFormat="1" ht="64.5" customHeight="1" spans="2:2">
      <c r="B124" s="517" t="s">
        <v>357</v>
      </c>
    </row>
    <row r="125" s="499" customFormat="1" ht="27.75" customHeight="1" spans="2:2">
      <c r="B125" s="518" t="s">
        <v>358</v>
      </c>
    </row>
    <row r="126" s="498" customFormat="1" ht="45.75" customHeight="1" spans="2:2">
      <c r="B126" s="517" t="s">
        <v>359</v>
      </c>
    </row>
    <row r="127" s="498" customFormat="1" ht="27.75" customHeight="1" spans="2:2">
      <c r="B127" s="517" t="s">
        <v>360</v>
      </c>
    </row>
    <row r="128" s="498" customFormat="1" ht="27.75" customHeight="1" spans="2:2">
      <c r="B128" s="517" t="s">
        <v>361</v>
      </c>
    </row>
    <row r="129" s="498" customFormat="1" ht="48" customHeight="1" spans="2:2">
      <c r="B129" s="519" t="s">
        <v>307</v>
      </c>
    </row>
    <row r="130" s="499" customFormat="1" ht="41.25" customHeight="1" spans="2:2">
      <c r="B130" s="513" t="s">
        <v>362</v>
      </c>
    </row>
    <row r="131" s="495" customFormat="1" ht="63" customHeight="1" spans="2:2">
      <c r="B131" s="517" t="s">
        <v>363</v>
      </c>
    </row>
    <row r="132" s="495" customFormat="1" ht="27.75" hidden="1" customHeight="1" spans="2:2">
      <c r="B132" s="517"/>
    </row>
    <row r="133" s="495" customFormat="1" ht="27.75" hidden="1" customHeight="1" spans="2:2">
      <c r="B133" s="517"/>
    </row>
    <row r="134" s="495" customFormat="1" ht="27.75" hidden="1" customHeight="1" spans="2:2">
      <c r="B134" s="517"/>
    </row>
    <row r="135" s="495" customFormat="1" ht="27.75" hidden="1" customHeight="1" spans="2:2">
      <c r="B135" s="517"/>
    </row>
    <row r="136" s="495" customFormat="1" ht="27.75" hidden="1" customHeight="1" spans="2:2">
      <c r="B136" s="517"/>
    </row>
    <row r="137" s="495" customFormat="1" ht="2.25" hidden="1" customHeight="1" spans="2:2">
      <c r="B137" s="517"/>
    </row>
    <row r="138" s="495" customFormat="1" ht="2.25" hidden="1" customHeight="1" spans="2:2">
      <c r="B138" s="517"/>
    </row>
    <row r="139" s="495" customFormat="1" ht="2.25" hidden="1" customHeight="1" spans="2:2">
      <c r="B139" s="517"/>
    </row>
    <row r="140" s="495" customFormat="1" ht="2.25" hidden="1" customHeight="1" spans="2:2">
      <c r="B140" s="517"/>
    </row>
    <row r="141" s="495" customFormat="1" ht="2.25" hidden="1" customHeight="1" spans="2:2">
      <c r="B141" s="517"/>
    </row>
    <row r="142" s="495" customFormat="1" ht="27.75" customHeight="1" spans="2:2">
      <c r="B142" s="517" t="s">
        <v>364</v>
      </c>
    </row>
    <row r="143" s="495" customFormat="1" ht="27.75" customHeight="1" spans="2:2">
      <c r="B143" s="517" t="s">
        <v>365</v>
      </c>
    </row>
    <row r="144" s="495" customFormat="1" ht="27.75" customHeight="1" spans="2:2">
      <c r="B144" s="517" t="s">
        <v>366</v>
      </c>
    </row>
    <row r="145" s="495" customFormat="1" ht="27.75" customHeight="1" spans="2:2">
      <c r="B145" s="517" t="s">
        <v>367</v>
      </c>
    </row>
    <row r="146" s="495" customFormat="1" ht="27.75" customHeight="1" spans="2:2">
      <c r="B146" s="517" t="s">
        <v>368</v>
      </c>
    </row>
    <row r="147" s="495" customFormat="1" ht="27.75" customHeight="1" spans="2:2">
      <c r="B147" s="517" t="s">
        <v>369</v>
      </c>
    </row>
    <row r="148" s="495" customFormat="1" ht="41.25" customHeight="1" spans="2:2">
      <c r="B148" s="517" t="s">
        <v>370</v>
      </c>
    </row>
    <row r="149" s="497" customFormat="1" ht="25.5" customHeight="1" spans="2:2">
      <c r="B149" s="513" t="s">
        <v>371</v>
      </c>
    </row>
    <row r="150" s="498" customFormat="1" ht="27" customHeight="1" spans="2:2">
      <c r="B150" s="517" t="s">
        <v>372</v>
      </c>
    </row>
    <row r="151" s="500" customFormat="1" ht="25.5" customHeight="1" spans="2:2">
      <c r="B151" s="513" t="s">
        <v>373</v>
      </c>
    </row>
    <row r="152" s="498" customFormat="1" ht="27" customHeight="1" spans="2:2">
      <c r="B152" s="516" t="s">
        <v>374</v>
      </c>
    </row>
    <row r="153" s="497" customFormat="1" ht="25.5" customHeight="1" spans="2:2">
      <c r="B153" s="513" t="s">
        <v>375</v>
      </c>
    </row>
    <row r="154" s="498" customFormat="1" ht="27" customHeight="1" spans="2:2">
      <c r="B154" s="516" t="s">
        <v>376</v>
      </c>
    </row>
    <row r="155" s="497" customFormat="1" ht="25.5" customHeight="1" spans="2:2">
      <c r="B155" s="513" t="s">
        <v>377</v>
      </c>
    </row>
    <row r="156" s="498" customFormat="1" ht="27" customHeight="1" spans="2:2">
      <c r="B156" s="516" t="s">
        <v>376</v>
      </c>
    </row>
    <row r="157" s="498" customFormat="1" ht="30.75" customHeight="1" spans="2:2">
      <c r="B157" s="513" t="s">
        <v>378</v>
      </c>
    </row>
    <row r="158" s="498" customFormat="1" ht="42.75" customHeight="1" spans="2:2">
      <c r="B158" s="516" t="s">
        <v>379</v>
      </c>
    </row>
    <row r="159" s="498" customFormat="1" ht="30.75" customHeight="1" spans="2:2">
      <c r="B159" s="513" t="s">
        <v>380</v>
      </c>
    </row>
    <row r="160" s="498" customFormat="1" ht="42.75" customHeight="1" spans="2:2">
      <c r="B160" s="516" t="s">
        <v>303</v>
      </c>
    </row>
    <row r="161" s="498" customFormat="1" ht="30.75" customHeight="1" spans="2:2">
      <c r="B161" s="518" t="s">
        <v>381</v>
      </c>
    </row>
    <row r="162" s="498" customFormat="1" ht="42.75" customHeight="1" spans="2:2">
      <c r="B162" s="516" t="s">
        <v>382</v>
      </c>
    </row>
    <row r="163" s="495" customFormat="1" ht="30.75" customHeight="1" spans="2:2">
      <c r="B163" s="513" t="s">
        <v>383</v>
      </c>
    </row>
    <row r="164" s="495" customFormat="1" ht="30.75" customHeight="1" spans="2:2">
      <c r="B164" s="518" t="s">
        <v>384</v>
      </c>
    </row>
    <row r="165" s="495" customFormat="1" ht="30.75" customHeight="1" spans="2:2">
      <c r="B165" s="517" t="s">
        <v>385</v>
      </c>
    </row>
    <row r="166" s="495" customFormat="1" ht="30.75" customHeight="1" spans="2:2">
      <c r="B166" s="518" t="s">
        <v>386</v>
      </c>
    </row>
    <row r="167" s="495" customFormat="1" ht="30.75" customHeight="1" spans="2:2">
      <c r="B167" s="517" t="s">
        <v>387</v>
      </c>
    </row>
    <row r="168" s="495" customFormat="1" ht="30.75" customHeight="1" spans="2:2">
      <c r="B168" s="517" t="s">
        <v>388</v>
      </c>
    </row>
    <row r="169" s="495" customFormat="1" ht="30.75" customHeight="1" spans="2:2">
      <c r="B169" s="513" t="s">
        <v>389</v>
      </c>
    </row>
    <row r="170" s="495" customFormat="1" ht="30.75" customHeight="1" spans="2:2">
      <c r="B170" s="517" t="s">
        <v>390</v>
      </c>
    </row>
    <row r="171" s="495" customFormat="1" ht="30.75" customHeight="1" spans="2:2">
      <c r="B171" s="518" t="s">
        <v>391</v>
      </c>
    </row>
    <row r="172" s="495" customFormat="1" ht="61.5" customHeight="1" spans="2:2">
      <c r="B172" s="517" t="s">
        <v>392</v>
      </c>
    </row>
    <row r="173" s="495" customFormat="1" ht="25.5" customHeight="1" spans="2:2">
      <c r="B173" s="518" t="s">
        <v>393</v>
      </c>
    </row>
    <row r="174" s="495" customFormat="1" ht="59.25" customHeight="1" spans="2:2">
      <c r="B174" s="517" t="s">
        <v>394</v>
      </c>
    </row>
    <row r="175" s="495" customFormat="1" ht="25.5" customHeight="1" spans="2:2">
      <c r="B175" s="518" t="s">
        <v>395</v>
      </c>
    </row>
    <row r="176" s="495" customFormat="1" ht="59.25" customHeight="1" spans="2:2">
      <c r="B176" s="517" t="s">
        <v>396</v>
      </c>
    </row>
    <row r="177" s="501" customFormat="1" ht="30" customHeight="1" spans="2:2">
      <c r="B177" s="518" t="s">
        <v>397</v>
      </c>
    </row>
    <row r="178" s="501" customFormat="1" ht="30" customHeight="1" spans="2:2">
      <c r="B178" s="517" t="s">
        <v>398</v>
      </c>
    </row>
    <row r="179" s="495" customFormat="1" ht="30" customHeight="1" spans="2:2">
      <c r="B179" s="518" t="s">
        <v>399</v>
      </c>
    </row>
    <row r="180" s="495" customFormat="1" ht="30" customHeight="1" spans="2:2">
      <c r="B180" s="517" t="s">
        <v>400</v>
      </c>
    </row>
    <row r="181" s="495" customFormat="1" ht="30" customHeight="1" spans="2:2">
      <c r="B181" s="518" t="s">
        <v>401</v>
      </c>
    </row>
    <row r="182" s="495" customFormat="1" ht="30" customHeight="1" spans="2:2">
      <c r="B182" s="517" t="s">
        <v>303</v>
      </c>
    </row>
    <row r="183" s="495" customFormat="1" ht="30" customHeight="1" spans="2:2">
      <c r="B183" s="518" t="s">
        <v>402</v>
      </c>
    </row>
    <row r="184" s="495" customFormat="1" ht="30" customHeight="1" spans="2:2">
      <c r="B184" s="517" t="s">
        <v>303</v>
      </c>
    </row>
    <row r="185" s="495" customFormat="1"/>
    <row r="186" s="495" customFormat="1"/>
    <row r="187" s="495" customFormat="1"/>
    <row r="188" s="495" customFormat="1"/>
    <row r="189" s="495" customFormat="1"/>
    <row r="190" s="495" customFormat="1"/>
    <row r="191" s="495" customFormat="1"/>
    <row r="192" s="495" customFormat="1"/>
    <row r="193" s="495" customFormat="1"/>
    <row r="194" s="495" customFormat="1"/>
    <row r="195" s="495" customFormat="1"/>
    <row r="196" s="495" customFormat="1"/>
    <row r="197" s="495" customFormat="1"/>
    <row r="198" s="495" customFormat="1"/>
    <row r="199" s="495" customFormat="1"/>
    <row r="200" s="495" customFormat="1"/>
    <row r="201" s="495" customFormat="1"/>
    <row r="202" s="495" customFormat="1"/>
    <row r="203" s="495" customFormat="1"/>
    <row r="204" s="495" customFormat="1"/>
    <row r="205" s="495" customFormat="1"/>
    <row r="206" s="495" customFormat="1"/>
    <row r="207" s="495" customFormat="1"/>
    <row r="208" s="495" customFormat="1"/>
  </sheetData>
  <hyperlinks>
    <hyperlink ref="B64" location="'长期投资汇总表'!A6" display="2.非流动资产填表说明(表4--1至4--17)"/>
  </hyperlink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29"/>
  <sheetViews>
    <sheetView showGridLines="0" showZeros="0" workbookViewId="0">
      <selection activeCell="G6" sqref="G6"/>
    </sheetView>
  </sheetViews>
  <sheetFormatPr defaultColWidth="9" defaultRowHeight="18" customHeight="1"/>
  <cols>
    <col min="1" max="1" width="17.75" style="403" customWidth="1"/>
    <col min="2" max="2" width="10.5" style="406" customWidth="1"/>
    <col min="3" max="3" width="8" style="406" customWidth="1"/>
    <col min="4" max="4" width="13" style="406" customWidth="1"/>
    <col min="5" max="5" width="12" style="406" customWidth="1"/>
    <col min="6" max="6" width="11.625" style="406" customWidth="1"/>
    <col min="7" max="7" width="11.25" style="406" customWidth="1"/>
    <col min="8" max="8" width="16.75" style="406" customWidth="1"/>
    <col min="9" max="9" width="18.25" style="406" customWidth="1"/>
    <col min="10" max="10" width="13.75" style="406" customWidth="1"/>
    <col min="11" max="11" width="29.5" style="406" customWidth="1"/>
    <col min="12" max="16384" width="9" style="406"/>
  </cols>
  <sheetData>
    <row r="1" s="402" customFormat="1" ht="30.75" customHeight="1" spans="1:11">
      <c r="A1" s="407" t="s">
        <v>26</v>
      </c>
      <c r="B1" s="408"/>
      <c r="C1" s="408"/>
      <c r="D1" s="408"/>
      <c r="E1" s="408"/>
      <c r="F1" s="408"/>
      <c r="G1" s="408"/>
      <c r="H1" s="408"/>
      <c r="I1" s="408"/>
      <c r="J1" s="408"/>
      <c r="K1" s="408"/>
    </row>
    <row r="2" customHeight="1" spans="1:11">
      <c r="A2" s="409" t="str">
        <f>"评估基准日："&amp;TEXT(基本信息输入表!M7,"yyyy年mm月dd日")</f>
        <v>评估基准日：2024年06月30日</v>
      </c>
      <c r="B2" s="409"/>
      <c r="C2" s="409"/>
      <c r="D2" s="409"/>
      <c r="E2" s="409"/>
      <c r="F2" s="409"/>
      <c r="G2" s="409"/>
      <c r="H2" s="409"/>
      <c r="I2" s="409"/>
      <c r="J2" s="409"/>
      <c r="K2" s="409"/>
    </row>
    <row r="3" ht="17.25" customHeight="1" spans="1:11">
      <c r="A3" s="410" t="s">
        <v>403</v>
      </c>
      <c r="B3" s="409"/>
      <c r="C3" s="409"/>
      <c r="D3" s="409"/>
      <c r="E3" s="409"/>
      <c r="F3" s="409"/>
      <c r="G3" s="409"/>
      <c r="H3" s="409"/>
      <c r="I3" s="465"/>
      <c r="J3" s="466"/>
      <c r="K3" s="467"/>
    </row>
    <row r="4" s="403" customFormat="1" customHeight="1" spans="1:12">
      <c r="A4" s="411" t="s">
        <v>404</v>
      </c>
      <c r="B4" s="412" t="s">
        <v>405</v>
      </c>
      <c r="C4" s="413" t="str">
        <f>基本信息输入表!M6</f>
        <v>贵州天然气能源投资股份有限公司</v>
      </c>
      <c r="D4" s="414"/>
      <c r="E4" s="414"/>
      <c r="F4" s="414"/>
      <c r="G4" s="415"/>
      <c r="H4" s="412" t="s">
        <v>406</v>
      </c>
      <c r="I4" s="468"/>
      <c r="J4" s="469" t="s">
        <v>407</v>
      </c>
      <c r="K4" s="470"/>
      <c r="L4" s="406"/>
    </row>
    <row r="5" s="403" customFormat="1" customHeight="1" spans="1:12">
      <c r="A5" s="416"/>
      <c r="B5" s="417" t="s">
        <v>408</v>
      </c>
      <c r="C5" s="418"/>
      <c r="D5" s="419"/>
      <c r="E5" s="419"/>
      <c r="F5" s="419"/>
      <c r="G5" s="420"/>
      <c r="H5" s="421" t="s">
        <v>409</v>
      </c>
      <c r="I5" s="471"/>
      <c r="J5" s="428" t="s">
        <v>410</v>
      </c>
      <c r="K5" s="472"/>
      <c r="L5" s="406"/>
    </row>
    <row r="6" s="403" customFormat="1" customHeight="1" spans="1:11">
      <c r="A6" s="422" t="s">
        <v>411</v>
      </c>
      <c r="B6" s="423"/>
      <c r="C6" s="424"/>
      <c r="D6" s="424"/>
      <c r="E6" s="425"/>
      <c r="F6" s="426" t="s">
        <v>412</v>
      </c>
      <c r="G6" s="427"/>
      <c r="H6" s="428"/>
      <c r="I6" s="473"/>
      <c r="J6" s="428" t="s">
        <v>413</v>
      </c>
      <c r="K6" s="472"/>
    </row>
    <row r="7" s="403" customFormat="1" customHeight="1" spans="1:11">
      <c r="A7" s="429" t="s">
        <v>414</v>
      </c>
      <c r="B7" s="423"/>
      <c r="C7" s="424"/>
      <c r="D7" s="424"/>
      <c r="E7" s="425"/>
      <c r="F7" s="426" t="s">
        <v>412</v>
      </c>
      <c r="G7" s="427"/>
      <c r="H7" s="421" t="s">
        <v>415</v>
      </c>
      <c r="I7" s="474"/>
      <c r="J7" s="428" t="s">
        <v>410</v>
      </c>
      <c r="K7" s="472"/>
    </row>
    <row r="8" s="403" customFormat="1" customHeight="1" spans="1:11">
      <c r="A8" s="429" t="s">
        <v>416</v>
      </c>
      <c r="B8" s="427"/>
      <c r="C8" s="426" t="s">
        <v>417</v>
      </c>
      <c r="D8" s="427"/>
      <c r="E8" s="430" t="s">
        <v>418</v>
      </c>
      <c r="F8" s="431"/>
      <c r="G8" s="432"/>
      <c r="H8" s="428"/>
      <c r="I8" s="475"/>
      <c r="J8" s="428" t="s">
        <v>413</v>
      </c>
      <c r="K8" s="476"/>
    </row>
    <row r="9" s="403" customFormat="1" ht="27" customHeight="1" spans="1:11">
      <c r="A9" s="422" t="s">
        <v>419</v>
      </c>
      <c r="B9" s="433"/>
      <c r="C9" s="434"/>
      <c r="D9" s="434"/>
      <c r="E9" s="434"/>
      <c r="F9" s="434"/>
      <c r="G9" s="435"/>
      <c r="H9" s="417" t="s">
        <v>420</v>
      </c>
      <c r="I9" s="477" t="s">
        <v>421</v>
      </c>
      <c r="J9" s="417" t="s">
        <v>422</v>
      </c>
      <c r="K9" s="478" t="s">
        <v>423</v>
      </c>
    </row>
    <row r="10" s="404" customFormat="1" customHeight="1" spans="1:11">
      <c r="A10" s="436" t="s">
        <v>424</v>
      </c>
      <c r="B10" s="437"/>
      <c r="C10" s="437"/>
      <c r="D10" s="437"/>
      <c r="E10" s="437"/>
      <c r="F10" s="437"/>
      <c r="G10" s="438"/>
      <c r="H10" s="439" t="s">
        <v>425</v>
      </c>
      <c r="I10" s="453"/>
      <c r="J10" s="439" t="s">
        <v>426</v>
      </c>
      <c r="K10" s="479"/>
    </row>
    <row r="11" s="404" customFormat="1" customHeight="1" spans="1:11">
      <c r="A11" s="440"/>
      <c r="B11" s="441"/>
      <c r="C11" s="441"/>
      <c r="D11" s="441"/>
      <c r="E11" s="441"/>
      <c r="F11" s="441"/>
      <c r="G11" s="442"/>
      <c r="H11" s="426" t="s">
        <v>427</v>
      </c>
      <c r="I11" s="426" t="s">
        <v>428</v>
      </c>
      <c r="J11" s="426" t="s">
        <v>427</v>
      </c>
      <c r="K11" s="480" t="s">
        <v>428</v>
      </c>
    </row>
    <row r="12" s="405" customFormat="1" customHeight="1" spans="1:12">
      <c r="A12" s="443">
        <v>1</v>
      </c>
      <c r="B12" s="444"/>
      <c r="C12" s="445"/>
      <c r="D12" s="445"/>
      <c r="E12" s="445"/>
      <c r="F12" s="445"/>
      <c r="G12" s="446"/>
      <c r="H12" s="447"/>
      <c r="I12" s="481"/>
      <c r="J12" s="447"/>
      <c r="K12" s="482"/>
      <c r="L12" s="406"/>
    </row>
    <row r="13" customHeight="1" spans="1:11">
      <c r="A13" s="443">
        <v>2</v>
      </c>
      <c r="B13" s="444"/>
      <c r="C13" s="445"/>
      <c r="D13" s="445"/>
      <c r="E13" s="445"/>
      <c r="F13" s="445"/>
      <c r="G13" s="446"/>
      <c r="H13" s="447"/>
      <c r="I13" s="481"/>
      <c r="J13" s="447"/>
      <c r="K13" s="482"/>
    </row>
    <row r="14" customHeight="1" spans="1:11">
      <c r="A14" s="443">
        <v>3</v>
      </c>
      <c r="B14" s="444"/>
      <c r="C14" s="445"/>
      <c r="D14" s="445"/>
      <c r="E14" s="445"/>
      <c r="F14" s="445"/>
      <c r="G14" s="446"/>
      <c r="H14" s="447"/>
      <c r="I14" s="481"/>
      <c r="J14" s="447"/>
      <c r="K14" s="482"/>
    </row>
    <row r="15" customHeight="1" spans="1:11">
      <c r="A15" s="443">
        <v>4</v>
      </c>
      <c r="B15" s="444"/>
      <c r="C15" s="445"/>
      <c r="D15" s="445"/>
      <c r="E15" s="445"/>
      <c r="F15" s="445"/>
      <c r="G15" s="446"/>
      <c r="H15" s="448"/>
      <c r="I15" s="483"/>
      <c r="J15" s="483"/>
      <c r="K15" s="484"/>
    </row>
    <row r="16" customHeight="1" spans="1:11">
      <c r="A16" s="443">
        <v>5</v>
      </c>
      <c r="B16" s="444"/>
      <c r="C16" s="445"/>
      <c r="D16" s="445"/>
      <c r="E16" s="445"/>
      <c r="F16" s="445"/>
      <c r="G16" s="446"/>
      <c r="H16" s="448"/>
      <c r="I16" s="483"/>
      <c r="J16" s="483"/>
      <c r="K16" s="484"/>
    </row>
    <row r="17" customHeight="1" spans="1:11">
      <c r="A17" s="449" t="s">
        <v>429</v>
      </c>
      <c r="B17" s="444"/>
      <c r="C17" s="445"/>
      <c r="D17" s="445"/>
      <c r="E17" s="445"/>
      <c r="F17" s="445"/>
      <c r="G17" s="446"/>
      <c r="H17" s="450"/>
      <c r="I17" s="485"/>
      <c r="J17" s="485"/>
      <c r="K17" s="486"/>
    </row>
    <row r="18" s="404" customFormat="1" customHeight="1" spans="1:11">
      <c r="A18" s="451" t="s">
        <v>430</v>
      </c>
      <c r="B18" s="452"/>
      <c r="C18" s="452"/>
      <c r="D18" s="452"/>
      <c r="E18" s="453"/>
      <c r="F18" s="439" t="s">
        <v>431</v>
      </c>
      <c r="G18" s="452"/>
      <c r="H18" s="453"/>
      <c r="I18" s="469" t="s">
        <v>432</v>
      </c>
      <c r="J18" s="412" t="s">
        <v>433</v>
      </c>
      <c r="K18" s="487" t="s">
        <v>434</v>
      </c>
    </row>
    <row r="19" customHeight="1" spans="1:11">
      <c r="A19" s="443">
        <v>1</v>
      </c>
      <c r="B19" s="454"/>
      <c r="C19" s="455"/>
      <c r="D19" s="455"/>
      <c r="E19" s="456"/>
      <c r="F19" s="418"/>
      <c r="G19" s="419"/>
      <c r="H19" s="420"/>
      <c r="I19" s="483"/>
      <c r="J19" s="488"/>
      <c r="K19" s="489"/>
    </row>
    <row r="20" customHeight="1" spans="1:11">
      <c r="A20" s="443">
        <v>2</v>
      </c>
      <c r="B20" s="454"/>
      <c r="C20" s="455"/>
      <c r="D20" s="455"/>
      <c r="E20" s="456"/>
      <c r="F20" s="418"/>
      <c r="G20" s="419"/>
      <c r="H20" s="420"/>
      <c r="I20" s="483"/>
      <c r="J20" s="488"/>
      <c r="K20" s="489"/>
    </row>
    <row r="21" customHeight="1" spans="1:11">
      <c r="A21" s="443">
        <v>3</v>
      </c>
      <c r="B21" s="454"/>
      <c r="C21" s="455"/>
      <c r="D21" s="455"/>
      <c r="E21" s="456"/>
      <c r="F21" s="418"/>
      <c r="G21" s="419"/>
      <c r="H21" s="420"/>
      <c r="I21" s="483"/>
      <c r="J21" s="488"/>
      <c r="K21" s="489"/>
    </row>
    <row r="22" customHeight="1" spans="1:11">
      <c r="A22" s="443">
        <v>4</v>
      </c>
      <c r="B22" s="454"/>
      <c r="C22" s="455"/>
      <c r="D22" s="455"/>
      <c r="E22" s="456"/>
      <c r="F22" s="418"/>
      <c r="G22" s="419"/>
      <c r="H22" s="420"/>
      <c r="I22" s="483"/>
      <c r="J22" s="488"/>
      <c r="K22" s="489"/>
    </row>
    <row r="23" customHeight="1" spans="1:11">
      <c r="A23" s="443">
        <v>5</v>
      </c>
      <c r="B23" s="454"/>
      <c r="C23" s="455"/>
      <c r="D23" s="455"/>
      <c r="E23" s="456"/>
      <c r="F23" s="418"/>
      <c r="G23" s="419"/>
      <c r="H23" s="420"/>
      <c r="I23" s="483"/>
      <c r="J23" s="488"/>
      <c r="K23" s="489"/>
    </row>
    <row r="24" customHeight="1" spans="1:11">
      <c r="A24" s="457">
        <v>6</v>
      </c>
      <c r="B24" s="454"/>
      <c r="C24" s="455"/>
      <c r="D24" s="455"/>
      <c r="E24" s="456"/>
      <c r="F24" s="418"/>
      <c r="G24" s="419"/>
      <c r="H24" s="420"/>
      <c r="I24" s="483"/>
      <c r="J24" s="488"/>
      <c r="K24" s="489"/>
    </row>
    <row r="25" customHeight="1" spans="1:11">
      <c r="A25" s="457">
        <v>7</v>
      </c>
      <c r="B25" s="454"/>
      <c r="C25" s="455"/>
      <c r="D25" s="455"/>
      <c r="E25" s="456"/>
      <c r="F25" s="418"/>
      <c r="G25" s="419"/>
      <c r="H25" s="420"/>
      <c r="I25" s="490"/>
      <c r="J25" s="488"/>
      <c r="K25" s="489"/>
    </row>
    <row r="26" customHeight="1" spans="1:11">
      <c r="A26" s="443">
        <v>8</v>
      </c>
      <c r="B26" s="454"/>
      <c r="C26" s="455"/>
      <c r="D26" s="455"/>
      <c r="E26" s="456"/>
      <c r="F26" s="418"/>
      <c r="G26" s="419"/>
      <c r="H26" s="420"/>
      <c r="I26" s="491"/>
      <c r="J26" s="488"/>
      <c r="K26" s="489"/>
    </row>
    <row r="27" customHeight="1" spans="1:11">
      <c r="A27" s="457">
        <v>9</v>
      </c>
      <c r="B27" s="454"/>
      <c r="C27" s="455"/>
      <c r="D27" s="455"/>
      <c r="E27" s="456"/>
      <c r="F27" s="418"/>
      <c r="G27" s="419"/>
      <c r="H27" s="420"/>
      <c r="I27" s="490"/>
      <c r="J27" s="488"/>
      <c r="K27" s="489"/>
    </row>
    <row r="28" customHeight="1" spans="1:11">
      <c r="A28" s="458">
        <v>10</v>
      </c>
      <c r="B28" s="459"/>
      <c r="C28" s="460"/>
      <c r="D28" s="460"/>
      <c r="E28" s="461"/>
      <c r="F28" s="462"/>
      <c r="G28" s="463"/>
      <c r="H28" s="464"/>
      <c r="I28" s="492"/>
      <c r="J28" s="493"/>
      <c r="K28" s="494"/>
    </row>
    <row r="29" customHeight="1" spans="4:4">
      <c r="D29" s="403"/>
    </row>
  </sheetData>
  <mergeCells count="37">
    <mergeCell ref="A2:K2"/>
    <mergeCell ref="C4:G4"/>
    <mergeCell ref="C5:G5"/>
    <mergeCell ref="B6:E6"/>
    <mergeCell ref="B7:E7"/>
    <mergeCell ref="B9:G9"/>
    <mergeCell ref="B12:G12"/>
    <mergeCell ref="B13:G13"/>
    <mergeCell ref="B14:G14"/>
    <mergeCell ref="B15:G15"/>
    <mergeCell ref="B16:G16"/>
    <mergeCell ref="B17:G17"/>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H5:H6"/>
    <mergeCell ref="H7:H8"/>
    <mergeCell ref="I5:I6"/>
    <mergeCell ref="I7:I8"/>
    <mergeCell ref="A10:G11"/>
  </mergeCells>
  <pageMargins left="0.707638888888889" right="0.707638888888889" top="0.747916666666667" bottom="0.747916666666667" header="0.313888888888889" footer="0.313888888888889"/>
  <pageSetup paperSize="9" scale="75" orientation="landscape"/>
  <headerFooter>
    <oddFooter>&amp;R&amp;P/&amp;N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view="pageBreakPreview" zoomScaleNormal="100" workbookViewId="0">
      <selection activeCell="G12" sqref="G12"/>
    </sheetView>
  </sheetViews>
  <sheetFormatPr defaultColWidth="9" defaultRowHeight="15.75" customHeight="1"/>
  <cols>
    <col min="1" max="1" width="23.75" style="3" customWidth="1"/>
    <col min="2" max="2" width="6.625" style="3" customWidth="1"/>
    <col min="3" max="4" width="18.625" style="3" hidden="1" customWidth="1" outlineLevel="1"/>
    <col min="5" max="5" width="21" style="3" customWidth="1" collapsed="1"/>
    <col min="6" max="7" width="21" style="3" customWidth="1"/>
    <col min="8" max="8" width="18.625" style="3" customWidth="1"/>
    <col min="9" max="9" width="9" style="3"/>
    <col min="10" max="10" width="18.25" style="3" customWidth="1"/>
    <col min="11" max="16384" width="9" style="3"/>
  </cols>
  <sheetData>
    <row r="1" customHeight="1" spans="1:1">
      <c r="A1" s="5" t="s">
        <v>435</v>
      </c>
    </row>
    <row r="2" s="390" customFormat="1" ht="25.5" customHeight="1" spans="1:8">
      <c r="A2" s="392" t="s">
        <v>436</v>
      </c>
      <c r="B2" s="392"/>
      <c r="C2" s="392"/>
      <c r="D2" s="392"/>
      <c r="E2" s="392"/>
      <c r="F2" s="392"/>
      <c r="G2" s="392"/>
      <c r="H2" s="392"/>
    </row>
    <row r="3" s="391" customFormat="1" customHeight="1" spans="1:8">
      <c r="A3" s="393" t="str">
        <f>"评估基准日："&amp;TEXT(基本信息输入表!M7,"yyyy年mm月dd日")</f>
        <v>评估基准日：2024年06月30日</v>
      </c>
      <c r="B3" s="393"/>
      <c r="C3" s="393"/>
      <c r="D3" s="393"/>
      <c r="E3" s="393"/>
      <c r="F3" s="393"/>
      <c r="G3" s="393"/>
      <c r="H3" s="393"/>
    </row>
    <row r="4" s="391" customFormat="1" customHeight="1" spans="1:8">
      <c r="A4" s="393"/>
      <c r="B4" s="393"/>
      <c r="C4" s="393"/>
      <c r="D4" s="393"/>
      <c r="E4" s="393"/>
      <c r="F4" s="393"/>
      <c r="G4" s="393"/>
      <c r="H4" s="394" t="s">
        <v>437</v>
      </c>
    </row>
    <row r="5" s="391" customFormat="1" customHeight="1" spans="1:8">
      <c r="A5" s="391" t="str">
        <f>基本信息输入表!K6&amp;"："&amp;基本信息输入表!M6</f>
        <v>被评估单位：贵州天然气能源投资股份有限公司</v>
      </c>
      <c r="H5" s="394" t="s">
        <v>438</v>
      </c>
    </row>
    <row r="6" s="2" customFormat="1" customHeight="1" spans="1:8">
      <c r="A6" s="358" t="s">
        <v>439</v>
      </c>
      <c r="B6" s="358"/>
      <c r="C6" s="282" t="s">
        <v>440</v>
      </c>
      <c r="D6" s="282" t="s">
        <v>441</v>
      </c>
      <c r="E6" s="9" t="s">
        <v>442</v>
      </c>
      <c r="F6" s="9" t="s">
        <v>443</v>
      </c>
      <c r="G6" s="9" t="s">
        <v>444</v>
      </c>
      <c r="H6" s="9" t="s">
        <v>445</v>
      </c>
    </row>
    <row r="7" s="2" customFormat="1" customHeight="1" spans="1:8">
      <c r="A7" s="358"/>
      <c r="B7" s="358"/>
      <c r="C7" s="285"/>
      <c r="D7" s="285"/>
      <c r="E7" s="9" t="s">
        <v>446</v>
      </c>
      <c r="F7" s="9" t="s">
        <v>447</v>
      </c>
      <c r="G7" s="9" t="s">
        <v>448</v>
      </c>
      <c r="H7" s="9" t="s">
        <v>449</v>
      </c>
    </row>
    <row r="8" customHeight="1" spans="1:8">
      <c r="A8" s="395" t="s">
        <v>450</v>
      </c>
      <c r="B8" s="107">
        <v>1</v>
      </c>
      <c r="C8" s="16">
        <f>ROUND('2-分类汇总'!C7/10000,2)</f>
        <v>0</v>
      </c>
      <c r="D8" s="16">
        <f>ROUND('2-分类汇总'!D7/10000,2)</f>
        <v>0</v>
      </c>
      <c r="E8" s="16">
        <f>ROUND('2-分类汇总'!E7/10000,2)</f>
        <v>0</v>
      </c>
      <c r="F8" s="16">
        <f>ROUND('2-分类汇总'!F7/10000,2)</f>
        <v>0</v>
      </c>
      <c r="G8" s="16">
        <f>F8-E8</f>
        <v>0</v>
      </c>
      <c r="H8" s="16" t="str">
        <f>IF(E8=0,"",G8/E8*100)</f>
        <v/>
      </c>
    </row>
    <row r="9" customHeight="1" spans="1:8">
      <c r="A9" s="395" t="s">
        <v>451</v>
      </c>
      <c r="B9" s="396">
        <v>2</v>
      </c>
      <c r="C9" s="16">
        <f>SUM(C10:C17)-C16</f>
        <v>2.39</v>
      </c>
      <c r="D9" s="16">
        <f>SUM(D10:D17)-D16</f>
        <v>0</v>
      </c>
      <c r="E9" s="16">
        <f>SUM(E10:E17)-E16</f>
        <v>2.39</v>
      </c>
      <c r="F9" s="16">
        <f>SUM(F10:F17)-F16</f>
        <v>5.11</v>
      </c>
      <c r="G9" s="16">
        <f t="shared" ref="G9:G22" si="0">F9-E9</f>
        <v>2.72</v>
      </c>
      <c r="H9" s="16">
        <f t="shared" ref="H9:H22" si="1">IF(E9=0,"",G9/E9*100)</f>
        <v>113.807531380753</v>
      </c>
    </row>
    <row r="10" s="263" customFormat="1" customHeight="1" spans="1:8">
      <c r="A10" s="397" t="s">
        <v>452</v>
      </c>
      <c r="B10" s="398">
        <v>3</v>
      </c>
      <c r="C10" s="108">
        <f>ROUND('2-分类汇总'!C34/10000,2)</f>
        <v>0</v>
      </c>
      <c r="D10" s="108">
        <f>ROUND('2-分类汇总'!D34/10000,2)</f>
        <v>0</v>
      </c>
      <c r="E10" s="108">
        <f>ROUND('2-分类汇总'!E34/10000,2)</f>
        <v>0</v>
      </c>
      <c r="F10" s="108">
        <f>ROUND('2-分类汇总'!F34/10000,2)</f>
        <v>0</v>
      </c>
      <c r="G10" s="108">
        <f t="shared" si="0"/>
        <v>0</v>
      </c>
      <c r="H10" s="108" t="str">
        <f t="shared" si="1"/>
        <v/>
      </c>
    </row>
    <row r="11" s="263" customFormat="1" customHeight="1" spans="1:8">
      <c r="A11" s="399" t="s">
        <v>453</v>
      </c>
      <c r="B11" s="398">
        <v>4</v>
      </c>
      <c r="C11" s="108">
        <f>ROUND('2-分类汇总'!C37/10000,2)</f>
        <v>0</v>
      </c>
      <c r="D11" s="108">
        <f>ROUND('2-分类汇总'!D37/10000,2)</f>
        <v>0</v>
      </c>
      <c r="E11" s="108">
        <f>ROUND('2-分类汇总'!E37/10000,2)</f>
        <v>0</v>
      </c>
      <c r="F11" s="108">
        <f>ROUND('2-分类汇总'!F37/10000,2)</f>
        <v>0</v>
      </c>
      <c r="G11" s="108">
        <f t="shared" si="0"/>
        <v>0</v>
      </c>
      <c r="H11" s="108" t="str">
        <f t="shared" si="1"/>
        <v/>
      </c>
    </row>
    <row r="12" s="263" customFormat="1" customHeight="1" spans="1:8">
      <c r="A12" s="399" t="s">
        <v>454</v>
      </c>
      <c r="B12" s="398">
        <v>5</v>
      </c>
      <c r="C12" s="108">
        <f>ROUND('2-分类汇总'!C48/10000,2)</f>
        <v>2.39</v>
      </c>
      <c r="D12" s="108">
        <f>ROUND('2-分类汇总'!D48/10000,2)</f>
        <v>0</v>
      </c>
      <c r="E12" s="108">
        <f>ROUND('2-分类汇总'!E48/10000,2)</f>
        <v>2.39</v>
      </c>
      <c r="F12" s="108">
        <f>ROUND('2-分类汇总'!F48/10000,2)</f>
        <v>5.11</v>
      </c>
      <c r="G12" s="108">
        <f t="shared" si="0"/>
        <v>2.72</v>
      </c>
      <c r="H12" s="108">
        <f t="shared" si="1"/>
        <v>113.807531380753</v>
      </c>
    </row>
    <row r="13" s="263" customFormat="1" customHeight="1" spans="1:8">
      <c r="A13" s="399" t="s">
        <v>455</v>
      </c>
      <c r="B13" s="398">
        <v>6</v>
      </c>
      <c r="C13" s="108">
        <f>ROUND('2-分类汇总'!C49/10000,2)</f>
        <v>0</v>
      </c>
      <c r="D13" s="108">
        <f>ROUND('2-分类汇总'!D49/10000,2)</f>
        <v>0</v>
      </c>
      <c r="E13" s="108">
        <f>ROUND('2-分类汇总'!E49/10000,2)</f>
        <v>0</v>
      </c>
      <c r="F13" s="108">
        <f>ROUND('2-分类汇总'!F49/10000,2)</f>
        <v>0</v>
      </c>
      <c r="G13" s="108">
        <f t="shared" si="0"/>
        <v>0</v>
      </c>
      <c r="H13" s="108" t="str">
        <f t="shared" si="1"/>
        <v/>
      </c>
    </row>
    <row r="14" s="263" customFormat="1" customHeight="1" spans="1:8">
      <c r="A14" s="399" t="s">
        <v>456</v>
      </c>
      <c r="B14" s="398">
        <v>7</v>
      </c>
      <c r="C14" s="108">
        <f>ROUND('2-分类汇总'!C55/10000,2)</f>
        <v>0</v>
      </c>
      <c r="D14" s="108">
        <f>ROUND('2-分类汇总'!D55/10000,2)</f>
        <v>0</v>
      </c>
      <c r="E14" s="108">
        <f>ROUND('2-分类汇总'!E55/10000,2)</f>
        <v>0</v>
      </c>
      <c r="F14" s="108">
        <f>ROUND('2-分类汇总'!F55/10000,2)</f>
        <v>0</v>
      </c>
      <c r="G14" s="108">
        <f t="shared" si="0"/>
        <v>0</v>
      </c>
      <c r="H14" s="108" t="str">
        <f t="shared" si="1"/>
        <v/>
      </c>
    </row>
    <row r="15" s="263" customFormat="1" customHeight="1" spans="1:8">
      <c r="A15" s="399" t="s">
        <v>457</v>
      </c>
      <c r="B15" s="398">
        <v>8</v>
      </c>
      <c r="C15" s="108">
        <f>ROUND('2-分类汇总'!C60/10000,2)</f>
        <v>0</v>
      </c>
      <c r="D15" s="108">
        <f>ROUND('2-分类汇总'!D60/10000,2)</f>
        <v>0</v>
      </c>
      <c r="E15" s="108">
        <f>ROUND('2-分类汇总'!E60/10000,2)</f>
        <v>0</v>
      </c>
      <c r="F15" s="108">
        <f>ROUND('2-分类汇总'!F60/10000,2)</f>
        <v>0</v>
      </c>
      <c r="G15" s="108">
        <f t="shared" si="0"/>
        <v>0</v>
      </c>
      <c r="H15" s="108" t="str">
        <f t="shared" si="1"/>
        <v/>
      </c>
    </row>
    <row r="16" s="263" customFormat="1" customHeight="1" spans="1:8">
      <c r="A16" s="399" t="s">
        <v>458</v>
      </c>
      <c r="B16" s="398">
        <v>9</v>
      </c>
      <c r="C16" s="108">
        <f>ROUND('2-分类汇总'!C58/10000,2)</f>
        <v>0</v>
      </c>
      <c r="D16" s="108">
        <f>ROUND('2-分类汇总'!D58/10000,2)</f>
        <v>0</v>
      </c>
      <c r="E16" s="108">
        <f>ROUND('2-分类汇总'!E58/10000,2)</f>
        <v>0</v>
      </c>
      <c r="F16" s="108">
        <f>ROUND('2-分类汇总'!F58/10000,2)</f>
        <v>0</v>
      </c>
      <c r="G16" s="108">
        <f t="shared" si="0"/>
        <v>0</v>
      </c>
      <c r="H16" s="108" t="str">
        <f t="shared" si="1"/>
        <v/>
      </c>
    </row>
    <row r="17" s="263" customFormat="1" customHeight="1" spans="1:8">
      <c r="A17" s="399" t="s">
        <v>459</v>
      </c>
      <c r="B17" s="398">
        <v>10</v>
      </c>
      <c r="C17" s="108">
        <f>SUM('2-分类汇总'!C27,'2-分类汇总'!C30:C31,'2-分类汇总'!C50:C52,'2-分类汇总'!C61:C65)/10000</f>
        <v>0</v>
      </c>
      <c r="D17" s="108">
        <f>SUM('2-分类汇总'!D27,'2-分类汇总'!D30:D31,'2-分类汇总'!D50:D52,'2-分类汇总'!D61:D65)/10000</f>
        <v>0</v>
      </c>
      <c r="E17" s="108">
        <f>SUM('2-分类汇总'!E27,'2-分类汇总'!E30:E31,'2-分类汇总'!E50:E52,'2-分类汇总'!E61:E65)/10000</f>
        <v>0</v>
      </c>
      <c r="F17" s="108">
        <f>SUM('2-分类汇总'!F27,'2-分类汇总'!F30:F31,'2-分类汇总'!F50:F52,'2-分类汇总'!F61:F65)/10000</f>
        <v>0</v>
      </c>
      <c r="G17" s="108">
        <f t="shared" si="0"/>
        <v>0</v>
      </c>
      <c r="H17" s="108" t="str">
        <f t="shared" si="1"/>
        <v/>
      </c>
    </row>
    <row r="18" s="362" customFormat="1" customHeight="1" spans="1:8">
      <c r="A18" s="400" t="s">
        <v>460</v>
      </c>
      <c r="B18" s="107">
        <v>11</v>
      </c>
      <c r="C18" s="16">
        <f>C8+C9</f>
        <v>2.39</v>
      </c>
      <c r="D18" s="16">
        <f>D8+D9</f>
        <v>0</v>
      </c>
      <c r="E18" s="16">
        <f>E8+E9</f>
        <v>2.39</v>
      </c>
      <c r="F18" s="16">
        <f>F8+F9</f>
        <v>5.11</v>
      </c>
      <c r="G18" s="16">
        <f t="shared" si="0"/>
        <v>2.72</v>
      </c>
      <c r="H18" s="16">
        <f t="shared" si="1"/>
        <v>113.807531380753</v>
      </c>
    </row>
    <row r="19" s="362" customFormat="1" customHeight="1" spans="1:8">
      <c r="A19" s="395" t="s">
        <v>461</v>
      </c>
      <c r="B19" s="107">
        <v>12</v>
      </c>
      <c r="C19" s="16">
        <f>ROUND('2-分类汇总'!C67/10000,2)</f>
        <v>0</v>
      </c>
      <c r="D19" s="16">
        <f>ROUND('2-分类汇总'!D67/10000,2)</f>
        <v>0</v>
      </c>
      <c r="E19" s="16">
        <f>ROUND('2-分类汇总'!E67/10000,2)</f>
        <v>0</v>
      </c>
      <c r="F19" s="16">
        <f>ROUND('2-分类汇总'!F67/10000,2)</f>
        <v>0</v>
      </c>
      <c r="G19" s="16">
        <f t="shared" si="0"/>
        <v>0</v>
      </c>
      <c r="H19" s="16" t="str">
        <f t="shared" si="1"/>
        <v/>
      </c>
    </row>
    <row r="20" s="362" customFormat="1" customHeight="1" spans="1:8">
      <c r="A20" s="395" t="s">
        <v>462</v>
      </c>
      <c r="B20" s="107">
        <v>13</v>
      </c>
      <c r="C20" s="16">
        <f>ROUND('2-分类汇总'!C81/10000,2)</f>
        <v>0</v>
      </c>
      <c r="D20" s="16">
        <f>ROUND('2-分类汇总'!D81/10000,2)</f>
        <v>0</v>
      </c>
      <c r="E20" s="16">
        <f>ROUND('2-分类汇总'!E81/10000,2)</f>
        <v>0</v>
      </c>
      <c r="F20" s="16">
        <f>ROUND('2-分类汇总'!F81/10000,2)</f>
        <v>0</v>
      </c>
      <c r="G20" s="16">
        <f t="shared" si="0"/>
        <v>0</v>
      </c>
      <c r="H20" s="16" t="str">
        <f t="shared" si="1"/>
        <v/>
      </c>
    </row>
    <row r="21" s="362" customFormat="1" customHeight="1" spans="1:8">
      <c r="A21" s="400" t="s">
        <v>463</v>
      </c>
      <c r="B21" s="107">
        <v>14</v>
      </c>
      <c r="C21" s="16">
        <f>SUM(C19:C20)</f>
        <v>0</v>
      </c>
      <c r="D21" s="16">
        <f>SUM(D19:D20)</f>
        <v>0</v>
      </c>
      <c r="E21" s="16">
        <f>SUM(E19:E20)</f>
        <v>0</v>
      </c>
      <c r="F21" s="16">
        <f>SUM(F19:F20)</f>
        <v>0</v>
      </c>
      <c r="G21" s="16">
        <f t="shared" si="0"/>
        <v>0</v>
      </c>
      <c r="H21" s="16" t="str">
        <f t="shared" si="1"/>
        <v/>
      </c>
    </row>
    <row r="22" s="362" customFormat="1" customHeight="1" spans="1:8">
      <c r="A22" s="400" t="s">
        <v>464</v>
      </c>
      <c r="B22" s="107">
        <v>15</v>
      </c>
      <c r="C22" s="16">
        <f>C18-C21</f>
        <v>2.39</v>
      </c>
      <c r="D22" s="16">
        <f>D18-D21</f>
        <v>0</v>
      </c>
      <c r="E22" s="16">
        <f>E18-E21</f>
        <v>2.39</v>
      </c>
      <c r="F22" s="16">
        <f>F18-F21</f>
        <v>5.11</v>
      </c>
      <c r="G22" s="16">
        <f t="shared" si="0"/>
        <v>2.72</v>
      </c>
      <c r="H22" s="16">
        <f t="shared" si="1"/>
        <v>113.807531380753</v>
      </c>
    </row>
    <row r="23" s="362" customFormat="1" ht="29.25" customHeight="1" spans="1:8">
      <c r="A23" s="401" t="s">
        <v>465</v>
      </c>
      <c r="B23" s="387"/>
      <c r="C23" s="96"/>
      <c r="D23" s="96"/>
      <c r="E23" s="96"/>
      <c r="F23" s="96"/>
      <c r="G23" s="388"/>
      <c r="H23" s="388"/>
    </row>
    <row r="24" customHeight="1" spans="9:9">
      <c r="I24" s="29" t="s">
        <v>466</v>
      </c>
    </row>
  </sheetData>
  <sheetProtection formatColumns="0"/>
  <mergeCells count="5">
    <mergeCell ref="A2:H2"/>
    <mergeCell ref="A3:H3"/>
    <mergeCell ref="C6:C7"/>
    <mergeCell ref="D6:D7"/>
    <mergeCell ref="A6:B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fitToHeight="0" orientation="landscape"/>
  <headerFooter scaleWithDoc="0">
    <oddFooter>&amp;R&amp;"宋体,常规"&amp;10&amp;P/&amp;N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4"/>
  <sheetViews>
    <sheetView showGridLines="0" showZeros="0" workbookViewId="0">
      <selection activeCell="G6" sqref="G6"/>
    </sheetView>
  </sheetViews>
  <sheetFormatPr defaultColWidth="9" defaultRowHeight="15.75" customHeight="1"/>
  <cols>
    <col min="1" max="1" width="8.75" style="3" customWidth="1"/>
    <col min="2" max="2" width="26.625" style="3" customWidth="1"/>
    <col min="3" max="4" width="18.625" style="3" hidden="1" customWidth="1" outlineLevel="1"/>
    <col min="5" max="5" width="18.625" style="3" customWidth="1" collapsed="1"/>
    <col min="6" max="7" width="18.625" style="3" customWidth="1"/>
    <col min="8" max="8" width="18.625" style="263" customWidth="1"/>
    <col min="9" max="9" width="14.25" style="3" customWidth="1"/>
    <col min="10" max="10" width="13.75" style="363" customWidth="1"/>
    <col min="11" max="16384" width="9" style="3"/>
  </cols>
  <sheetData>
    <row r="1" customHeight="1" spans="1:1">
      <c r="A1" s="5" t="s">
        <v>435</v>
      </c>
    </row>
    <row r="2" s="1" customFormat="1" ht="30" customHeight="1" spans="1:10">
      <c r="A2" s="6" t="s">
        <v>467</v>
      </c>
      <c r="B2" s="6"/>
      <c r="C2" s="6"/>
      <c r="D2" s="6"/>
      <c r="E2" s="6"/>
      <c r="F2" s="6"/>
      <c r="G2" s="6"/>
      <c r="H2" s="6"/>
      <c r="J2" s="375"/>
    </row>
    <row r="3" customHeight="1" spans="1:8">
      <c r="A3" s="2" t="str">
        <f>"评估基准日："&amp;TEXT(基本信息输入表!M7,"yyyy年mm月dd日")</f>
        <v>评估基准日：2024年06月30日</v>
      </c>
      <c r="B3" s="2"/>
      <c r="C3" s="2"/>
      <c r="D3" s="2"/>
      <c r="E3" s="2"/>
      <c r="F3" s="2"/>
      <c r="G3" s="2"/>
      <c r="H3" s="2"/>
    </row>
    <row r="4" ht="12.75" customHeight="1" spans="1:8">
      <c r="A4" s="2"/>
      <c r="B4" s="2"/>
      <c r="C4" s="2"/>
      <c r="D4" s="2"/>
      <c r="E4" s="2"/>
      <c r="F4" s="2"/>
      <c r="G4" s="2"/>
      <c r="H4" s="21" t="s">
        <v>468</v>
      </c>
    </row>
    <row r="5" ht="12" customHeight="1" spans="1:8">
      <c r="A5" s="3" t="str">
        <f>基本信息输入表!K6&amp;"："&amp;基本信息输入表!M6</f>
        <v>被评估单位：贵州天然气能源投资股份有限公司</v>
      </c>
      <c r="H5" s="310" t="s">
        <v>469</v>
      </c>
    </row>
    <row r="6" s="2" customFormat="1" ht="16.5" customHeight="1" spans="1:12">
      <c r="A6" s="9" t="s">
        <v>470</v>
      </c>
      <c r="B6" s="260" t="s">
        <v>471</v>
      </c>
      <c r="C6" s="10" t="s">
        <v>440</v>
      </c>
      <c r="D6" s="10" t="s">
        <v>441</v>
      </c>
      <c r="E6" s="14" t="s">
        <v>442</v>
      </c>
      <c r="F6" s="9" t="s">
        <v>443</v>
      </c>
      <c r="G6" s="9" t="s">
        <v>444</v>
      </c>
      <c r="H6" s="216" t="s">
        <v>445</v>
      </c>
      <c r="I6" s="376" t="s">
        <v>472</v>
      </c>
      <c r="J6" s="377" t="s">
        <v>473</v>
      </c>
      <c r="K6" s="378"/>
      <c r="L6" s="378"/>
    </row>
    <row r="7" s="94" customFormat="1" ht="16.5" customHeight="1" spans="1:10">
      <c r="A7" s="98">
        <v>1</v>
      </c>
      <c r="B7" s="364" t="s">
        <v>474</v>
      </c>
      <c r="C7" s="365">
        <f>'3-流动汇总'!C30</f>
        <v>0</v>
      </c>
      <c r="D7" s="365">
        <f>'3-流动汇总'!D30</f>
        <v>0</v>
      </c>
      <c r="E7" s="365">
        <f>'3-流动汇总'!E30</f>
        <v>0</v>
      </c>
      <c r="F7" s="365">
        <f>'3-流动汇总'!F30</f>
        <v>0</v>
      </c>
      <c r="G7" s="16">
        <f t="shared" ref="G7:G23" si="0">F7-E7</f>
        <v>0</v>
      </c>
      <c r="H7" s="104" t="str">
        <f t="shared" ref="H7:H23" si="1">IF(E7=0,"",G7/E7*100)</f>
        <v/>
      </c>
      <c r="I7" s="379"/>
      <c r="J7" s="380">
        <f t="shared" ref="J7:J22" si="2">E7-I7</f>
        <v>0</v>
      </c>
    </row>
    <row r="8" s="263" customFormat="1" ht="16.5" customHeight="1" spans="1:10">
      <c r="A8" s="98">
        <v>2</v>
      </c>
      <c r="B8" s="366" t="s">
        <v>475</v>
      </c>
      <c r="C8" s="288">
        <f>'3-流动汇总'!C7</f>
        <v>0</v>
      </c>
      <c r="D8" s="288">
        <f>'3-流动汇总'!D7</f>
        <v>0</v>
      </c>
      <c r="E8" s="288">
        <f>'3-流动汇总'!E7</f>
        <v>0</v>
      </c>
      <c r="F8" s="288">
        <f>'3-流动汇总'!F7</f>
        <v>0</v>
      </c>
      <c r="G8" s="108">
        <f t="shared" si="0"/>
        <v>0</v>
      </c>
      <c r="H8" s="347" t="str">
        <f t="shared" si="1"/>
        <v/>
      </c>
      <c r="I8" s="381"/>
      <c r="J8" s="382">
        <f t="shared" si="2"/>
        <v>0</v>
      </c>
    </row>
    <row r="9" ht="16.5" customHeight="1" spans="1:10">
      <c r="A9" s="98">
        <v>3</v>
      </c>
      <c r="B9" s="290" t="s">
        <v>476</v>
      </c>
      <c r="C9" s="15">
        <f>'3-流动汇总'!C8</f>
        <v>0</v>
      </c>
      <c r="D9" s="15">
        <f>'3-流动汇总'!D8</f>
        <v>0</v>
      </c>
      <c r="E9" s="15">
        <f>'3-流动汇总'!E8</f>
        <v>0</v>
      </c>
      <c r="F9" s="15">
        <f>'3-流动汇总'!F8</f>
        <v>0</v>
      </c>
      <c r="G9" s="16">
        <f t="shared" si="0"/>
        <v>0</v>
      </c>
      <c r="H9" s="104" t="str">
        <f t="shared" si="1"/>
        <v/>
      </c>
      <c r="I9" s="381"/>
      <c r="J9" s="380">
        <f t="shared" si="2"/>
        <v>0</v>
      </c>
    </row>
    <row r="10" ht="16.5" customHeight="1" spans="1:10">
      <c r="A10" s="98">
        <v>4</v>
      </c>
      <c r="B10" s="290" t="s">
        <v>477</v>
      </c>
      <c r="C10" s="15">
        <f>'3-流动汇总'!C9</f>
        <v>0</v>
      </c>
      <c r="D10" s="15">
        <f>'3-流动汇总'!D9</f>
        <v>0</v>
      </c>
      <c r="E10" s="15">
        <f>'3-流动汇总'!E9</f>
        <v>0</v>
      </c>
      <c r="F10" s="15">
        <f>'3-流动汇总'!F9</f>
        <v>0</v>
      </c>
      <c r="G10" s="16">
        <f t="shared" si="0"/>
        <v>0</v>
      </c>
      <c r="H10" s="104" t="str">
        <f t="shared" si="1"/>
        <v/>
      </c>
      <c r="I10" s="381"/>
      <c r="J10" s="380">
        <f t="shared" si="2"/>
        <v>0</v>
      </c>
    </row>
    <row r="11" ht="16.5" customHeight="1" spans="1:10">
      <c r="A11" s="98">
        <v>5</v>
      </c>
      <c r="B11" s="290" t="s">
        <v>478</v>
      </c>
      <c r="C11" s="15">
        <f>'3-流动汇总'!C10</f>
        <v>0</v>
      </c>
      <c r="D11" s="15">
        <f>'3-流动汇总'!D10</f>
        <v>0</v>
      </c>
      <c r="E11" s="15">
        <f>'3-流动汇总'!E10</f>
        <v>0</v>
      </c>
      <c r="F11" s="15">
        <f>'3-流动汇总'!F10</f>
        <v>0</v>
      </c>
      <c r="G11" s="16">
        <f t="shared" si="0"/>
        <v>0</v>
      </c>
      <c r="H11" s="104" t="str">
        <f t="shared" si="1"/>
        <v/>
      </c>
      <c r="I11" s="381"/>
      <c r="J11" s="380">
        <f t="shared" si="2"/>
        <v>0</v>
      </c>
    </row>
    <row r="12" ht="16.5" customHeight="1" spans="1:10">
      <c r="A12" s="98">
        <v>6</v>
      </c>
      <c r="B12" s="290" t="s">
        <v>479</v>
      </c>
      <c r="C12" s="15">
        <f>'3-流动汇总'!C11</f>
        <v>0</v>
      </c>
      <c r="D12" s="15">
        <f>'3-流动汇总'!D11</f>
        <v>0</v>
      </c>
      <c r="E12" s="15">
        <f>'3-流动汇总'!E11</f>
        <v>0</v>
      </c>
      <c r="F12" s="15">
        <f>'3-流动汇总'!F11</f>
        <v>0</v>
      </c>
      <c r="G12" s="16">
        <f t="shared" si="0"/>
        <v>0</v>
      </c>
      <c r="H12" s="104" t="str">
        <f t="shared" si="1"/>
        <v/>
      </c>
      <c r="I12" s="381"/>
      <c r="J12" s="380">
        <f t="shared" si="2"/>
        <v>0</v>
      </c>
    </row>
    <row r="13" ht="16.5" customHeight="1" spans="1:10">
      <c r="A13" s="98">
        <v>7</v>
      </c>
      <c r="B13" s="290" t="s">
        <v>480</v>
      </c>
      <c r="C13" s="15">
        <f>'3-流动汇总'!C12</f>
        <v>0</v>
      </c>
      <c r="D13" s="15">
        <f>'3-流动汇总'!D12</f>
        <v>0</v>
      </c>
      <c r="E13" s="15">
        <f>'3-流动汇总'!E12</f>
        <v>0</v>
      </c>
      <c r="F13" s="15">
        <f>'3-流动汇总'!F12</f>
        <v>0</v>
      </c>
      <c r="G13" s="16">
        <f t="shared" si="0"/>
        <v>0</v>
      </c>
      <c r="H13" s="104" t="str">
        <f t="shared" si="1"/>
        <v/>
      </c>
      <c r="I13" s="381"/>
      <c r="J13" s="380">
        <f t="shared" si="2"/>
        <v>0</v>
      </c>
    </row>
    <row r="14" ht="16.5" customHeight="1" spans="1:10">
      <c r="A14" s="98">
        <v>8</v>
      </c>
      <c r="B14" s="290" t="s">
        <v>50</v>
      </c>
      <c r="C14" s="15">
        <f>'3-流动汇总'!C13</f>
        <v>0</v>
      </c>
      <c r="D14" s="15">
        <f>'3-流动汇总'!D13</f>
        <v>0</v>
      </c>
      <c r="E14" s="15">
        <f>'3-流动汇总'!E13</f>
        <v>0</v>
      </c>
      <c r="F14" s="15">
        <f>'3-流动汇总'!F13</f>
        <v>0</v>
      </c>
      <c r="G14" s="16">
        <f t="shared" si="0"/>
        <v>0</v>
      </c>
      <c r="H14" s="104" t="str">
        <f t="shared" si="1"/>
        <v/>
      </c>
      <c r="I14" s="381"/>
      <c r="J14" s="380">
        <f t="shared" si="2"/>
        <v>0</v>
      </c>
    </row>
    <row r="15" ht="16.5" customHeight="1" spans="1:10">
      <c r="A15" s="98">
        <v>9</v>
      </c>
      <c r="B15" s="290" t="s">
        <v>481</v>
      </c>
      <c r="C15" s="15">
        <f>'3-流动汇总'!C14</f>
        <v>0</v>
      </c>
      <c r="D15" s="15">
        <f>'3-流动汇总'!D14</f>
        <v>0</v>
      </c>
      <c r="E15" s="15">
        <f>'3-流动汇总'!E14</f>
        <v>0</v>
      </c>
      <c r="F15" s="15">
        <f>'3-流动汇总'!F14</f>
        <v>0</v>
      </c>
      <c r="G15" s="16">
        <f t="shared" si="0"/>
        <v>0</v>
      </c>
      <c r="H15" s="104" t="str">
        <f t="shared" si="1"/>
        <v/>
      </c>
      <c r="I15" s="381"/>
      <c r="J15" s="380">
        <f t="shared" si="2"/>
        <v>0</v>
      </c>
    </row>
    <row r="16" ht="16.5" customHeight="1" spans="1:10">
      <c r="A16" s="98">
        <v>10</v>
      </c>
      <c r="B16" s="290" t="s">
        <v>482</v>
      </c>
      <c r="C16" s="15">
        <f>'3-流动汇总'!C15</f>
        <v>0</v>
      </c>
      <c r="D16" s="15">
        <f>'3-流动汇总'!D15</f>
        <v>0</v>
      </c>
      <c r="E16" s="15">
        <f>'3-流动汇总'!E15</f>
        <v>0</v>
      </c>
      <c r="F16" s="15">
        <f>'3-流动汇总'!F15</f>
        <v>0</v>
      </c>
      <c r="G16" s="16">
        <f t="shared" si="0"/>
        <v>0</v>
      </c>
      <c r="H16" s="104" t="str">
        <f t="shared" si="1"/>
        <v/>
      </c>
      <c r="I16" s="381"/>
      <c r="J16" s="380">
        <f t="shared" si="2"/>
        <v>0</v>
      </c>
    </row>
    <row r="17" ht="16.5" customHeight="1" spans="1:10">
      <c r="A17" s="98">
        <v>11</v>
      </c>
      <c r="B17" s="290" t="s">
        <v>483</v>
      </c>
      <c r="C17" s="15">
        <f>'3-流动汇总'!C16</f>
        <v>0</v>
      </c>
      <c r="D17" s="15">
        <f>'3-流动汇总'!D16</f>
        <v>0</v>
      </c>
      <c r="E17" s="15">
        <f>'3-流动汇总'!E16</f>
        <v>0</v>
      </c>
      <c r="F17" s="15">
        <f>'3-流动汇总'!F16</f>
        <v>0</v>
      </c>
      <c r="G17" s="16">
        <f t="shared" si="0"/>
        <v>0</v>
      </c>
      <c r="H17" s="104" t="str">
        <f t="shared" si="1"/>
        <v/>
      </c>
      <c r="I17" s="381"/>
      <c r="J17" s="380">
        <f t="shared" si="2"/>
        <v>0</v>
      </c>
    </row>
    <row r="18" ht="16.5" customHeight="1" spans="1:10">
      <c r="A18" s="98">
        <v>12</v>
      </c>
      <c r="B18" s="290" t="s">
        <v>479</v>
      </c>
      <c r="C18" s="15">
        <f>'3-流动汇总'!C17</f>
        <v>0</v>
      </c>
      <c r="D18" s="15">
        <f>'3-流动汇总'!D17</f>
        <v>0</v>
      </c>
      <c r="E18" s="15">
        <f>'3-流动汇总'!E17</f>
        <v>0</v>
      </c>
      <c r="F18" s="15">
        <f>'3-流动汇总'!F17</f>
        <v>0</v>
      </c>
      <c r="G18" s="16">
        <f t="shared" si="0"/>
        <v>0</v>
      </c>
      <c r="H18" s="104" t="str">
        <f t="shared" si="1"/>
        <v/>
      </c>
      <c r="I18" s="381"/>
      <c r="J18" s="380">
        <f t="shared" si="2"/>
        <v>0</v>
      </c>
    </row>
    <row r="19" ht="16.5" customHeight="1" spans="1:10">
      <c r="A19" s="98">
        <v>13</v>
      </c>
      <c r="B19" s="290" t="s">
        <v>484</v>
      </c>
      <c r="C19" s="15">
        <f>'3-流动汇总'!C18</f>
        <v>0</v>
      </c>
      <c r="D19" s="15">
        <f>'3-流动汇总'!D18</f>
        <v>0</v>
      </c>
      <c r="E19" s="15">
        <f>'3-流动汇总'!E18</f>
        <v>0</v>
      </c>
      <c r="F19" s="15">
        <f>'3-流动汇总'!F18</f>
        <v>0</v>
      </c>
      <c r="G19" s="16">
        <f t="shared" si="0"/>
        <v>0</v>
      </c>
      <c r="H19" s="104" t="str">
        <f t="shared" si="1"/>
        <v/>
      </c>
      <c r="I19" s="381"/>
      <c r="J19" s="380">
        <f t="shared" si="2"/>
        <v>0</v>
      </c>
    </row>
    <row r="20" ht="16.5" customHeight="1" spans="1:10">
      <c r="A20" s="98">
        <v>14</v>
      </c>
      <c r="B20" s="290" t="s">
        <v>485</v>
      </c>
      <c r="C20" s="15">
        <f>'3-流动汇总'!C19</f>
        <v>0</v>
      </c>
      <c r="D20" s="15">
        <f>'3-流动汇总'!D19</f>
        <v>0</v>
      </c>
      <c r="E20" s="15">
        <f>'3-流动汇总'!E19</f>
        <v>0</v>
      </c>
      <c r="F20" s="15">
        <f>'3-流动汇总'!F19</f>
        <v>0</v>
      </c>
      <c r="G20" s="16">
        <f t="shared" si="0"/>
        <v>0</v>
      </c>
      <c r="H20" s="104" t="str">
        <f t="shared" si="1"/>
        <v/>
      </c>
      <c r="I20" s="381"/>
      <c r="J20" s="380">
        <f t="shared" si="2"/>
        <v>0</v>
      </c>
    </row>
    <row r="21" ht="16.5" customHeight="1" spans="1:10">
      <c r="A21" s="98">
        <v>15</v>
      </c>
      <c r="B21" s="290" t="s">
        <v>486</v>
      </c>
      <c r="C21" s="15">
        <f>'3-流动汇总'!C20</f>
        <v>0</v>
      </c>
      <c r="D21" s="15">
        <f>'3-流动汇总'!D20</f>
        <v>0</v>
      </c>
      <c r="E21" s="15">
        <f>'3-流动汇总'!E20</f>
        <v>0</v>
      </c>
      <c r="F21" s="15">
        <f>'3-流动汇总'!F20</f>
        <v>0</v>
      </c>
      <c r="G21" s="16">
        <f t="shared" si="0"/>
        <v>0</v>
      </c>
      <c r="H21" s="104" t="str">
        <f t="shared" si="1"/>
        <v/>
      </c>
      <c r="I21" s="381"/>
      <c r="J21" s="380">
        <f t="shared" si="2"/>
        <v>0</v>
      </c>
    </row>
    <row r="22" ht="16.5" customHeight="1" spans="1:10">
      <c r="A22" s="98">
        <v>16</v>
      </c>
      <c r="B22" s="290" t="s">
        <v>487</v>
      </c>
      <c r="C22" s="15">
        <f>'3-流动汇总'!C21</f>
        <v>0</v>
      </c>
      <c r="D22" s="15">
        <f>'3-流动汇总'!D21</f>
        <v>0</v>
      </c>
      <c r="E22" s="15">
        <f>'3-流动汇总'!E21</f>
        <v>0</v>
      </c>
      <c r="F22" s="15">
        <f>'3-流动汇总'!F21</f>
        <v>0</v>
      </c>
      <c r="G22" s="16">
        <f t="shared" si="0"/>
        <v>0</v>
      </c>
      <c r="H22" s="104" t="str">
        <f t="shared" si="1"/>
        <v/>
      </c>
      <c r="I22" s="381"/>
      <c r="J22" s="380">
        <f t="shared" si="2"/>
        <v>0</v>
      </c>
    </row>
    <row r="23" s="361" customFormat="1" ht="16.5" customHeight="1" spans="1:10">
      <c r="A23" s="98">
        <v>17</v>
      </c>
      <c r="B23" s="367" t="s">
        <v>184</v>
      </c>
      <c r="C23" s="368"/>
      <c r="D23" s="368"/>
      <c r="E23" s="369">
        <f>'3-流动汇总'!E22</f>
        <v>0</v>
      </c>
      <c r="F23" s="369">
        <f>'3-流动汇总'!F22</f>
        <v>0</v>
      </c>
      <c r="G23" s="370">
        <f t="shared" si="0"/>
        <v>0</v>
      </c>
      <c r="H23" s="371" t="str">
        <f t="shared" si="1"/>
        <v/>
      </c>
      <c r="I23" s="383"/>
      <c r="J23" s="384"/>
    </row>
    <row r="24" ht="16.5" customHeight="1" spans="1:10">
      <c r="A24" s="98">
        <v>18</v>
      </c>
      <c r="B24" s="290" t="s">
        <v>488</v>
      </c>
      <c r="C24" s="15">
        <f>'3-流动汇总'!C23</f>
        <v>0</v>
      </c>
      <c r="D24" s="15">
        <f>'3-流动汇总'!D23</f>
        <v>0</v>
      </c>
      <c r="E24" s="15">
        <f>'3-流动汇总'!E23</f>
        <v>0</v>
      </c>
      <c r="F24" s="15">
        <f>'3-流动汇总'!F23</f>
        <v>0</v>
      </c>
      <c r="G24" s="16">
        <f t="shared" ref="G24:G75" si="3">F24-E24</f>
        <v>0</v>
      </c>
      <c r="H24" s="104" t="str">
        <f t="shared" ref="H24:H75" si="4">IF(E24=0,"",G24/E24*100)</f>
        <v/>
      </c>
      <c r="I24" s="381"/>
      <c r="J24" s="380">
        <f t="shared" ref="J24:J72" si="5">E24-I24</f>
        <v>0</v>
      </c>
    </row>
    <row r="25" ht="16.5" customHeight="1" spans="1:10">
      <c r="A25" s="98">
        <v>19</v>
      </c>
      <c r="B25" s="290" t="s">
        <v>489</v>
      </c>
      <c r="C25" s="15">
        <f>'3-流动汇总'!C24</f>
        <v>0</v>
      </c>
      <c r="D25" s="15">
        <f>'3-流动汇总'!D24</f>
        <v>0</v>
      </c>
      <c r="E25" s="15">
        <f>'3-流动汇总'!E24</f>
        <v>0</v>
      </c>
      <c r="F25" s="15">
        <f>'3-流动汇总'!F24</f>
        <v>0</v>
      </c>
      <c r="G25" s="16">
        <f t="shared" si="3"/>
        <v>0</v>
      </c>
      <c r="H25" s="104" t="str">
        <f t="shared" si="4"/>
        <v/>
      </c>
      <c r="I25" s="381"/>
      <c r="J25" s="380">
        <f t="shared" si="5"/>
        <v>0</v>
      </c>
    </row>
    <row r="26" s="94" customFormat="1" ht="16.5" customHeight="1" spans="1:10">
      <c r="A26" s="98">
        <v>20</v>
      </c>
      <c r="B26" s="364" t="s">
        <v>490</v>
      </c>
      <c r="C26" s="15">
        <f>'4-非流动资产汇总'!C49</f>
        <v>23851.31</v>
      </c>
      <c r="D26" s="15">
        <f>'4-非流动资产汇总'!D49</f>
        <v>0</v>
      </c>
      <c r="E26" s="15">
        <f>'4-非流动资产汇总'!E49</f>
        <v>23851.31</v>
      </c>
      <c r="F26" s="15">
        <f>'4-非流动资产汇总'!F49</f>
        <v>51112</v>
      </c>
      <c r="G26" s="16">
        <f t="shared" si="3"/>
        <v>27260.69</v>
      </c>
      <c r="H26" s="104">
        <f t="shared" si="4"/>
        <v>114.294309201465</v>
      </c>
      <c r="I26" s="379"/>
      <c r="J26" s="380">
        <f t="shared" si="5"/>
        <v>23851.31</v>
      </c>
    </row>
    <row r="27" ht="16.5" customHeight="1" spans="1:10">
      <c r="A27" s="98">
        <v>21</v>
      </c>
      <c r="B27" s="290" t="s">
        <v>491</v>
      </c>
      <c r="C27" s="15">
        <f>'4-非流动资产汇总'!C7</f>
        <v>0</v>
      </c>
      <c r="D27" s="15">
        <f>'4-非流动资产汇总'!D7</f>
        <v>0</v>
      </c>
      <c r="E27" s="15">
        <f>'4-非流动资产汇总'!E7</f>
        <v>0</v>
      </c>
      <c r="F27" s="15">
        <f>'4-非流动资产汇总'!F7</f>
        <v>0</v>
      </c>
      <c r="G27" s="16">
        <f t="shared" si="3"/>
        <v>0</v>
      </c>
      <c r="H27" s="104" t="str">
        <f t="shared" si="4"/>
        <v/>
      </c>
      <c r="I27" s="381"/>
      <c r="J27" s="380">
        <f t="shared" si="5"/>
        <v>0</v>
      </c>
    </row>
    <row r="28" ht="16.5" customHeight="1" spans="1:10">
      <c r="A28" s="98">
        <v>22</v>
      </c>
      <c r="B28" s="290" t="s">
        <v>492</v>
      </c>
      <c r="C28" s="15">
        <f>'4-非流动资产汇总'!C8</f>
        <v>0</v>
      </c>
      <c r="D28" s="15">
        <f>'4-非流动资产汇总'!D8</f>
        <v>0</v>
      </c>
      <c r="E28" s="15">
        <f>'4-非流动资产汇总'!E8</f>
        <v>0</v>
      </c>
      <c r="F28" s="15">
        <f>'4-非流动资产汇总'!F8</f>
        <v>0</v>
      </c>
      <c r="G28" s="16">
        <f t="shared" si="3"/>
        <v>0</v>
      </c>
      <c r="H28" s="104" t="str">
        <f t="shared" si="4"/>
        <v/>
      </c>
      <c r="I28" s="381"/>
      <c r="J28" s="380">
        <f t="shared" si="5"/>
        <v>0</v>
      </c>
    </row>
    <row r="29" ht="16.5" customHeight="1" spans="1:10">
      <c r="A29" s="98">
        <v>23</v>
      </c>
      <c r="B29" s="291" t="s">
        <v>493</v>
      </c>
      <c r="C29" s="15">
        <f>'4-非流动资产汇总'!C9</f>
        <v>0</v>
      </c>
      <c r="D29" s="15">
        <f>'4-非流动资产汇总'!D9</f>
        <v>0</v>
      </c>
      <c r="E29" s="288">
        <f>'4-非流动资产汇总'!E9</f>
        <v>0</v>
      </c>
      <c r="F29" s="15">
        <f>'4-非流动资产汇总'!F9</f>
        <v>0</v>
      </c>
      <c r="G29" s="16">
        <f t="shared" si="3"/>
        <v>0</v>
      </c>
      <c r="H29" s="104" t="str">
        <f t="shared" si="4"/>
        <v/>
      </c>
      <c r="I29" s="381"/>
      <c r="J29" s="380">
        <f t="shared" si="5"/>
        <v>0</v>
      </c>
    </row>
    <row r="30" ht="16.5" customHeight="1" spans="1:10">
      <c r="A30" s="98">
        <v>24</v>
      </c>
      <c r="B30" s="366" t="s">
        <v>494</v>
      </c>
      <c r="C30" s="15">
        <f>'4-非流动资产汇总'!C10</f>
        <v>0</v>
      </c>
      <c r="D30" s="15">
        <f>'4-非流动资产汇总'!D10</f>
        <v>0</v>
      </c>
      <c r="E30" s="15">
        <f>'4-非流动资产汇总'!E10</f>
        <v>0</v>
      </c>
      <c r="F30" s="15">
        <f>'4-非流动资产汇总'!F10</f>
        <v>0</v>
      </c>
      <c r="G30" s="16">
        <f t="shared" si="3"/>
        <v>0</v>
      </c>
      <c r="H30" s="104" t="str">
        <f t="shared" si="4"/>
        <v/>
      </c>
      <c r="I30" s="381"/>
      <c r="J30" s="380">
        <f t="shared" si="5"/>
        <v>0</v>
      </c>
    </row>
    <row r="31" ht="16.5" customHeight="1" spans="1:10">
      <c r="A31" s="98">
        <v>25</v>
      </c>
      <c r="B31" s="366" t="s">
        <v>495</v>
      </c>
      <c r="C31" s="15">
        <f>'4-非流动资产汇总'!C11</f>
        <v>0</v>
      </c>
      <c r="D31" s="15">
        <f>'4-非流动资产汇总'!D11</f>
        <v>0</v>
      </c>
      <c r="E31" s="15">
        <f>'4-非流动资产汇总'!E11</f>
        <v>0</v>
      </c>
      <c r="F31" s="15">
        <f>'4-非流动资产汇总'!F11</f>
        <v>0</v>
      </c>
      <c r="G31" s="16">
        <f t="shared" si="3"/>
        <v>0</v>
      </c>
      <c r="H31" s="104" t="str">
        <f t="shared" si="4"/>
        <v/>
      </c>
      <c r="I31" s="381"/>
      <c r="J31" s="380">
        <f t="shared" si="5"/>
        <v>0</v>
      </c>
    </row>
    <row r="32" ht="16.5" customHeight="1" spans="1:10">
      <c r="A32" s="98">
        <v>26</v>
      </c>
      <c r="B32" s="366" t="s">
        <v>496</v>
      </c>
      <c r="C32" s="15">
        <f>'4-非流动资产汇总'!C12</f>
        <v>0</v>
      </c>
      <c r="D32" s="15">
        <f>'4-非流动资产汇总'!D12</f>
        <v>0</v>
      </c>
      <c r="E32" s="15">
        <f>'4-非流动资产汇总'!E12</f>
        <v>0</v>
      </c>
      <c r="F32" s="15">
        <f>'4-非流动资产汇总'!F12</f>
        <v>0</v>
      </c>
      <c r="G32" s="16">
        <f t="shared" si="3"/>
        <v>0</v>
      </c>
      <c r="H32" s="104" t="str">
        <f t="shared" si="4"/>
        <v/>
      </c>
      <c r="I32" s="381"/>
      <c r="J32" s="380">
        <f t="shared" si="5"/>
        <v>0</v>
      </c>
    </row>
    <row r="33" ht="16.5" customHeight="1" spans="1:10">
      <c r="A33" s="98">
        <v>27</v>
      </c>
      <c r="B33" s="366" t="s">
        <v>497</v>
      </c>
      <c r="C33" s="15">
        <f>'4-非流动资产汇总'!C13</f>
        <v>0</v>
      </c>
      <c r="D33" s="15">
        <f>'4-非流动资产汇总'!D13</f>
        <v>0</v>
      </c>
      <c r="E33" s="15">
        <f>'4-非流动资产汇总'!E13</f>
        <v>0</v>
      </c>
      <c r="F33" s="15">
        <f>'4-非流动资产汇总'!F13</f>
        <v>0</v>
      </c>
      <c r="G33" s="16">
        <f t="shared" si="3"/>
        <v>0</v>
      </c>
      <c r="H33" s="104" t="str">
        <f t="shared" si="4"/>
        <v/>
      </c>
      <c r="I33" s="381"/>
      <c r="J33" s="380">
        <f t="shared" si="5"/>
        <v>0</v>
      </c>
    </row>
    <row r="34" ht="16.5" customHeight="1" spans="1:10">
      <c r="A34" s="98">
        <v>28</v>
      </c>
      <c r="B34" s="366" t="s">
        <v>498</v>
      </c>
      <c r="C34" s="15">
        <f>'4-非流动资产汇总'!C14</f>
        <v>0</v>
      </c>
      <c r="D34" s="15">
        <f>'4-非流动资产汇总'!D14</f>
        <v>0</v>
      </c>
      <c r="E34" s="15">
        <f>'4-非流动资产汇总'!E14</f>
        <v>0</v>
      </c>
      <c r="F34" s="15">
        <f>'4-非流动资产汇总'!F14</f>
        <v>0</v>
      </c>
      <c r="G34" s="16">
        <f t="shared" si="3"/>
        <v>0</v>
      </c>
      <c r="H34" s="104" t="str">
        <f t="shared" si="4"/>
        <v/>
      </c>
      <c r="I34" s="381"/>
      <c r="J34" s="380">
        <f t="shared" si="5"/>
        <v>0</v>
      </c>
    </row>
    <row r="35" ht="16.5" customHeight="1" spans="1:10">
      <c r="A35" s="98">
        <v>29</v>
      </c>
      <c r="B35" s="366" t="s">
        <v>499</v>
      </c>
      <c r="C35" s="15">
        <f>'4-非流动资产汇总'!C15</f>
        <v>0</v>
      </c>
      <c r="D35" s="15">
        <f>'4-非流动资产汇总'!D15</f>
        <v>0</v>
      </c>
      <c r="E35" s="15">
        <f>'4-非流动资产汇总'!E15</f>
        <v>0</v>
      </c>
      <c r="F35" s="15">
        <f>'4-非流动资产汇总'!F15</f>
        <v>0</v>
      </c>
      <c r="G35" s="16">
        <f t="shared" si="3"/>
        <v>0</v>
      </c>
      <c r="H35" s="104" t="str">
        <f t="shared" si="4"/>
        <v/>
      </c>
      <c r="I35" s="381"/>
      <c r="J35" s="380">
        <f t="shared" si="5"/>
        <v>0</v>
      </c>
    </row>
    <row r="36" ht="16.5" customHeight="1" spans="1:10">
      <c r="A36" s="98">
        <v>30</v>
      </c>
      <c r="B36" s="366" t="s">
        <v>500</v>
      </c>
      <c r="C36" s="15">
        <f>'4-非流动资产汇总'!C16</f>
        <v>0</v>
      </c>
      <c r="D36" s="15">
        <f>'4-非流动资产汇总'!D16</f>
        <v>0</v>
      </c>
      <c r="E36" s="15">
        <f>'4-非流动资产汇总'!E16</f>
        <v>0</v>
      </c>
      <c r="F36" s="15">
        <f>'4-非流动资产汇总'!F16</f>
        <v>0</v>
      </c>
      <c r="G36" s="16">
        <f t="shared" si="3"/>
        <v>0</v>
      </c>
      <c r="H36" s="104" t="str">
        <f t="shared" si="4"/>
        <v/>
      </c>
      <c r="I36" s="381"/>
      <c r="J36" s="380">
        <f t="shared" si="5"/>
        <v>0</v>
      </c>
    </row>
    <row r="37" ht="16.5" customHeight="1" spans="1:10">
      <c r="A37" s="98">
        <v>31</v>
      </c>
      <c r="B37" s="366" t="s">
        <v>501</v>
      </c>
      <c r="C37" s="15">
        <f>'4-非流动资产汇总'!C17</f>
        <v>0</v>
      </c>
      <c r="D37" s="15">
        <f>'4-非流动资产汇总'!D17</f>
        <v>0</v>
      </c>
      <c r="E37" s="15">
        <f>'4-非流动资产汇总'!E17</f>
        <v>0</v>
      </c>
      <c r="F37" s="15">
        <f>'4-非流动资产汇总'!F17</f>
        <v>0</v>
      </c>
      <c r="G37" s="16">
        <f t="shared" si="3"/>
        <v>0</v>
      </c>
      <c r="H37" s="104" t="str">
        <f t="shared" si="4"/>
        <v/>
      </c>
      <c r="I37" s="381"/>
      <c r="J37" s="380">
        <f t="shared" si="5"/>
        <v>0</v>
      </c>
    </row>
    <row r="38" ht="16.5" customHeight="1" spans="1:10">
      <c r="A38" s="98">
        <v>32</v>
      </c>
      <c r="B38" s="366" t="s">
        <v>502</v>
      </c>
      <c r="C38" s="15">
        <f>'4-非流动资产汇总'!C18</f>
        <v>535840.72</v>
      </c>
      <c r="D38" s="15">
        <f>'4-非流动资产汇总'!D18</f>
        <v>0</v>
      </c>
      <c r="E38" s="15">
        <f>'4-非流动资产汇总'!E18</f>
        <v>532000.72</v>
      </c>
      <c r="F38" s="15">
        <f>'4-非流动资产汇总'!F18</f>
        <v>294790</v>
      </c>
      <c r="G38" s="16">
        <f t="shared" si="3"/>
        <v>-237210.72</v>
      </c>
      <c r="H38" s="104">
        <f t="shared" si="4"/>
        <v>-44.5884208577763</v>
      </c>
      <c r="I38" s="381"/>
      <c r="J38" s="380">
        <f t="shared" si="5"/>
        <v>532000.72</v>
      </c>
    </row>
    <row r="39" ht="16.5" customHeight="1" spans="1:10">
      <c r="A39" s="98">
        <v>33</v>
      </c>
      <c r="B39" s="366" t="s">
        <v>503</v>
      </c>
      <c r="C39" s="15">
        <f>'4-非流动资产汇总'!C19</f>
        <v>0</v>
      </c>
      <c r="D39" s="15">
        <f>'4-非流动资产汇总'!D19</f>
        <v>0</v>
      </c>
      <c r="E39" s="15">
        <f>'4-非流动资产汇总'!E19</f>
        <v>0</v>
      </c>
      <c r="F39" s="15">
        <f>'4-非流动资产汇总'!F19</f>
        <v>0</v>
      </c>
      <c r="G39" s="16">
        <f t="shared" si="3"/>
        <v>0</v>
      </c>
      <c r="H39" s="104" t="str">
        <f t="shared" si="4"/>
        <v/>
      </c>
      <c r="I39" s="381"/>
      <c r="J39" s="380">
        <f t="shared" si="5"/>
        <v>0</v>
      </c>
    </row>
    <row r="40" ht="16.5" customHeight="1" spans="1:10">
      <c r="A40" s="98">
        <v>34</v>
      </c>
      <c r="B40" s="372" t="s">
        <v>504</v>
      </c>
      <c r="C40" s="15">
        <f>'4-非流动资产汇总'!C20</f>
        <v>535840.72</v>
      </c>
      <c r="D40" s="15">
        <f>'4-非流动资产汇总'!D20</f>
        <v>0</v>
      </c>
      <c r="E40" s="15">
        <f>'4-非流动资产汇总'!E20</f>
        <v>532000.72</v>
      </c>
      <c r="F40" s="15">
        <f>'4-非流动资产汇总'!F20</f>
        <v>294790</v>
      </c>
      <c r="G40" s="16">
        <f t="shared" si="3"/>
        <v>-237210.72</v>
      </c>
      <c r="H40" s="104">
        <f t="shared" si="4"/>
        <v>-44.5884208577763</v>
      </c>
      <c r="I40" s="381"/>
      <c r="J40" s="380">
        <f t="shared" si="5"/>
        <v>532000.72</v>
      </c>
    </row>
    <row r="41" ht="16.5" customHeight="1" spans="1:10">
      <c r="A41" s="98">
        <v>35</v>
      </c>
      <c r="B41" s="372" t="s">
        <v>505</v>
      </c>
      <c r="C41" s="15">
        <f>'4-非流动资产汇总'!C21</f>
        <v>0</v>
      </c>
      <c r="D41" s="15">
        <f>'4-非流动资产汇总'!D21</f>
        <v>0</v>
      </c>
      <c r="E41" s="15">
        <f>'4-非流动资产汇总'!E21</f>
        <v>0</v>
      </c>
      <c r="F41" s="15">
        <f>'4-非流动资产汇总'!F21</f>
        <v>0</v>
      </c>
      <c r="G41" s="16">
        <f t="shared" si="3"/>
        <v>0</v>
      </c>
      <c r="H41" s="104" t="str">
        <f t="shared" si="4"/>
        <v/>
      </c>
      <c r="I41" s="381"/>
      <c r="J41" s="380">
        <f t="shared" si="5"/>
        <v>0</v>
      </c>
    </row>
    <row r="42" ht="16.5" customHeight="1" spans="1:10">
      <c r="A42" s="98">
        <v>36</v>
      </c>
      <c r="B42" s="373" t="s">
        <v>506</v>
      </c>
      <c r="C42" s="15">
        <f>'4-非流动资产汇总'!C22</f>
        <v>511989.41</v>
      </c>
      <c r="D42" s="15">
        <f>'4-非流动资产汇总'!D22</f>
        <v>0</v>
      </c>
      <c r="E42" s="15">
        <f>'4-非流动资产汇总'!E22</f>
        <v>508149.41</v>
      </c>
      <c r="F42" s="15">
        <f>'4-非流动资产汇总'!F22</f>
        <v>243678</v>
      </c>
      <c r="G42" s="16">
        <f t="shared" si="3"/>
        <v>-264471.41</v>
      </c>
      <c r="H42" s="104">
        <f t="shared" si="4"/>
        <v>-52.0459937166905</v>
      </c>
      <c r="I42" s="381"/>
      <c r="J42" s="380">
        <f t="shared" si="5"/>
        <v>508149.41</v>
      </c>
    </row>
    <row r="43" ht="16.5" customHeight="1" spans="1:10">
      <c r="A43" s="98">
        <v>37</v>
      </c>
      <c r="B43" s="366" t="s">
        <v>507</v>
      </c>
      <c r="C43" s="15">
        <f>'4-非流动资产汇总'!C23</f>
        <v>23851.31</v>
      </c>
      <c r="D43" s="15">
        <f>'4-非流动资产汇总'!D23</f>
        <v>0</v>
      </c>
      <c r="E43" s="15">
        <f>'4-非流动资产汇总'!E23</f>
        <v>23851.31</v>
      </c>
      <c r="F43" s="15">
        <f>'4-非流动资产汇总'!F23</f>
        <v>51112</v>
      </c>
      <c r="G43" s="16">
        <f t="shared" si="3"/>
        <v>27260.69</v>
      </c>
      <c r="H43" s="104">
        <f t="shared" si="4"/>
        <v>114.294309201465</v>
      </c>
      <c r="I43" s="381"/>
      <c r="J43" s="380">
        <f t="shared" si="5"/>
        <v>23851.31</v>
      </c>
    </row>
    <row r="44" ht="16.5" customHeight="1" spans="1:10">
      <c r="A44" s="98">
        <v>38</v>
      </c>
      <c r="B44" s="366" t="s">
        <v>503</v>
      </c>
      <c r="C44" s="15">
        <f>'4-非流动资产汇总'!C24</f>
        <v>0</v>
      </c>
      <c r="D44" s="15">
        <f>'4-非流动资产汇总'!D24</f>
        <v>0</v>
      </c>
      <c r="E44" s="15">
        <f>'4-非流动资产汇总'!E24</f>
        <v>0</v>
      </c>
      <c r="F44" s="15">
        <f>'4-非流动资产汇总'!F24</f>
        <v>0</v>
      </c>
      <c r="G44" s="16">
        <f t="shared" si="3"/>
        <v>0</v>
      </c>
      <c r="H44" s="104" t="str">
        <f t="shared" si="4"/>
        <v/>
      </c>
      <c r="I44" s="381"/>
      <c r="J44" s="380">
        <f t="shared" si="5"/>
        <v>0</v>
      </c>
    </row>
    <row r="45" ht="16.5" customHeight="1" spans="1:10">
      <c r="A45" s="98">
        <v>39</v>
      </c>
      <c r="B45" s="372" t="s">
        <v>504</v>
      </c>
      <c r="C45" s="15">
        <f>'4-非流动资产汇总'!C25</f>
        <v>23851.31</v>
      </c>
      <c r="D45" s="15">
        <f>'4-非流动资产汇总'!D25</f>
        <v>0</v>
      </c>
      <c r="E45" s="15">
        <f>'4-非流动资产汇总'!E25</f>
        <v>23851.31</v>
      </c>
      <c r="F45" s="15">
        <f>'4-非流动资产汇总'!F25</f>
        <v>51112</v>
      </c>
      <c r="G45" s="16">
        <f t="shared" si="3"/>
        <v>27260.69</v>
      </c>
      <c r="H45" s="104">
        <f t="shared" si="4"/>
        <v>114.294309201465</v>
      </c>
      <c r="I45" s="381"/>
      <c r="J45" s="380">
        <f t="shared" si="5"/>
        <v>23851.31</v>
      </c>
    </row>
    <row r="46" ht="16.5" customHeight="1" spans="1:10">
      <c r="A46" s="98">
        <v>40</v>
      </c>
      <c r="B46" s="372" t="s">
        <v>505</v>
      </c>
      <c r="C46" s="15">
        <f>'4-非流动资产汇总'!C26</f>
        <v>0</v>
      </c>
      <c r="D46" s="15">
        <f>'4-非流动资产汇总'!D26</f>
        <v>0</v>
      </c>
      <c r="E46" s="15">
        <f>'4-非流动资产汇总'!E26</f>
        <v>0</v>
      </c>
      <c r="F46" s="15">
        <f>'4-非流动资产汇总'!F26</f>
        <v>0</v>
      </c>
      <c r="G46" s="16">
        <f t="shared" si="3"/>
        <v>0</v>
      </c>
      <c r="H46" s="104" t="str">
        <f t="shared" si="4"/>
        <v/>
      </c>
      <c r="I46" s="381"/>
      <c r="J46" s="380">
        <f t="shared" si="5"/>
        <v>0</v>
      </c>
    </row>
    <row r="47" ht="16.5" customHeight="1" spans="1:10">
      <c r="A47" s="98">
        <v>41</v>
      </c>
      <c r="B47" s="373" t="s">
        <v>508</v>
      </c>
      <c r="C47" s="15">
        <f>'4-非流动资产汇总'!C27</f>
        <v>0</v>
      </c>
      <c r="D47" s="15">
        <f>'4-非流动资产汇总'!D27</f>
        <v>0</v>
      </c>
      <c r="E47" s="15">
        <f>'4-非流动资产汇总'!E27</f>
        <v>0</v>
      </c>
      <c r="F47" s="15">
        <f>'4-非流动资产汇总'!F27</f>
        <v>0</v>
      </c>
      <c r="G47" s="16">
        <f t="shared" si="3"/>
        <v>0</v>
      </c>
      <c r="H47" s="104" t="str">
        <f t="shared" si="4"/>
        <v/>
      </c>
      <c r="I47" s="381"/>
      <c r="J47" s="380">
        <f t="shared" si="5"/>
        <v>0</v>
      </c>
    </row>
    <row r="48" ht="16.5" customHeight="1" spans="1:10">
      <c r="A48" s="98">
        <v>42</v>
      </c>
      <c r="B48" s="366" t="s">
        <v>509</v>
      </c>
      <c r="C48" s="15">
        <f>'4-非流动资产汇总'!C28</f>
        <v>23851.31</v>
      </c>
      <c r="D48" s="15">
        <f>'4-非流动资产汇总'!D28</f>
        <v>0</v>
      </c>
      <c r="E48" s="15">
        <f>'4-非流动资产汇总'!E28</f>
        <v>23851.31</v>
      </c>
      <c r="F48" s="15">
        <f>'4-非流动资产汇总'!F28</f>
        <v>51112</v>
      </c>
      <c r="G48" s="16">
        <f t="shared" si="3"/>
        <v>27260.69</v>
      </c>
      <c r="H48" s="104">
        <f t="shared" si="4"/>
        <v>114.294309201465</v>
      </c>
      <c r="I48" s="381"/>
      <c r="J48" s="380">
        <f t="shared" si="5"/>
        <v>23851.31</v>
      </c>
    </row>
    <row r="49" ht="16.5" customHeight="1" spans="1:10">
      <c r="A49" s="98">
        <v>43</v>
      </c>
      <c r="B49" s="366" t="s">
        <v>510</v>
      </c>
      <c r="C49" s="15">
        <f>'4-非流动资产汇总'!C29</f>
        <v>0</v>
      </c>
      <c r="D49" s="15">
        <f>'4-非流动资产汇总'!D29</f>
        <v>0</v>
      </c>
      <c r="E49" s="15">
        <f>'4-非流动资产汇总'!E29</f>
        <v>0</v>
      </c>
      <c r="F49" s="15">
        <f>'4-非流动资产汇总'!F29</f>
        <v>0</v>
      </c>
      <c r="G49" s="16">
        <f t="shared" si="3"/>
        <v>0</v>
      </c>
      <c r="H49" s="104" t="str">
        <f t="shared" si="4"/>
        <v/>
      </c>
      <c r="I49" s="381"/>
      <c r="J49" s="380">
        <f t="shared" si="5"/>
        <v>0</v>
      </c>
    </row>
    <row r="50" ht="16.5" customHeight="1" spans="1:10">
      <c r="A50" s="98">
        <v>44</v>
      </c>
      <c r="B50" s="366" t="s">
        <v>511</v>
      </c>
      <c r="C50" s="15">
        <f>'4-非流动资产汇总'!C30</f>
        <v>0</v>
      </c>
      <c r="D50" s="15">
        <f>'4-非流动资产汇总'!D30</f>
        <v>0</v>
      </c>
      <c r="E50" s="15">
        <f>'4-非流动资产汇总'!E30</f>
        <v>0</v>
      </c>
      <c r="F50" s="15">
        <f>'4-非流动资产汇总'!F30</f>
        <v>0</v>
      </c>
      <c r="G50" s="16">
        <f t="shared" si="3"/>
        <v>0</v>
      </c>
      <c r="H50" s="104" t="str">
        <f t="shared" si="4"/>
        <v/>
      </c>
      <c r="I50" s="381"/>
      <c r="J50" s="380">
        <f t="shared" si="5"/>
        <v>0</v>
      </c>
    </row>
    <row r="51" ht="16.5" customHeight="1" spans="1:10">
      <c r="A51" s="98">
        <v>45</v>
      </c>
      <c r="B51" s="366" t="s">
        <v>512</v>
      </c>
      <c r="C51" s="15">
        <f>'4-非流动资产汇总'!C31</f>
        <v>0</v>
      </c>
      <c r="D51" s="15">
        <f>'4-非流动资产汇总'!D31</f>
        <v>0</v>
      </c>
      <c r="E51" s="15">
        <f>'4-非流动资产汇总'!E31</f>
        <v>0</v>
      </c>
      <c r="F51" s="15">
        <f>'4-非流动资产汇总'!F31</f>
        <v>0</v>
      </c>
      <c r="G51" s="16">
        <f t="shared" si="3"/>
        <v>0</v>
      </c>
      <c r="H51" s="104" t="str">
        <f t="shared" si="4"/>
        <v/>
      </c>
      <c r="I51" s="381"/>
      <c r="J51" s="380">
        <f t="shared" si="5"/>
        <v>0</v>
      </c>
    </row>
    <row r="52" ht="16.5" customHeight="1" spans="1:10">
      <c r="A52" s="98">
        <v>46</v>
      </c>
      <c r="B52" s="366" t="s">
        <v>513</v>
      </c>
      <c r="C52" s="15">
        <f>'4-非流动资产汇总'!C32</f>
        <v>0</v>
      </c>
      <c r="D52" s="15">
        <f>'4-非流动资产汇总'!D32</f>
        <v>0</v>
      </c>
      <c r="E52" s="15">
        <f>'4-非流动资产汇总'!E32</f>
        <v>0</v>
      </c>
      <c r="F52" s="15">
        <f>'4-非流动资产汇总'!F32</f>
        <v>0</v>
      </c>
      <c r="G52" s="16">
        <f t="shared" si="3"/>
        <v>0</v>
      </c>
      <c r="H52" s="104" t="str">
        <f t="shared" si="4"/>
        <v/>
      </c>
      <c r="I52" s="381"/>
      <c r="J52" s="380">
        <f t="shared" si="5"/>
        <v>0</v>
      </c>
    </row>
    <row r="53" ht="16.5" customHeight="1" spans="1:10">
      <c r="A53" s="98">
        <v>47</v>
      </c>
      <c r="B53" s="366" t="s">
        <v>514</v>
      </c>
      <c r="C53" s="15">
        <f>'4-非流动资产汇总'!C33</f>
        <v>0</v>
      </c>
      <c r="D53" s="15">
        <f>'4-非流动资产汇总'!D33</f>
        <v>0</v>
      </c>
      <c r="E53" s="15">
        <f>'4-非流动资产汇总'!E33</f>
        <v>0</v>
      </c>
      <c r="F53" s="15">
        <f>'4-非流动资产汇总'!F33</f>
        <v>0</v>
      </c>
      <c r="G53" s="16">
        <f t="shared" si="3"/>
        <v>0</v>
      </c>
      <c r="H53" s="104" t="str">
        <f t="shared" si="4"/>
        <v/>
      </c>
      <c r="I53" s="381"/>
      <c r="J53" s="380">
        <f t="shared" si="5"/>
        <v>0</v>
      </c>
    </row>
    <row r="54" ht="16.5" customHeight="1" spans="1:10">
      <c r="A54" s="98">
        <v>48</v>
      </c>
      <c r="B54" s="366" t="s">
        <v>515</v>
      </c>
      <c r="C54" s="15">
        <f>'4-非流动资产汇总'!C34</f>
        <v>0</v>
      </c>
      <c r="D54" s="15">
        <f>'4-非流动资产汇总'!D34</f>
        <v>0</v>
      </c>
      <c r="E54" s="15">
        <f>'4-非流动资产汇总'!E34</f>
        <v>0</v>
      </c>
      <c r="F54" s="15">
        <f>'4-非流动资产汇总'!F34</f>
        <v>0</v>
      </c>
      <c r="G54" s="16">
        <f t="shared" si="3"/>
        <v>0</v>
      </c>
      <c r="H54" s="104" t="str">
        <f t="shared" si="4"/>
        <v/>
      </c>
      <c r="I54" s="381"/>
      <c r="J54" s="380">
        <f t="shared" si="5"/>
        <v>0</v>
      </c>
    </row>
    <row r="55" ht="16.5" customHeight="1" spans="1:10">
      <c r="A55" s="98">
        <v>49</v>
      </c>
      <c r="B55" s="366" t="s">
        <v>516</v>
      </c>
      <c r="C55" s="15">
        <f>'4-非流动资产汇总'!C35</f>
        <v>0</v>
      </c>
      <c r="D55" s="15">
        <f>'4-非流动资产汇总'!D35</f>
        <v>0</v>
      </c>
      <c r="E55" s="15">
        <f>'4-非流动资产汇总'!E35</f>
        <v>0</v>
      </c>
      <c r="F55" s="15">
        <f>'4-非流动资产汇总'!F35</f>
        <v>0</v>
      </c>
      <c r="G55" s="16">
        <f t="shared" si="3"/>
        <v>0</v>
      </c>
      <c r="H55" s="104" t="str">
        <f t="shared" si="4"/>
        <v/>
      </c>
      <c r="I55" s="381"/>
      <c r="J55" s="380">
        <f t="shared" si="5"/>
        <v>0</v>
      </c>
    </row>
    <row r="56" s="361" customFormat="1" ht="16.5" customHeight="1" spans="1:10">
      <c r="A56" s="98">
        <v>50</v>
      </c>
      <c r="B56" s="367" t="s">
        <v>190</v>
      </c>
      <c r="C56" s="368"/>
      <c r="D56" s="368"/>
      <c r="E56" s="369">
        <f>'4-非流动资产汇总'!E40</f>
        <v>0</v>
      </c>
      <c r="F56" s="369">
        <f>'4-非流动资产汇总'!F40</f>
        <v>0</v>
      </c>
      <c r="G56" s="370">
        <f t="shared" si="3"/>
        <v>0</v>
      </c>
      <c r="H56" s="371" t="str">
        <f t="shared" si="4"/>
        <v/>
      </c>
      <c r="I56" s="383"/>
      <c r="J56" s="384"/>
    </row>
    <row r="57" ht="16.5" customHeight="1" spans="1:10">
      <c r="A57" s="98">
        <v>51</v>
      </c>
      <c r="B57" s="366" t="s">
        <v>517</v>
      </c>
      <c r="C57" s="15">
        <f>'4-非流动资产汇总'!C36</f>
        <v>0</v>
      </c>
      <c r="D57" s="15">
        <f>'4-非流动资产汇总'!D36</f>
        <v>0</v>
      </c>
      <c r="E57" s="15">
        <f>'4-非流动资产汇总'!E36</f>
        <v>0</v>
      </c>
      <c r="F57" s="15">
        <f>'4-非流动资产汇总'!F36</f>
        <v>0</v>
      </c>
      <c r="G57" s="16">
        <f t="shared" si="3"/>
        <v>0</v>
      </c>
      <c r="H57" s="104" t="str">
        <f t="shared" si="4"/>
        <v/>
      </c>
      <c r="I57" s="381"/>
      <c r="J57" s="380">
        <f t="shared" ref="J57:J72" si="6">E57-I57</f>
        <v>0</v>
      </c>
    </row>
    <row r="58" ht="16.5" customHeight="1" spans="1:10">
      <c r="A58" s="98">
        <v>52</v>
      </c>
      <c r="B58" s="366" t="s">
        <v>518</v>
      </c>
      <c r="C58" s="15">
        <f>'4-非流动资产汇总'!C37</f>
        <v>0</v>
      </c>
      <c r="D58" s="15">
        <f>'4-非流动资产汇总'!D37</f>
        <v>0</v>
      </c>
      <c r="E58" s="15">
        <f>'4-非流动资产汇总'!E37</f>
        <v>0</v>
      </c>
      <c r="F58" s="15">
        <f>'4-非流动资产汇总'!F37</f>
        <v>0</v>
      </c>
      <c r="G58" s="16">
        <f t="shared" si="3"/>
        <v>0</v>
      </c>
      <c r="H58" s="104" t="str">
        <f t="shared" si="4"/>
        <v/>
      </c>
      <c r="I58" s="381"/>
      <c r="J58" s="380">
        <f t="shared" si="6"/>
        <v>0</v>
      </c>
    </row>
    <row r="59" ht="16.5" customHeight="1" spans="1:10">
      <c r="A59" s="98">
        <v>53</v>
      </c>
      <c r="B59" s="366" t="s">
        <v>519</v>
      </c>
      <c r="C59" s="15">
        <f>'4-非流动资产汇总'!C38</f>
        <v>0</v>
      </c>
      <c r="D59" s="15">
        <f>'4-非流动资产汇总'!D38</f>
        <v>0</v>
      </c>
      <c r="E59" s="15">
        <f>'4-非流动资产汇总'!E38</f>
        <v>0</v>
      </c>
      <c r="F59" s="15">
        <f>'4-非流动资产汇总'!F38</f>
        <v>0</v>
      </c>
      <c r="G59" s="16">
        <f t="shared" si="3"/>
        <v>0</v>
      </c>
      <c r="H59" s="104" t="str">
        <f t="shared" si="4"/>
        <v/>
      </c>
      <c r="I59" s="381"/>
      <c r="J59" s="380">
        <f t="shared" si="6"/>
        <v>0</v>
      </c>
    </row>
    <row r="60" ht="16.5" customHeight="1" spans="1:10">
      <c r="A60" s="98">
        <v>54</v>
      </c>
      <c r="B60" s="366" t="s">
        <v>520</v>
      </c>
      <c r="C60" s="15">
        <f>'4-非流动资产汇总'!C39</f>
        <v>0</v>
      </c>
      <c r="D60" s="15">
        <f>'4-非流动资产汇总'!D39</f>
        <v>0</v>
      </c>
      <c r="E60" s="15">
        <f>'4-非流动资产汇总'!E39</f>
        <v>0</v>
      </c>
      <c r="F60" s="15">
        <f>'4-非流动资产汇总'!F39</f>
        <v>0</v>
      </c>
      <c r="G60" s="16">
        <f t="shared" si="3"/>
        <v>0</v>
      </c>
      <c r="H60" s="104" t="str">
        <f t="shared" si="4"/>
        <v/>
      </c>
      <c r="I60" s="381"/>
      <c r="J60" s="380">
        <f t="shared" si="6"/>
        <v>0</v>
      </c>
    </row>
    <row r="61" ht="16.5" customHeight="1" spans="1:10">
      <c r="A61" s="98">
        <v>55</v>
      </c>
      <c r="B61" s="366" t="s">
        <v>521</v>
      </c>
      <c r="C61" s="15">
        <f>'4-非流动资产汇总'!C41</f>
        <v>0</v>
      </c>
      <c r="D61" s="15">
        <f>'4-非流动资产汇总'!D41</f>
        <v>0</v>
      </c>
      <c r="E61" s="15">
        <f>'4-非流动资产汇总'!E41</f>
        <v>0</v>
      </c>
      <c r="F61" s="15">
        <f>'4-非流动资产汇总'!F41</f>
        <v>0</v>
      </c>
      <c r="G61" s="16">
        <f t="shared" si="3"/>
        <v>0</v>
      </c>
      <c r="H61" s="104" t="str">
        <f t="shared" si="4"/>
        <v/>
      </c>
      <c r="I61" s="381"/>
      <c r="J61" s="380">
        <f t="shared" si="6"/>
        <v>0</v>
      </c>
    </row>
    <row r="62" ht="16.5" customHeight="1" spans="1:10">
      <c r="A62" s="98">
        <v>56</v>
      </c>
      <c r="B62" s="366" t="s">
        <v>522</v>
      </c>
      <c r="C62" s="15">
        <f>'4-非流动资产汇总'!C42</f>
        <v>0</v>
      </c>
      <c r="D62" s="15">
        <f>'4-非流动资产汇总'!D42</f>
        <v>0</v>
      </c>
      <c r="E62" s="15">
        <f>'4-非流动资产汇总'!E42</f>
        <v>0</v>
      </c>
      <c r="F62" s="15">
        <f>'4-非流动资产汇总'!F42</f>
        <v>0</v>
      </c>
      <c r="G62" s="16">
        <f t="shared" si="3"/>
        <v>0</v>
      </c>
      <c r="H62" s="104" t="str">
        <f t="shared" si="4"/>
        <v/>
      </c>
      <c r="I62" s="381"/>
      <c r="J62" s="380">
        <f t="shared" si="6"/>
        <v>0</v>
      </c>
    </row>
    <row r="63" ht="16.5" customHeight="1" spans="1:10">
      <c r="A63" s="98">
        <v>57</v>
      </c>
      <c r="B63" s="366" t="s">
        <v>523</v>
      </c>
      <c r="C63" s="15">
        <f>'4-非流动资产汇总'!C43</f>
        <v>0</v>
      </c>
      <c r="D63" s="15">
        <f>'4-非流动资产汇总'!D43</f>
        <v>0</v>
      </c>
      <c r="E63" s="15">
        <f>'4-非流动资产汇总'!E43</f>
        <v>0</v>
      </c>
      <c r="F63" s="15">
        <f>'4-非流动资产汇总'!F43</f>
        <v>0</v>
      </c>
      <c r="G63" s="16">
        <f t="shared" si="3"/>
        <v>0</v>
      </c>
      <c r="H63" s="104" t="str">
        <f t="shared" si="4"/>
        <v/>
      </c>
      <c r="I63" s="381"/>
      <c r="J63" s="380">
        <f t="shared" si="6"/>
        <v>0</v>
      </c>
    </row>
    <row r="64" ht="16.5" customHeight="1" spans="1:10">
      <c r="A64" s="98">
        <v>58</v>
      </c>
      <c r="B64" s="374" t="s">
        <v>111</v>
      </c>
      <c r="C64" s="15">
        <f>'4-非流动资产汇总'!C44</f>
        <v>0</v>
      </c>
      <c r="D64" s="15">
        <f>'4-非流动资产汇总'!D44</f>
        <v>0</v>
      </c>
      <c r="E64" s="15">
        <f>'4-非流动资产汇总'!E44</f>
        <v>0</v>
      </c>
      <c r="F64" s="15">
        <f>'4-非流动资产汇总'!F44</f>
        <v>0</v>
      </c>
      <c r="G64" s="16">
        <f t="shared" si="3"/>
        <v>0</v>
      </c>
      <c r="H64" s="104" t="str">
        <f t="shared" si="4"/>
        <v/>
      </c>
      <c r="I64" s="381"/>
      <c r="J64" s="380">
        <f t="shared" si="6"/>
        <v>0</v>
      </c>
    </row>
    <row r="65" ht="16.5" customHeight="1" spans="1:10">
      <c r="A65" s="98">
        <v>59</v>
      </c>
      <c r="B65" s="366" t="s">
        <v>524</v>
      </c>
      <c r="C65" s="15">
        <f>'4-非流动资产汇总'!C45</f>
        <v>0</v>
      </c>
      <c r="D65" s="15">
        <f>'4-非流动资产汇总'!D45</f>
        <v>0</v>
      </c>
      <c r="E65" s="15">
        <f>'4-非流动资产汇总'!E45</f>
        <v>0</v>
      </c>
      <c r="F65" s="15">
        <f>'4-非流动资产汇总'!F45</f>
        <v>0</v>
      </c>
      <c r="G65" s="16">
        <f t="shared" si="3"/>
        <v>0</v>
      </c>
      <c r="H65" s="104" t="str">
        <f t="shared" si="4"/>
        <v/>
      </c>
      <c r="I65" s="381"/>
      <c r="J65" s="380">
        <f t="shared" si="6"/>
        <v>0</v>
      </c>
    </row>
    <row r="66" s="94" customFormat="1" ht="16.5" customHeight="1" spans="1:10">
      <c r="A66" s="98">
        <v>60</v>
      </c>
      <c r="B66" s="385" t="s">
        <v>525</v>
      </c>
      <c r="C66" s="365">
        <f>C7+C26</f>
        <v>23851.31</v>
      </c>
      <c r="D66" s="365">
        <f>D7+D26</f>
        <v>0</v>
      </c>
      <c r="E66" s="365">
        <f>E7+E26</f>
        <v>23851.31</v>
      </c>
      <c r="F66" s="365">
        <f>F7+F26</f>
        <v>51112</v>
      </c>
      <c r="G66" s="16">
        <f t="shared" si="3"/>
        <v>27260.69</v>
      </c>
      <c r="H66" s="104">
        <f t="shared" si="4"/>
        <v>114.294309201465</v>
      </c>
      <c r="I66" s="379"/>
      <c r="J66" s="380">
        <f t="shared" si="6"/>
        <v>23851.31</v>
      </c>
    </row>
    <row r="67" s="94" customFormat="1" ht="16.5" customHeight="1" spans="1:10">
      <c r="A67" s="98">
        <v>61</v>
      </c>
      <c r="B67" s="385" t="s">
        <v>526</v>
      </c>
      <c r="C67" s="365">
        <f>'5-流动负债汇总'!C29</f>
        <v>0</v>
      </c>
      <c r="D67" s="365">
        <f>'5-流动负债汇总'!D29</f>
        <v>0</v>
      </c>
      <c r="E67" s="365">
        <f>'5-流动负债汇总'!E29</f>
        <v>0</v>
      </c>
      <c r="F67" s="365">
        <f>'5-流动负债汇总'!F29</f>
        <v>0</v>
      </c>
      <c r="G67" s="16">
        <f t="shared" si="3"/>
        <v>0</v>
      </c>
      <c r="H67" s="104" t="str">
        <f t="shared" si="4"/>
        <v/>
      </c>
      <c r="I67" s="379"/>
      <c r="J67" s="380">
        <f t="shared" si="6"/>
        <v>0</v>
      </c>
    </row>
    <row r="68" ht="16.5" customHeight="1" spans="1:10">
      <c r="A68" s="98">
        <v>62</v>
      </c>
      <c r="B68" s="290" t="s">
        <v>527</v>
      </c>
      <c r="C68" s="15">
        <f>'5-流动负债汇总'!C7</f>
        <v>0</v>
      </c>
      <c r="D68" s="15">
        <f>'5-流动负债汇总'!D7</f>
        <v>0</v>
      </c>
      <c r="E68" s="15">
        <f>'5-流动负债汇总'!E7</f>
        <v>0</v>
      </c>
      <c r="F68" s="15">
        <f>'5-流动负债汇总'!F7</f>
        <v>0</v>
      </c>
      <c r="G68" s="16">
        <f t="shared" si="3"/>
        <v>0</v>
      </c>
      <c r="H68" s="104" t="str">
        <f t="shared" si="4"/>
        <v/>
      </c>
      <c r="I68" s="381"/>
      <c r="J68" s="380">
        <f t="shared" si="6"/>
        <v>0</v>
      </c>
    </row>
    <row r="69" ht="16.5" customHeight="1" spans="1:10">
      <c r="A69" s="98">
        <v>63</v>
      </c>
      <c r="B69" s="290" t="s">
        <v>528</v>
      </c>
      <c r="C69" s="15">
        <f>'5-流动负债汇总'!C8</f>
        <v>0</v>
      </c>
      <c r="D69" s="15">
        <f>'5-流动负债汇总'!D8</f>
        <v>0</v>
      </c>
      <c r="E69" s="15">
        <f>'5-流动负债汇总'!E8</f>
        <v>0</v>
      </c>
      <c r="F69" s="15">
        <f>'5-流动负债汇总'!F8</f>
        <v>0</v>
      </c>
      <c r="G69" s="16">
        <f t="shared" si="3"/>
        <v>0</v>
      </c>
      <c r="H69" s="104" t="str">
        <f t="shared" si="4"/>
        <v/>
      </c>
      <c r="I69" s="381"/>
      <c r="J69" s="380">
        <f t="shared" si="6"/>
        <v>0</v>
      </c>
    </row>
    <row r="70" ht="16.5" customHeight="1" spans="1:10">
      <c r="A70" s="98">
        <v>64</v>
      </c>
      <c r="B70" s="290" t="s">
        <v>529</v>
      </c>
      <c r="C70" s="15">
        <f>'5-流动负债汇总'!C9</f>
        <v>0</v>
      </c>
      <c r="D70" s="15">
        <f>'5-流动负债汇总'!D9</f>
        <v>0</v>
      </c>
      <c r="E70" s="15">
        <f>'5-流动负债汇总'!E9</f>
        <v>0</v>
      </c>
      <c r="F70" s="15">
        <f>'5-流动负债汇总'!F9</f>
        <v>0</v>
      </c>
      <c r="G70" s="16">
        <f t="shared" si="3"/>
        <v>0</v>
      </c>
      <c r="H70" s="104" t="str">
        <f t="shared" si="4"/>
        <v/>
      </c>
      <c r="I70" s="381"/>
      <c r="J70" s="380">
        <f t="shared" si="6"/>
        <v>0</v>
      </c>
    </row>
    <row r="71" ht="16.5" customHeight="1" spans="1:10">
      <c r="A71" s="98">
        <v>65</v>
      </c>
      <c r="B71" s="290" t="s">
        <v>530</v>
      </c>
      <c r="C71" s="15">
        <f>'5-流动负债汇总'!C10</f>
        <v>0</v>
      </c>
      <c r="D71" s="15">
        <f>'5-流动负债汇总'!D10</f>
        <v>0</v>
      </c>
      <c r="E71" s="15">
        <f>'5-流动负债汇总'!E10</f>
        <v>0</v>
      </c>
      <c r="F71" s="15">
        <f>'5-流动负债汇总'!F10</f>
        <v>0</v>
      </c>
      <c r="G71" s="16">
        <f t="shared" si="3"/>
        <v>0</v>
      </c>
      <c r="H71" s="104" t="str">
        <f t="shared" si="4"/>
        <v/>
      </c>
      <c r="I71" s="381"/>
      <c r="J71" s="380">
        <f t="shared" si="6"/>
        <v>0</v>
      </c>
    </row>
    <row r="72" ht="16.5" customHeight="1" spans="1:10">
      <c r="A72" s="98">
        <v>66</v>
      </c>
      <c r="B72" s="290" t="s">
        <v>531</v>
      </c>
      <c r="C72" s="15">
        <f>'5-流动负债汇总'!C11</f>
        <v>0</v>
      </c>
      <c r="D72" s="15">
        <f>'5-流动负债汇总'!D11</f>
        <v>0</v>
      </c>
      <c r="E72" s="15">
        <f>'5-流动负债汇总'!E11</f>
        <v>0</v>
      </c>
      <c r="F72" s="15">
        <f>'5-流动负债汇总'!F11</f>
        <v>0</v>
      </c>
      <c r="G72" s="16">
        <f t="shared" si="3"/>
        <v>0</v>
      </c>
      <c r="H72" s="104" t="str">
        <f t="shared" si="4"/>
        <v/>
      </c>
      <c r="I72" s="381"/>
      <c r="J72" s="380">
        <f t="shared" si="6"/>
        <v>0</v>
      </c>
    </row>
    <row r="73" s="361" customFormat="1" ht="16.5" customHeight="1" spans="1:10">
      <c r="A73" s="98">
        <v>67</v>
      </c>
      <c r="B73" s="367" t="s">
        <v>193</v>
      </c>
      <c r="C73" s="368"/>
      <c r="D73" s="368"/>
      <c r="E73" s="369">
        <f>'5-流动负债汇总'!E12</f>
        <v>0</v>
      </c>
      <c r="F73" s="369">
        <f>'5-流动负债汇总'!F12</f>
        <v>0</v>
      </c>
      <c r="G73" s="370">
        <f t="shared" si="3"/>
        <v>0</v>
      </c>
      <c r="H73" s="371" t="str">
        <f t="shared" si="4"/>
        <v/>
      </c>
      <c r="I73" s="383"/>
      <c r="J73" s="384"/>
    </row>
    <row r="74" ht="16.5" customHeight="1" spans="1:10">
      <c r="A74" s="98">
        <v>68</v>
      </c>
      <c r="B74" s="290" t="s">
        <v>532</v>
      </c>
      <c r="C74" s="15">
        <f>'5-流动负债汇总'!C13</f>
        <v>0</v>
      </c>
      <c r="D74" s="15">
        <f>'5-流动负债汇总'!D13</f>
        <v>0</v>
      </c>
      <c r="E74" s="15">
        <f>'5-流动负债汇总'!E13</f>
        <v>0</v>
      </c>
      <c r="F74" s="15">
        <f>'5-流动负债汇总'!F13</f>
        <v>0</v>
      </c>
      <c r="G74" s="16">
        <f t="shared" si="3"/>
        <v>0</v>
      </c>
      <c r="H74" s="104" t="str">
        <f t="shared" si="4"/>
        <v/>
      </c>
      <c r="I74" s="381"/>
      <c r="J74" s="380">
        <f>E74-I74</f>
        <v>0</v>
      </c>
    </row>
    <row r="75" ht="16.5" customHeight="1" spans="1:10">
      <c r="A75" s="98">
        <v>69</v>
      </c>
      <c r="B75" s="290" t="s">
        <v>533</v>
      </c>
      <c r="C75" s="15">
        <f>'5-流动负债汇总'!C14</f>
        <v>0</v>
      </c>
      <c r="D75" s="15">
        <f>'5-流动负债汇总'!D14</f>
        <v>0</v>
      </c>
      <c r="E75" s="15">
        <f>'5-流动负债汇总'!E14</f>
        <v>0</v>
      </c>
      <c r="F75" s="15">
        <f>'5-流动负债汇总'!F14</f>
        <v>0</v>
      </c>
      <c r="G75" s="16">
        <f t="shared" si="3"/>
        <v>0</v>
      </c>
      <c r="H75" s="104" t="str">
        <f t="shared" si="4"/>
        <v/>
      </c>
      <c r="I75" s="381"/>
      <c r="J75" s="380">
        <f t="shared" ref="J75:J90" si="7">E75-I75</f>
        <v>0</v>
      </c>
    </row>
    <row r="76" ht="16.5" customHeight="1" spans="1:10">
      <c r="A76" s="98">
        <v>70</v>
      </c>
      <c r="B76" s="290" t="s">
        <v>534</v>
      </c>
      <c r="C76" s="15">
        <f>'5-流动负债汇总'!C15</f>
        <v>0</v>
      </c>
      <c r="D76" s="15">
        <f>'5-流动负债汇总'!D15</f>
        <v>0</v>
      </c>
      <c r="E76" s="15">
        <f>'5-流动负债汇总'!E15</f>
        <v>0</v>
      </c>
      <c r="F76" s="15">
        <f>'5-流动负债汇总'!F15</f>
        <v>0</v>
      </c>
      <c r="G76" s="16">
        <f t="shared" ref="G76:G92" si="8">F76-E76</f>
        <v>0</v>
      </c>
      <c r="H76" s="104" t="str">
        <f t="shared" ref="H76:H92" si="9">IF(E76=0,"",G76/E76*100)</f>
        <v/>
      </c>
      <c r="I76" s="381"/>
      <c r="J76" s="380">
        <f t="shared" si="7"/>
        <v>0</v>
      </c>
    </row>
    <row r="77" ht="16.5" customHeight="1" spans="1:10">
      <c r="A77" s="98">
        <v>71</v>
      </c>
      <c r="B77" s="290" t="s">
        <v>535</v>
      </c>
      <c r="C77" s="15">
        <f>'5-流动负债汇总'!C16</f>
        <v>0</v>
      </c>
      <c r="D77" s="15">
        <f>'5-流动负债汇总'!D16</f>
        <v>0</v>
      </c>
      <c r="E77" s="15">
        <f>'5-流动负债汇总'!E16</f>
        <v>0</v>
      </c>
      <c r="F77" s="15">
        <f>'5-流动负债汇总'!F16</f>
        <v>0</v>
      </c>
      <c r="G77" s="16">
        <f t="shared" si="8"/>
        <v>0</v>
      </c>
      <c r="H77" s="104" t="str">
        <f t="shared" si="9"/>
        <v/>
      </c>
      <c r="I77" s="381"/>
      <c r="J77" s="380">
        <f t="shared" si="7"/>
        <v>0</v>
      </c>
    </row>
    <row r="78" ht="16.5" customHeight="1" spans="1:10">
      <c r="A78" s="98">
        <v>72</v>
      </c>
      <c r="B78" s="290" t="s">
        <v>536</v>
      </c>
      <c r="C78" s="15">
        <f>'5-流动负债汇总'!C17</f>
        <v>0</v>
      </c>
      <c r="D78" s="15">
        <f>'5-流动负债汇总'!D17</f>
        <v>0</v>
      </c>
      <c r="E78" s="15">
        <f>'5-流动负债汇总'!E17</f>
        <v>0</v>
      </c>
      <c r="F78" s="15">
        <f>'5-流动负债汇总'!F17</f>
        <v>0</v>
      </c>
      <c r="G78" s="16">
        <f t="shared" si="8"/>
        <v>0</v>
      </c>
      <c r="H78" s="104" t="str">
        <f t="shared" si="9"/>
        <v/>
      </c>
      <c r="I78" s="381"/>
      <c r="J78" s="380">
        <f t="shared" si="7"/>
        <v>0</v>
      </c>
    </row>
    <row r="79" ht="16.5" customHeight="1" spans="1:10">
      <c r="A79" s="98">
        <v>73</v>
      </c>
      <c r="B79" s="290" t="s">
        <v>537</v>
      </c>
      <c r="C79" s="15">
        <f>'5-流动负债汇总'!C18</f>
        <v>0</v>
      </c>
      <c r="D79" s="15">
        <f>'5-流动负债汇总'!D18</f>
        <v>0</v>
      </c>
      <c r="E79" s="15">
        <f>'5-流动负债汇总'!E18</f>
        <v>0</v>
      </c>
      <c r="F79" s="15">
        <f>'5-流动负债汇总'!F18</f>
        <v>0</v>
      </c>
      <c r="G79" s="16">
        <f t="shared" si="8"/>
        <v>0</v>
      </c>
      <c r="H79" s="104" t="str">
        <f t="shared" si="9"/>
        <v/>
      </c>
      <c r="I79" s="381"/>
      <c r="J79" s="380">
        <f t="shared" si="7"/>
        <v>0</v>
      </c>
    </row>
    <row r="80" ht="16.5" customHeight="1" spans="1:10">
      <c r="A80" s="98">
        <v>74</v>
      </c>
      <c r="B80" s="290" t="s">
        <v>538</v>
      </c>
      <c r="C80" s="15">
        <f>'5-流动负债汇总'!C19</f>
        <v>0</v>
      </c>
      <c r="D80" s="15">
        <f>'5-流动负债汇总'!D19</f>
        <v>0</v>
      </c>
      <c r="E80" s="15">
        <f>'5-流动负债汇总'!E19</f>
        <v>0</v>
      </c>
      <c r="F80" s="15">
        <f>'5-流动负债汇总'!F19</f>
        <v>0</v>
      </c>
      <c r="G80" s="16">
        <f t="shared" si="8"/>
        <v>0</v>
      </c>
      <c r="H80" s="104" t="str">
        <f t="shared" si="9"/>
        <v/>
      </c>
      <c r="I80" s="381"/>
      <c r="J80" s="380">
        <f t="shared" si="7"/>
        <v>0</v>
      </c>
    </row>
    <row r="81" s="94" customFormat="1" ht="16.5" customHeight="1" spans="1:10">
      <c r="A81" s="98">
        <v>75</v>
      </c>
      <c r="B81" s="385" t="s">
        <v>539</v>
      </c>
      <c r="C81" s="15">
        <f>'6-非流动负债汇总 '!C27</f>
        <v>0</v>
      </c>
      <c r="D81" s="15">
        <f>'6-非流动负债汇总 '!D27</f>
        <v>0</v>
      </c>
      <c r="E81" s="365">
        <f>'6-非流动负债汇总 '!E27</f>
        <v>0</v>
      </c>
      <c r="F81" s="365">
        <f>'6-非流动负债汇总 '!F27</f>
        <v>0</v>
      </c>
      <c r="G81" s="16">
        <f t="shared" si="8"/>
        <v>0</v>
      </c>
      <c r="H81" s="104" t="str">
        <f t="shared" si="9"/>
        <v/>
      </c>
      <c r="I81" s="379"/>
      <c r="J81" s="380">
        <f t="shared" si="7"/>
        <v>0</v>
      </c>
    </row>
    <row r="82" ht="16.5" customHeight="1" spans="1:10">
      <c r="A82" s="98">
        <v>76</v>
      </c>
      <c r="B82" s="290" t="s">
        <v>540</v>
      </c>
      <c r="C82" s="15">
        <f>'6-非流动负债汇总 '!C7</f>
        <v>0</v>
      </c>
      <c r="D82" s="15">
        <f>'6-非流动负债汇总 '!D7</f>
        <v>0</v>
      </c>
      <c r="E82" s="15">
        <f>'6-非流动负债汇总 '!E7</f>
        <v>0</v>
      </c>
      <c r="F82" s="15">
        <f>'6-非流动负债汇总 '!F7</f>
        <v>0</v>
      </c>
      <c r="G82" s="16">
        <f t="shared" si="8"/>
        <v>0</v>
      </c>
      <c r="H82" s="104" t="str">
        <f t="shared" si="9"/>
        <v/>
      </c>
      <c r="I82" s="381"/>
      <c r="J82" s="380">
        <f t="shared" si="7"/>
        <v>0</v>
      </c>
    </row>
    <row r="83" ht="16.5" customHeight="1" spans="1:10">
      <c r="A83" s="98">
        <v>77</v>
      </c>
      <c r="B83" s="290" t="s">
        <v>541</v>
      </c>
      <c r="C83" s="15">
        <f>'6-非流动负债汇总 '!C8</f>
        <v>0</v>
      </c>
      <c r="D83" s="15">
        <f>'6-非流动负债汇总 '!D8</f>
        <v>0</v>
      </c>
      <c r="E83" s="15">
        <f>'6-非流动负债汇总 '!E8</f>
        <v>0</v>
      </c>
      <c r="F83" s="15">
        <f>'6-非流动负债汇总 '!F8</f>
        <v>0</v>
      </c>
      <c r="G83" s="16">
        <f t="shared" si="8"/>
        <v>0</v>
      </c>
      <c r="H83" s="104" t="str">
        <f t="shared" si="9"/>
        <v/>
      </c>
      <c r="I83" s="381"/>
      <c r="J83" s="380">
        <f t="shared" si="7"/>
        <v>0</v>
      </c>
    </row>
    <row r="84" s="361" customFormat="1" ht="16.5" customHeight="1" spans="1:10">
      <c r="A84" s="98">
        <v>78</v>
      </c>
      <c r="B84" s="367" t="s">
        <v>197</v>
      </c>
      <c r="C84" s="368"/>
      <c r="D84" s="368"/>
      <c r="E84" s="369">
        <f>'6-非流动负债汇总 '!E9</f>
        <v>0</v>
      </c>
      <c r="F84" s="369">
        <f>'6-非流动负债汇总 '!F9</f>
        <v>0</v>
      </c>
      <c r="G84" s="370">
        <f t="shared" si="8"/>
        <v>0</v>
      </c>
      <c r="H84" s="371" t="str">
        <f t="shared" si="9"/>
        <v/>
      </c>
      <c r="I84" s="383"/>
      <c r="J84" s="384"/>
    </row>
    <row r="85" ht="16.5" customHeight="1" spans="1:10">
      <c r="A85" s="98">
        <v>79</v>
      </c>
      <c r="B85" s="290" t="s">
        <v>542</v>
      </c>
      <c r="C85" s="15">
        <f>'6-非流动负债汇总 '!C10</f>
        <v>0</v>
      </c>
      <c r="D85" s="15">
        <f>'6-非流动负债汇总 '!D10</f>
        <v>0</v>
      </c>
      <c r="E85" s="15">
        <f>'6-非流动负债汇总 '!E10</f>
        <v>0</v>
      </c>
      <c r="F85" s="15">
        <f>'6-非流动负债汇总 '!F10</f>
        <v>0</v>
      </c>
      <c r="G85" s="16">
        <f t="shared" si="8"/>
        <v>0</v>
      </c>
      <c r="H85" s="104" t="str">
        <f t="shared" si="9"/>
        <v/>
      </c>
      <c r="I85" s="381"/>
      <c r="J85" s="380">
        <f>E85-I85</f>
        <v>0</v>
      </c>
    </row>
    <row r="86" ht="16.5" customHeight="1" spans="1:10">
      <c r="A86" s="98">
        <v>80</v>
      </c>
      <c r="B86" s="290" t="s">
        <v>543</v>
      </c>
      <c r="C86" s="15">
        <f>'6-非流动负债汇总 '!C11</f>
        <v>0</v>
      </c>
      <c r="D86" s="15">
        <f>'6-非流动负债汇总 '!D11</f>
        <v>0</v>
      </c>
      <c r="E86" s="15">
        <f>'6-非流动负债汇总 '!E11</f>
        <v>0</v>
      </c>
      <c r="F86" s="15">
        <f>'6-非流动负债汇总 '!F11</f>
        <v>0</v>
      </c>
      <c r="G86" s="16">
        <f t="shared" si="8"/>
        <v>0</v>
      </c>
      <c r="H86" s="104" t="str">
        <f t="shared" si="9"/>
        <v/>
      </c>
      <c r="I86" s="381"/>
      <c r="J86" s="380">
        <f>E86-I86</f>
        <v>0</v>
      </c>
    </row>
    <row r="87" ht="15" customHeight="1" spans="1:10">
      <c r="A87" s="98">
        <v>81</v>
      </c>
      <c r="B87" s="290" t="s">
        <v>544</v>
      </c>
      <c r="C87" s="15">
        <f>'6-非流动负债汇总 '!C12</f>
        <v>0</v>
      </c>
      <c r="D87" s="15">
        <f>'6-非流动负债汇总 '!D12</f>
        <v>0</v>
      </c>
      <c r="E87" s="15">
        <f>'6-非流动负债汇总 '!E12</f>
        <v>0</v>
      </c>
      <c r="F87" s="15">
        <f>'6-非流动负债汇总 '!F12</f>
        <v>0</v>
      </c>
      <c r="G87" s="16">
        <f t="shared" si="8"/>
        <v>0</v>
      </c>
      <c r="H87" s="104" t="str">
        <f t="shared" si="9"/>
        <v/>
      </c>
      <c r="I87" s="381"/>
      <c r="J87" s="380">
        <f>E87-I87</f>
        <v>0</v>
      </c>
    </row>
    <row r="88" s="361" customFormat="1" ht="16.5" customHeight="1" spans="1:10">
      <c r="A88" s="98">
        <v>82</v>
      </c>
      <c r="B88" s="367" t="s">
        <v>198</v>
      </c>
      <c r="C88" s="368"/>
      <c r="D88" s="368"/>
      <c r="E88" s="369">
        <f>'6-非流动负债汇总 '!E13</f>
        <v>0</v>
      </c>
      <c r="F88" s="369">
        <f>'6-非流动负债汇总 '!F13</f>
        <v>0</v>
      </c>
      <c r="G88" s="370">
        <f t="shared" si="8"/>
        <v>0</v>
      </c>
      <c r="H88" s="371" t="str">
        <f t="shared" si="9"/>
        <v/>
      </c>
      <c r="I88" s="383"/>
      <c r="J88" s="384"/>
    </row>
    <row r="89" ht="16.5" customHeight="1" spans="1:10">
      <c r="A89" s="98">
        <v>83</v>
      </c>
      <c r="B89" s="290" t="s">
        <v>545</v>
      </c>
      <c r="C89" s="15">
        <f>'6-非流动负债汇总 '!C14</f>
        <v>0</v>
      </c>
      <c r="D89" s="15">
        <f>'6-非流动负债汇总 '!D14</f>
        <v>0</v>
      </c>
      <c r="E89" s="15">
        <f>'6-非流动负债汇总 '!E14</f>
        <v>0</v>
      </c>
      <c r="F89" s="15">
        <f>'6-非流动负债汇总 '!F14</f>
        <v>0</v>
      </c>
      <c r="G89" s="16">
        <f t="shared" si="8"/>
        <v>0</v>
      </c>
      <c r="H89" s="104" t="str">
        <f t="shared" si="9"/>
        <v/>
      </c>
      <c r="I89" s="381"/>
      <c r="J89" s="380">
        <f>E89-I89</f>
        <v>0</v>
      </c>
    </row>
    <row r="90" ht="16.5" customHeight="1" spans="1:10">
      <c r="A90" s="98">
        <v>84</v>
      </c>
      <c r="B90" s="290" t="s">
        <v>546</v>
      </c>
      <c r="C90" s="15">
        <f>'6-非流动负债汇总 '!C15</f>
        <v>0</v>
      </c>
      <c r="D90" s="15">
        <f>'6-非流动负债汇总 '!D15</f>
        <v>0</v>
      </c>
      <c r="E90" s="15">
        <f>'6-非流动负债汇总 '!E15</f>
        <v>0</v>
      </c>
      <c r="F90" s="15">
        <f>'6-非流动负债汇总 '!F15</f>
        <v>0</v>
      </c>
      <c r="G90" s="16">
        <f t="shared" si="8"/>
        <v>0</v>
      </c>
      <c r="H90" s="104" t="str">
        <f t="shared" si="9"/>
        <v/>
      </c>
      <c r="I90" s="381"/>
      <c r="J90" s="380">
        <f>E90-I90</f>
        <v>0</v>
      </c>
    </row>
    <row r="91" s="94" customFormat="1" ht="16.5" customHeight="1" spans="1:10">
      <c r="A91" s="98">
        <v>85</v>
      </c>
      <c r="B91" s="385" t="s">
        <v>547</v>
      </c>
      <c r="C91" s="365">
        <f>C67+C81</f>
        <v>0</v>
      </c>
      <c r="D91" s="365">
        <f>D67+D81</f>
        <v>0</v>
      </c>
      <c r="E91" s="365">
        <f>E67+E81</f>
        <v>0</v>
      </c>
      <c r="F91" s="365">
        <f>F67+F81</f>
        <v>0</v>
      </c>
      <c r="G91" s="16">
        <f t="shared" si="8"/>
        <v>0</v>
      </c>
      <c r="H91" s="104" t="str">
        <f t="shared" si="9"/>
        <v/>
      </c>
      <c r="I91" s="379"/>
      <c r="J91" s="380">
        <f>E91-I91</f>
        <v>0</v>
      </c>
    </row>
    <row r="92" s="94" customFormat="1" ht="16.5" customHeight="1" spans="1:10">
      <c r="A92" s="98">
        <v>86</v>
      </c>
      <c r="B92" s="385" t="s">
        <v>548</v>
      </c>
      <c r="C92" s="365">
        <f>C66-C91</f>
        <v>23851.31</v>
      </c>
      <c r="D92" s="365">
        <f>D66-D91</f>
        <v>0</v>
      </c>
      <c r="E92" s="365">
        <f>E66-E91</f>
        <v>23851.31</v>
      </c>
      <c r="F92" s="365">
        <f>F66-F91</f>
        <v>51112</v>
      </c>
      <c r="G92" s="16">
        <f t="shared" si="8"/>
        <v>27260.69</v>
      </c>
      <c r="H92" s="104">
        <f t="shared" si="9"/>
        <v>114.294309201465</v>
      </c>
      <c r="I92" s="379"/>
      <c r="J92" s="380">
        <f>E92-I92</f>
        <v>23851.31</v>
      </c>
    </row>
    <row r="93" s="362" customFormat="1" ht="29.25" customHeight="1" spans="1:10">
      <c r="A93" s="386"/>
      <c r="B93" s="387"/>
      <c r="C93" s="96"/>
      <c r="D93" s="96"/>
      <c r="E93" s="96"/>
      <c r="F93" s="96"/>
      <c r="G93" s="388"/>
      <c r="H93" s="388" t="s">
        <v>465</v>
      </c>
      <c r="J93" s="389"/>
    </row>
    <row r="94" customHeight="1" spans="9:9">
      <c r="I94" s="29" t="s">
        <v>466</v>
      </c>
    </row>
  </sheetData>
  <sheetProtection formatColumns="0"/>
  <autoFilter ref="A6:L94">
    <extLst/>
  </autoFilter>
  <mergeCells count="2">
    <mergeCell ref="A2:H2"/>
    <mergeCell ref="A3:H3"/>
  </mergeCells>
  <conditionalFormatting sqref="J7:J93">
    <cfRule type="cellIs" dxfId="0" priority="1" stopIfTrue="1" operator="notEqual">
      <formula>0</formula>
    </cfRule>
    <cfRule type="cellIs" dxfId="0" priority="2" stopIfTrue="1" operator="notEqual">
      <formula>0</formula>
    </cfRule>
    <cfRule type="cellIs" dxfId="0" priority="3" stopIfTrue="1" operator="notEqual">
      <formula>0</formula>
    </cfRule>
  </conditionalFormatting>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fitToHeight="0" orientation="landscape"/>
  <headerFooter scaleWithDoc="0">
    <oddFooter>&amp;R&amp;"宋体,常规"&amp;10&amp;P/&amp;N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3" workbookViewId="0">
      <selection activeCell="A5" sqref="A5:E5"/>
    </sheetView>
  </sheetViews>
  <sheetFormatPr defaultColWidth="9" defaultRowHeight="15.75" customHeight="1"/>
  <cols>
    <col min="1" max="1" width="7.5" style="3" customWidth="1"/>
    <col min="2" max="2" width="24.125" style="3" customWidth="1"/>
    <col min="3" max="4" width="18.625" style="3" hidden="1" customWidth="1" outlineLevel="1"/>
    <col min="5" max="5" width="18.625" style="3" customWidth="1" collapsed="1"/>
    <col min="6" max="8" width="18.625" style="3" customWidth="1"/>
    <col min="9" max="16384" width="9" style="3"/>
  </cols>
  <sheetData>
    <row r="1" customHeight="1" spans="1:1">
      <c r="A1" s="5" t="s">
        <v>435</v>
      </c>
    </row>
    <row r="2" s="1" customFormat="1" ht="30" customHeight="1" spans="1:8">
      <c r="A2" s="6" t="s">
        <v>549</v>
      </c>
      <c r="B2" s="6"/>
      <c r="C2" s="6"/>
      <c r="D2" s="6"/>
      <c r="E2" s="6"/>
      <c r="F2" s="6"/>
      <c r="G2" s="6"/>
      <c r="H2" s="6"/>
    </row>
    <row r="3" customHeight="1" spans="1:8">
      <c r="A3" s="2" t="str">
        <f>"评估基准日："&amp;TEXT(基本信息输入表!M7,"yyyy年mm月dd日")</f>
        <v>评估基准日：2024年06月30日</v>
      </c>
      <c r="B3" s="2"/>
      <c r="C3" s="2"/>
      <c r="D3" s="2"/>
      <c r="E3" s="2"/>
      <c r="F3" s="2"/>
      <c r="G3" s="2"/>
      <c r="H3" s="2"/>
    </row>
    <row r="4" ht="14.1" customHeight="1" spans="6:8">
      <c r="F4" s="2"/>
      <c r="G4" s="2"/>
      <c r="H4" s="21" t="s">
        <v>550</v>
      </c>
    </row>
    <row r="5" customHeight="1" spans="1:8">
      <c r="A5" s="65" t="str">
        <f>基本信息输入表!K6&amp;"："&amp;基本信息输入表!M6</f>
        <v>被评估单位：贵州天然气能源投资股份有限公司</v>
      </c>
      <c r="B5" s="65"/>
      <c r="C5" s="65"/>
      <c r="D5" s="65"/>
      <c r="E5" s="65"/>
      <c r="H5" s="357" t="s">
        <v>551</v>
      </c>
    </row>
    <row r="6" s="2" customFormat="1" customHeight="1" spans="1:8">
      <c r="A6" s="358" t="s">
        <v>552</v>
      </c>
      <c r="B6" s="358" t="s">
        <v>471</v>
      </c>
      <c r="C6" s="10" t="s">
        <v>440</v>
      </c>
      <c r="D6" s="10" t="s">
        <v>441</v>
      </c>
      <c r="E6" s="260" t="s">
        <v>553</v>
      </c>
      <c r="F6" s="358" t="s">
        <v>554</v>
      </c>
      <c r="G6" s="358" t="s">
        <v>555</v>
      </c>
      <c r="H6" s="358" t="s">
        <v>445</v>
      </c>
    </row>
    <row r="7" customHeight="1" spans="1:8">
      <c r="A7" s="17" t="s">
        <v>556</v>
      </c>
      <c r="B7" s="13" t="s">
        <v>557</v>
      </c>
      <c r="C7" s="288">
        <f>'表3-1货币汇总表'!C24</f>
        <v>0</v>
      </c>
      <c r="D7" s="288">
        <f>'表3-1货币汇总表'!D24</f>
        <v>0</v>
      </c>
      <c r="E7" s="288">
        <f>'表3-1货币汇总表'!E24</f>
        <v>0</v>
      </c>
      <c r="F7" s="288">
        <f>'表3-1货币汇总表'!F24</f>
        <v>0</v>
      </c>
      <c r="G7" s="16">
        <f>F7-E7</f>
        <v>0</v>
      </c>
      <c r="H7" s="104" t="str">
        <f>IF(E7=0,"",G7/E7*100)</f>
        <v/>
      </c>
    </row>
    <row r="8" customHeight="1" spans="1:8">
      <c r="A8" s="17" t="s">
        <v>558</v>
      </c>
      <c r="B8" s="13" t="s">
        <v>559</v>
      </c>
      <c r="C8" s="288">
        <f>'3-2交易性金融资产汇总'!C25</f>
        <v>0</v>
      </c>
      <c r="D8" s="288">
        <f>'3-2交易性金融资产汇总'!D25</f>
        <v>0</v>
      </c>
      <c r="E8" s="288">
        <f>'3-2交易性金融资产汇总'!E25</f>
        <v>0</v>
      </c>
      <c r="F8" s="288">
        <f>'3-2交易性金融资产汇总'!F25</f>
        <v>0</v>
      </c>
      <c r="G8" s="16">
        <f t="shared" ref="G8:G30" si="0">F8-E8</f>
        <v>0</v>
      </c>
      <c r="H8" s="104" t="str">
        <f t="shared" ref="H8:H30" si="1">IF(E8=0,"",G8/E8*100)</f>
        <v/>
      </c>
    </row>
    <row r="9" customHeight="1" spans="1:8">
      <c r="A9" s="17" t="s">
        <v>560</v>
      </c>
      <c r="B9" s="13" t="s">
        <v>561</v>
      </c>
      <c r="C9" s="288">
        <f>'3-3应收票据'!F27</f>
        <v>0</v>
      </c>
      <c r="D9" s="288">
        <f>'3-3应收票据'!H27</f>
        <v>0</v>
      </c>
      <c r="E9" s="288">
        <f>'3-3应收票据'!J27</f>
        <v>0</v>
      </c>
      <c r="F9" s="108">
        <f>'3-3应收票据'!L27</f>
        <v>0</v>
      </c>
      <c r="G9" s="16">
        <f t="shared" si="0"/>
        <v>0</v>
      </c>
      <c r="H9" s="104" t="str">
        <f t="shared" si="1"/>
        <v/>
      </c>
    </row>
    <row r="10" customHeight="1" spans="1:8">
      <c r="A10" s="17" t="s">
        <v>562</v>
      </c>
      <c r="B10" s="13" t="s">
        <v>563</v>
      </c>
      <c r="C10" s="288">
        <f>'3-4应收账款'!O27</f>
        <v>0</v>
      </c>
      <c r="D10" s="288">
        <f>'3-4应收账款'!Q27</f>
        <v>0</v>
      </c>
      <c r="E10" s="288">
        <f>'3-4应收账款'!S27</f>
        <v>0</v>
      </c>
      <c r="F10" s="108">
        <f>'3-4应收账款'!U27</f>
        <v>0</v>
      </c>
      <c r="G10" s="16">
        <f t="shared" si="0"/>
        <v>0</v>
      </c>
      <c r="H10" s="104" t="str">
        <f t="shared" si="1"/>
        <v/>
      </c>
    </row>
    <row r="11" customHeight="1" spans="1:8">
      <c r="A11" s="17"/>
      <c r="B11" s="13" t="s">
        <v>564</v>
      </c>
      <c r="C11" s="288">
        <f>'3-4应收账款'!O28</f>
        <v>0</v>
      </c>
      <c r="D11" s="288">
        <f>'3-4应收账款'!Q28</f>
        <v>0</v>
      </c>
      <c r="E11" s="288">
        <f>'3-4应收账款'!S28</f>
        <v>0</v>
      </c>
      <c r="F11" s="288">
        <f>'3-4应收账款'!U29</f>
        <v>0</v>
      </c>
      <c r="G11" s="16">
        <f t="shared" si="0"/>
        <v>0</v>
      </c>
      <c r="H11" s="104" t="str">
        <f t="shared" si="1"/>
        <v/>
      </c>
    </row>
    <row r="12" customHeight="1" spans="1:8">
      <c r="A12" s="17"/>
      <c r="B12" s="13" t="s">
        <v>565</v>
      </c>
      <c r="C12" s="108">
        <f>C10-C11</f>
        <v>0</v>
      </c>
      <c r="D12" s="108">
        <f>D10-D11</f>
        <v>0</v>
      </c>
      <c r="E12" s="108">
        <f>E10-E11</f>
        <v>0</v>
      </c>
      <c r="F12" s="108">
        <f>F10-F11</f>
        <v>0</v>
      </c>
      <c r="G12" s="16">
        <f t="shared" si="0"/>
        <v>0</v>
      </c>
      <c r="H12" s="104" t="str">
        <f t="shared" si="1"/>
        <v/>
      </c>
    </row>
    <row r="13" customHeight="1" spans="1:8">
      <c r="A13" s="17" t="s">
        <v>566</v>
      </c>
      <c r="B13" s="13" t="s">
        <v>50</v>
      </c>
      <c r="C13" s="288">
        <f>'3-5预付款项'!I31</f>
        <v>0</v>
      </c>
      <c r="D13" s="288">
        <f>'3-5预付款项'!K31</f>
        <v>0</v>
      </c>
      <c r="E13" s="359">
        <f>'3-5预付款项'!M31</f>
        <v>0</v>
      </c>
      <c r="F13" s="108">
        <f>'3-5预付款项'!O31</f>
        <v>0</v>
      </c>
      <c r="G13" s="16">
        <f t="shared" si="0"/>
        <v>0</v>
      </c>
      <c r="H13" s="104" t="str">
        <f t="shared" si="1"/>
        <v/>
      </c>
    </row>
    <row r="14" customHeight="1" spans="1:8">
      <c r="A14" s="17" t="s">
        <v>567</v>
      </c>
      <c r="B14" s="13" t="s">
        <v>568</v>
      </c>
      <c r="C14" s="288">
        <f>'3-6应收利息'!G26</f>
        <v>0</v>
      </c>
      <c r="D14" s="288">
        <f>'3-6应收利息'!H26</f>
        <v>0</v>
      </c>
      <c r="E14" s="288">
        <f>'3-6应收利息'!I26</f>
        <v>0</v>
      </c>
      <c r="F14" s="288">
        <f>'3-6应收利息'!J26</f>
        <v>0</v>
      </c>
      <c r="G14" s="16">
        <f t="shared" si="0"/>
        <v>0</v>
      </c>
      <c r="H14" s="104" t="str">
        <f t="shared" si="1"/>
        <v/>
      </c>
    </row>
    <row r="15" customHeight="1" spans="1:8">
      <c r="A15" s="17" t="s">
        <v>569</v>
      </c>
      <c r="B15" s="13" t="s">
        <v>570</v>
      </c>
      <c r="C15" s="288">
        <f>'3-7应收股利'!E26</f>
        <v>0</v>
      </c>
      <c r="D15" s="288">
        <f>'3-7应收股利'!F26</f>
        <v>0</v>
      </c>
      <c r="E15" s="288">
        <f>'3-7应收股利'!G26</f>
        <v>0</v>
      </c>
      <c r="F15" s="288">
        <f>'3-7应收股利'!H26</f>
        <v>0</v>
      </c>
      <c r="G15" s="16">
        <f t="shared" si="0"/>
        <v>0</v>
      </c>
      <c r="H15" s="104" t="str">
        <f t="shared" si="1"/>
        <v/>
      </c>
    </row>
    <row r="16" customHeight="1" spans="1:8">
      <c r="A16" s="17" t="s">
        <v>571</v>
      </c>
      <c r="B16" s="13" t="s">
        <v>572</v>
      </c>
      <c r="C16" s="288">
        <f>'3-8其他应收款'!H28</f>
        <v>0</v>
      </c>
      <c r="D16" s="288">
        <f>'3-8其他应收款'!J28</f>
        <v>0</v>
      </c>
      <c r="E16" s="288">
        <f>'3-8其他应收款'!L28</f>
        <v>0</v>
      </c>
      <c r="F16" s="108">
        <f>'3-8其他应收款'!N28</f>
        <v>0</v>
      </c>
      <c r="G16" s="16">
        <f t="shared" si="0"/>
        <v>0</v>
      </c>
      <c r="H16" s="104" t="str">
        <f t="shared" si="1"/>
        <v/>
      </c>
    </row>
    <row r="17" customHeight="1" spans="1:8">
      <c r="A17" s="17"/>
      <c r="B17" s="13" t="s">
        <v>564</v>
      </c>
      <c r="C17" s="288">
        <f>'3-8其他应收款'!H29</f>
        <v>0</v>
      </c>
      <c r="D17" s="288">
        <f>'3-8其他应收款'!J29</f>
        <v>0</v>
      </c>
      <c r="E17" s="288">
        <f>'3-8其他应收款'!L29</f>
        <v>0</v>
      </c>
      <c r="F17" s="108">
        <f>'3-8其他应收款'!N30</f>
        <v>0</v>
      </c>
      <c r="G17" s="16">
        <f t="shared" si="0"/>
        <v>0</v>
      </c>
      <c r="H17" s="104" t="str">
        <f t="shared" si="1"/>
        <v/>
      </c>
    </row>
    <row r="18" customHeight="1" spans="1:8">
      <c r="A18" s="17"/>
      <c r="B18" s="13" t="s">
        <v>573</v>
      </c>
      <c r="C18" s="108">
        <f>C16-C17</f>
        <v>0</v>
      </c>
      <c r="D18" s="108">
        <f>D16-D17</f>
        <v>0</v>
      </c>
      <c r="E18" s="108">
        <f>E16-E17</f>
        <v>0</v>
      </c>
      <c r="F18" s="108">
        <f>F16-F17</f>
        <v>0</v>
      </c>
      <c r="G18" s="16">
        <f t="shared" si="0"/>
        <v>0</v>
      </c>
      <c r="H18" s="104" t="str">
        <f t="shared" si="1"/>
        <v/>
      </c>
    </row>
    <row r="19" customHeight="1" spans="1:8">
      <c r="A19" s="17" t="s">
        <v>574</v>
      </c>
      <c r="B19" s="13" t="s">
        <v>575</v>
      </c>
      <c r="C19" s="288">
        <f>'3-9存货汇总'!C24</f>
        <v>0</v>
      </c>
      <c r="D19" s="288">
        <f>'3-9存货汇总'!D24</f>
        <v>0</v>
      </c>
      <c r="E19" s="288">
        <f>'3-9存货汇总'!E24</f>
        <v>0</v>
      </c>
      <c r="F19" s="288">
        <f>'3-9存货汇总'!F24</f>
        <v>0</v>
      </c>
      <c r="G19" s="16">
        <f t="shared" si="0"/>
        <v>0</v>
      </c>
      <c r="H19" s="104" t="str">
        <f t="shared" si="1"/>
        <v/>
      </c>
    </row>
    <row r="20" ht="15.6" customHeight="1" spans="1:8">
      <c r="A20" s="17"/>
      <c r="B20" s="13" t="s">
        <v>576</v>
      </c>
      <c r="C20" s="288">
        <f>'3-9存货汇总'!C25</f>
        <v>0</v>
      </c>
      <c r="D20" s="288">
        <f>'3-9存货汇总'!D25</f>
        <v>0</v>
      </c>
      <c r="E20" s="288">
        <f>'3-9存货汇总'!E25</f>
        <v>0</v>
      </c>
      <c r="F20" s="288"/>
      <c r="G20" s="16">
        <f t="shared" si="0"/>
        <v>0</v>
      </c>
      <c r="H20" s="104" t="str">
        <f t="shared" si="1"/>
        <v/>
      </c>
    </row>
    <row r="21" customHeight="1" spans="1:8">
      <c r="A21" s="17"/>
      <c r="B21" s="13" t="s">
        <v>577</v>
      </c>
      <c r="C21" s="288">
        <f>C19-C20</f>
        <v>0</v>
      </c>
      <c r="D21" s="288">
        <f>D19-D20</f>
        <v>0</v>
      </c>
      <c r="E21" s="288">
        <f>E19-E20</f>
        <v>0</v>
      </c>
      <c r="F21" s="288">
        <f>F19-F20</f>
        <v>0</v>
      </c>
      <c r="G21" s="16">
        <f t="shared" si="0"/>
        <v>0</v>
      </c>
      <c r="H21" s="104" t="str">
        <f t="shared" si="1"/>
        <v/>
      </c>
    </row>
    <row r="22" customHeight="1" spans="1:8">
      <c r="A22" s="17" t="s">
        <v>578</v>
      </c>
      <c r="B22" s="360" t="s">
        <v>184</v>
      </c>
      <c r="C22" s="288"/>
      <c r="D22" s="288"/>
      <c r="E22" s="288">
        <f>'3.10合同资产'!H27</f>
        <v>0</v>
      </c>
      <c r="F22" s="288">
        <f>'3.10合同资产'!I27</f>
        <v>0</v>
      </c>
      <c r="G22" s="16">
        <f t="shared" si="0"/>
        <v>0</v>
      </c>
      <c r="H22" s="104" t="str">
        <f t="shared" si="1"/>
        <v/>
      </c>
    </row>
    <row r="23" customHeight="1" spans="1:8">
      <c r="A23" s="17" t="s">
        <v>579</v>
      </c>
      <c r="B23" s="13" t="s">
        <v>580</v>
      </c>
      <c r="C23" s="288">
        <f>'3-11一年到期非流动资产'!E26</f>
        <v>0</v>
      </c>
      <c r="D23" s="288">
        <f>'3-11一年到期非流动资产'!F26</f>
        <v>0</v>
      </c>
      <c r="E23" s="288">
        <f>'3-11一年到期非流动资产'!G26</f>
        <v>0</v>
      </c>
      <c r="F23" s="288">
        <f>'3-11一年到期非流动资产'!H26</f>
        <v>0</v>
      </c>
      <c r="G23" s="16">
        <f t="shared" si="0"/>
        <v>0</v>
      </c>
      <c r="H23" s="104" t="str">
        <f t="shared" si="1"/>
        <v/>
      </c>
    </row>
    <row r="24" customHeight="1" spans="1:8">
      <c r="A24" s="17" t="s">
        <v>581</v>
      </c>
      <c r="B24" s="13" t="s">
        <v>582</v>
      </c>
      <c r="C24" s="15">
        <f>'3-12其他流动资产'!F26</f>
        <v>0</v>
      </c>
      <c r="D24" s="15">
        <f>'3-12其他流动资产'!G26</f>
        <v>0</v>
      </c>
      <c r="E24" s="288">
        <f>'3-12其他流动资产'!H26</f>
        <v>0</v>
      </c>
      <c r="F24" s="288">
        <f>'3-12其他流动资产'!I26</f>
        <v>0</v>
      </c>
      <c r="G24" s="16">
        <f t="shared" si="0"/>
        <v>0</v>
      </c>
      <c r="H24" s="104" t="str">
        <f t="shared" si="1"/>
        <v/>
      </c>
    </row>
    <row r="25" customHeight="1" spans="1:8">
      <c r="A25" s="17"/>
      <c r="B25" s="13"/>
      <c r="C25" s="142"/>
      <c r="D25" s="142"/>
      <c r="E25" s="288"/>
      <c r="F25" s="108"/>
      <c r="G25" s="108"/>
      <c r="H25" s="104" t="str">
        <f t="shared" si="1"/>
        <v/>
      </c>
    </row>
    <row r="26" customHeight="1" spans="1:8">
      <c r="A26" s="17"/>
      <c r="B26" s="13"/>
      <c r="C26" s="142"/>
      <c r="D26" s="142"/>
      <c r="E26" s="288"/>
      <c r="F26" s="108"/>
      <c r="G26" s="108"/>
      <c r="H26" s="104" t="str">
        <f t="shared" si="1"/>
        <v/>
      </c>
    </row>
    <row r="27" customHeight="1" spans="1:8">
      <c r="A27" s="9"/>
      <c r="B27" s="358"/>
      <c r="C27" s="260"/>
      <c r="D27" s="260"/>
      <c r="E27" s="288"/>
      <c r="F27" s="108"/>
      <c r="G27" s="108"/>
      <c r="H27" s="104" t="str">
        <f t="shared" si="1"/>
        <v/>
      </c>
    </row>
    <row r="28" customHeight="1" spans="1:8">
      <c r="A28" s="9"/>
      <c r="B28" s="358"/>
      <c r="C28" s="260"/>
      <c r="D28" s="260"/>
      <c r="E28" s="288"/>
      <c r="F28" s="108"/>
      <c r="G28" s="108"/>
      <c r="H28" s="104" t="str">
        <f t="shared" si="1"/>
        <v/>
      </c>
    </row>
    <row r="29" customHeight="1" spans="1:8">
      <c r="A29" s="27"/>
      <c r="B29" s="358"/>
      <c r="C29" s="260"/>
      <c r="D29" s="260"/>
      <c r="E29" s="288"/>
      <c r="F29" s="108"/>
      <c r="G29" s="108"/>
      <c r="H29" s="104" t="str">
        <f t="shared" si="1"/>
        <v/>
      </c>
    </row>
    <row r="30" customHeight="1" spans="1:8">
      <c r="A30" s="259" t="s">
        <v>583</v>
      </c>
      <c r="B30" s="260"/>
      <c r="C30" s="15">
        <f>SUM(C7:C9,C12:C15,C18,C21:C24)</f>
        <v>0</v>
      </c>
      <c r="D30" s="15">
        <f>SUM(D7:D9,D12:D15,D18,D21:D24)</f>
        <v>0</v>
      </c>
      <c r="E30" s="15">
        <f>SUM(E7:E9,E12:E15,E18,E21:E24)</f>
        <v>0</v>
      </c>
      <c r="F30" s="15">
        <f>SUM(F7:F9,F12:F15,F18,F21:F24)</f>
        <v>0</v>
      </c>
      <c r="G30" s="16">
        <f t="shared" si="0"/>
        <v>0</v>
      </c>
      <c r="H30" s="104" t="str">
        <f t="shared" si="1"/>
        <v/>
      </c>
    </row>
    <row r="31" customHeight="1" spans="6:6">
      <c r="F31" s="3" t="str">
        <f>"评估人员："&amp;基本信息输入表!$Q$10</f>
        <v>评估人员：陈诗雨</v>
      </c>
    </row>
    <row r="32" customHeight="1" spans="9:9">
      <c r="I32" s="29" t="s">
        <v>466</v>
      </c>
    </row>
  </sheetData>
  <mergeCells count="4">
    <mergeCell ref="A2:H2"/>
    <mergeCell ref="A3:H3"/>
    <mergeCell ref="A5:E5"/>
    <mergeCell ref="A30:B30"/>
  </mergeCells>
  <hyperlinks>
    <hyperlink ref="A1" location="索引目录!A1" display="返回索引目录"/>
  </hyperlinks>
  <printOptions horizontalCentered="1"/>
  <pageMargins left="0.984027777777778" right="0.984027777777778" top="0.984027777777778" bottom="0.659027777777778" header="0.313888888888889" footer="0.354166666666667"/>
  <pageSetup paperSize="9" fitToHeight="1000" orientation="landscape"/>
  <headerFooter scaleWithDoc="0">
    <oddFooter>&amp;R&amp;"宋体,常规"&amp;10&amp;P/&amp;N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workbookViewId="0">
      <selection activeCell="A5" sqref="A5"/>
    </sheetView>
  </sheetViews>
  <sheetFormatPr defaultColWidth="9" defaultRowHeight="13"/>
  <cols>
    <col min="1" max="1" width="6.75" style="3" customWidth="1"/>
    <col min="2" max="2" width="30.25" style="3" customWidth="1"/>
    <col min="3" max="4" width="15.625" style="3" hidden="1" customWidth="1" outlineLevel="1"/>
    <col min="5" max="5" width="15.625" style="3" customWidth="1" collapsed="1"/>
    <col min="6" max="9" width="15.625" style="3" customWidth="1"/>
    <col min="10" max="16384" width="9" style="3"/>
  </cols>
  <sheetData>
    <row r="1" spans="1:1">
      <c r="A1" s="5" t="s">
        <v>435</v>
      </c>
    </row>
    <row r="2" s="1" customFormat="1" ht="30" customHeight="1" spans="1:9">
      <c r="A2" s="6" t="s">
        <v>584</v>
      </c>
      <c r="B2" s="6"/>
      <c r="C2" s="6"/>
      <c r="D2" s="6"/>
      <c r="E2" s="6"/>
      <c r="F2" s="6"/>
      <c r="G2" s="6"/>
      <c r="H2" s="6"/>
      <c r="I2" s="6"/>
    </row>
    <row r="3" ht="15.75" customHeight="1" spans="1:9">
      <c r="A3" s="2" t="str">
        <f>"评估基准日："&amp;TEXT(基本信息输入表!M7,"yyyy年mm月dd日")</f>
        <v>评估基准日：2024年06月30日</v>
      </c>
      <c r="B3" s="2"/>
      <c r="C3" s="2"/>
      <c r="D3" s="2"/>
      <c r="E3" s="2"/>
      <c r="F3" s="2"/>
      <c r="G3" s="2"/>
      <c r="H3" s="2"/>
      <c r="I3" s="2"/>
    </row>
    <row r="4" ht="14.1" customHeight="1" spans="1:9">
      <c r="A4" s="2"/>
      <c r="B4" s="2"/>
      <c r="C4" s="2"/>
      <c r="D4" s="2"/>
      <c r="E4" s="2"/>
      <c r="F4" s="2"/>
      <c r="G4" s="2"/>
      <c r="H4" s="21" t="s">
        <v>585</v>
      </c>
      <c r="I4" s="21"/>
    </row>
    <row r="5" ht="15.75" customHeight="1" spans="1:9">
      <c r="A5" s="3" t="str">
        <f>基本信息输入表!K6&amp;"："&amp;基本信息输入表!M6</f>
        <v>被评估单位：贵州天然气能源投资股份有限公司</v>
      </c>
      <c r="H5" s="140" t="s">
        <v>469</v>
      </c>
      <c r="I5" s="140"/>
    </row>
    <row r="6" s="2" customFormat="1" ht="15.75" customHeight="1" spans="1:9">
      <c r="A6" s="9" t="s">
        <v>586</v>
      </c>
      <c r="B6" s="9" t="s">
        <v>587</v>
      </c>
      <c r="C6" s="10" t="s">
        <v>440</v>
      </c>
      <c r="D6" s="10" t="s">
        <v>441</v>
      </c>
      <c r="E6" s="9" t="s">
        <v>442</v>
      </c>
      <c r="F6" s="9" t="s">
        <v>443</v>
      </c>
      <c r="G6" s="17" t="s">
        <v>444</v>
      </c>
      <c r="H6" s="9" t="s">
        <v>445</v>
      </c>
      <c r="I6" s="9" t="s">
        <v>588</v>
      </c>
    </row>
    <row r="7" ht="15.75" customHeight="1" spans="1:9">
      <c r="A7" s="9" t="s">
        <v>589</v>
      </c>
      <c r="B7" s="329" t="s">
        <v>590</v>
      </c>
      <c r="C7" s="15">
        <f>'3-1-1现金'!F27</f>
        <v>0</v>
      </c>
      <c r="D7" s="15">
        <f>'3-1-1现金'!G27</f>
        <v>0</v>
      </c>
      <c r="E7" s="15">
        <f>'3-1-1现金'!H27</f>
        <v>0</v>
      </c>
      <c r="F7" s="15">
        <f>'3-1-1现金'!I27</f>
        <v>0</v>
      </c>
      <c r="G7" s="16">
        <f>F7-E7</f>
        <v>0</v>
      </c>
      <c r="H7" s="104" t="str">
        <f>IF(E7=0,"",G7/E7*100)</f>
        <v/>
      </c>
      <c r="I7" s="27"/>
    </row>
    <row r="8" ht="15.75" customHeight="1" spans="1:9">
      <c r="A8" s="9" t="s">
        <v>591</v>
      </c>
      <c r="B8" s="330" t="s">
        <v>592</v>
      </c>
      <c r="C8" s="15">
        <f>'3-1-2银行存款'!G30</f>
        <v>0</v>
      </c>
      <c r="D8" s="15">
        <f>'3-1-2银行存款'!H30</f>
        <v>0</v>
      </c>
      <c r="E8" s="15">
        <f>'3-1-2银行存款'!I30</f>
        <v>0</v>
      </c>
      <c r="F8" s="15">
        <f>'3-1-2银行存款'!J30</f>
        <v>0</v>
      </c>
      <c r="G8" s="16">
        <f>F8-E8</f>
        <v>0</v>
      </c>
      <c r="H8" s="104" t="str">
        <f>IF(E8=0,"",G8/E8*100)</f>
        <v/>
      </c>
      <c r="I8" s="27"/>
    </row>
    <row r="9" ht="15.75" customHeight="1" spans="1:9">
      <c r="A9" s="9" t="s">
        <v>593</v>
      </c>
      <c r="B9" s="330" t="s">
        <v>594</v>
      </c>
      <c r="C9" s="15">
        <f>'3-1-3其他货币资金'!G26</f>
        <v>0</v>
      </c>
      <c r="D9" s="15">
        <f>'3-1-3其他货币资金'!H26</f>
        <v>0</v>
      </c>
      <c r="E9" s="15">
        <f>'3-1-3其他货币资金'!I26</f>
        <v>0</v>
      </c>
      <c r="F9" s="15">
        <f>'3-1-3其他货币资金'!J26</f>
        <v>0</v>
      </c>
      <c r="G9" s="16">
        <f>F9-E9</f>
        <v>0</v>
      </c>
      <c r="H9" s="104" t="str">
        <f>IF(E9=0,"",G9/E9*100)</f>
        <v/>
      </c>
      <c r="I9" s="27"/>
    </row>
    <row r="10" s="263" customFormat="1" ht="15.75" customHeight="1" spans="1:9">
      <c r="A10" s="216"/>
      <c r="B10" s="329"/>
      <c r="C10" s="329"/>
      <c r="D10" s="329"/>
      <c r="E10" s="288"/>
      <c r="F10" s="108"/>
      <c r="G10" s="108"/>
      <c r="H10" s="347"/>
      <c r="I10" s="268"/>
    </row>
    <row r="11" s="263" customFormat="1" ht="15.75" customHeight="1" spans="1:9">
      <c r="A11" s="216"/>
      <c r="B11" s="329"/>
      <c r="C11" s="329"/>
      <c r="D11" s="329"/>
      <c r="E11" s="288"/>
      <c r="F11" s="108"/>
      <c r="G11" s="108"/>
      <c r="H11" s="347"/>
      <c r="I11" s="268"/>
    </row>
    <row r="12" s="263" customFormat="1" ht="15.75" customHeight="1" spans="1:9">
      <c r="A12" s="216"/>
      <c r="B12" s="329"/>
      <c r="C12" s="329"/>
      <c r="D12" s="329"/>
      <c r="E12" s="288"/>
      <c r="F12" s="108"/>
      <c r="G12" s="108"/>
      <c r="H12" s="347"/>
      <c r="I12" s="268"/>
    </row>
    <row r="13" s="263" customFormat="1" ht="15.75" customHeight="1" spans="1:9">
      <c r="A13" s="216"/>
      <c r="B13" s="329"/>
      <c r="C13" s="329"/>
      <c r="D13" s="329"/>
      <c r="E13" s="288"/>
      <c r="F13" s="108"/>
      <c r="G13" s="108"/>
      <c r="H13" s="347"/>
      <c r="I13" s="268"/>
    </row>
    <row r="14" s="263" customFormat="1" ht="15.75" customHeight="1" spans="1:9">
      <c r="A14" s="216"/>
      <c r="B14" s="329"/>
      <c r="C14" s="329"/>
      <c r="D14" s="329"/>
      <c r="E14" s="288"/>
      <c r="F14" s="108"/>
      <c r="G14" s="108"/>
      <c r="H14" s="347"/>
      <c r="I14" s="268"/>
    </row>
    <row r="15" s="263" customFormat="1" ht="15.75" customHeight="1" spans="1:9">
      <c r="A15" s="216"/>
      <c r="B15" s="329"/>
      <c r="C15" s="329"/>
      <c r="D15" s="329"/>
      <c r="E15" s="288"/>
      <c r="F15" s="108"/>
      <c r="G15" s="108"/>
      <c r="H15" s="347"/>
      <c r="I15" s="268"/>
    </row>
    <row r="16" ht="15.75" customHeight="1" spans="1:9">
      <c r="A16" s="9"/>
      <c r="B16" s="46"/>
      <c r="C16" s="46"/>
      <c r="D16" s="46"/>
      <c r="E16" s="15"/>
      <c r="F16" s="16"/>
      <c r="G16" s="16"/>
      <c r="H16" s="104"/>
      <c r="I16" s="27"/>
    </row>
    <row r="17" ht="15.75" customHeight="1" spans="1:9">
      <c r="A17" s="9"/>
      <c r="B17" s="46"/>
      <c r="C17" s="46"/>
      <c r="D17" s="46"/>
      <c r="E17" s="15"/>
      <c r="F17" s="16"/>
      <c r="G17" s="16"/>
      <c r="H17" s="104"/>
      <c r="I17" s="27"/>
    </row>
    <row r="18" ht="15.75" customHeight="1" spans="1:9">
      <c r="A18" s="9"/>
      <c r="B18" s="46"/>
      <c r="C18" s="46"/>
      <c r="D18" s="46"/>
      <c r="E18" s="15"/>
      <c r="F18" s="16"/>
      <c r="G18" s="16"/>
      <c r="H18" s="104"/>
      <c r="I18" s="27"/>
    </row>
    <row r="19" ht="15.75" customHeight="1" spans="1:9">
      <c r="A19" s="9"/>
      <c r="B19" s="46"/>
      <c r="C19" s="46"/>
      <c r="D19" s="46"/>
      <c r="E19" s="15"/>
      <c r="F19" s="16"/>
      <c r="G19" s="16"/>
      <c r="H19" s="104"/>
      <c r="I19" s="27"/>
    </row>
    <row r="20" ht="15.75" customHeight="1" spans="1:9">
      <c r="A20" s="9"/>
      <c r="B20" s="46"/>
      <c r="C20" s="46"/>
      <c r="D20" s="46"/>
      <c r="E20" s="15"/>
      <c r="F20" s="16"/>
      <c r="G20" s="16"/>
      <c r="H20" s="104"/>
      <c r="I20" s="27"/>
    </row>
    <row r="21" ht="15.75" customHeight="1" spans="1:9">
      <c r="A21" s="9"/>
      <c r="B21" s="46"/>
      <c r="C21" s="46"/>
      <c r="D21" s="46"/>
      <c r="E21" s="15"/>
      <c r="F21" s="16"/>
      <c r="G21" s="16"/>
      <c r="H21" s="104"/>
      <c r="I21" s="27"/>
    </row>
    <row r="22" ht="15.75" customHeight="1" spans="1:9">
      <c r="A22" s="9"/>
      <c r="B22" s="46"/>
      <c r="C22" s="46"/>
      <c r="D22" s="46"/>
      <c r="E22" s="15"/>
      <c r="F22" s="16"/>
      <c r="G22" s="16"/>
      <c r="H22" s="104"/>
      <c r="I22" s="27"/>
    </row>
    <row r="23" ht="15.75" customHeight="1" spans="1:9">
      <c r="A23" s="9"/>
      <c r="B23" s="46"/>
      <c r="C23" s="46"/>
      <c r="D23" s="46"/>
      <c r="E23" s="15"/>
      <c r="F23" s="16"/>
      <c r="G23" s="16"/>
      <c r="H23" s="104"/>
      <c r="I23" s="27"/>
    </row>
    <row r="24" ht="15.75" customHeight="1" spans="1:9">
      <c r="A24" s="17" t="s">
        <v>595</v>
      </c>
      <c r="B24" s="14"/>
      <c r="C24" s="15">
        <f>SUM(C7:C23)</f>
        <v>0</v>
      </c>
      <c r="D24" s="15">
        <f>SUM(D7:D23)</f>
        <v>0</v>
      </c>
      <c r="E24" s="15">
        <f>SUM(E7:E23)</f>
        <v>0</v>
      </c>
      <c r="F24" s="15">
        <f>SUM(F7:F23)</f>
        <v>0</v>
      </c>
      <c r="G24" s="16">
        <f>F24-E24</f>
        <v>0</v>
      </c>
      <c r="H24" s="104" t="str">
        <f>IF(E24=0,"",G24/E24*100)</f>
        <v/>
      </c>
      <c r="I24" s="27"/>
    </row>
    <row r="25" ht="15.75" customHeight="1" spans="6:6">
      <c r="F25" s="3" t="str">
        <f>"评估人员："&amp;基本信息输入表!$Q$11</f>
        <v>评估人员：陈诗雨</v>
      </c>
    </row>
    <row r="26" ht="15.75" customHeight="1" spans="10:10">
      <c r="J26" s="29" t="s">
        <v>466</v>
      </c>
    </row>
  </sheetData>
  <mergeCells count="5">
    <mergeCell ref="A2:I2"/>
    <mergeCell ref="A3:I3"/>
    <mergeCell ref="H4:I4"/>
    <mergeCell ref="H5:I5"/>
    <mergeCell ref="A24:B24"/>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30"/>
  <sheetViews>
    <sheetView showGridLines="0" topLeftCell="A2" workbookViewId="0">
      <selection activeCell="H7" sqref="H7"/>
    </sheetView>
  </sheetViews>
  <sheetFormatPr defaultColWidth="9" defaultRowHeight="15.75" customHeight="1"/>
  <cols>
    <col min="1" max="1" width="5.25" style="4" customWidth="1"/>
    <col min="2" max="2" width="19.25" style="4" customWidth="1"/>
    <col min="3" max="3" width="6.75" style="4" customWidth="1"/>
    <col min="4" max="4" width="12.25" style="4" customWidth="1"/>
    <col min="5" max="5" width="15.125" style="4" customWidth="1"/>
    <col min="6" max="7" width="15.625" style="4" customWidth="1" outlineLevel="1"/>
    <col min="8" max="9" width="15.625" style="4" customWidth="1"/>
    <col min="10" max="10" width="8.5" style="4" customWidth="1"/>
    <col min="11" max="11" width="9.75" style="4" customWidth="1"/>
    <col min="12" max="12" width="9" style="4"/>
    <col min="13" max="15" width="5.625" style="4" customWidth="1" outlineLevel="1"/>
    <col min="16" max="16" width="14.75" style="4" customWidth="1" outlineLevel="1"/>
    <col min="17" max="17" width="13.625" style="4" customWidth="1"/>
    <col min="18" max="20" width="5.625" style="4" customWidth="1" outlineLevel="1"/>
    <col min="21" max="21" width="7.25" style="4" customWidth="1" outlineLevel="1"/>
    <col min="22" max="22" width="5.625" style="4" customWidth="1" outlineLevel="1"/>
    <col min="23" max="24" width="8.625" style="4" customWidth="1" outlineLevel="1"/>
    <col min="25" max="25" width="14.625" style="4" customWidth="1" outlineLevel="1"/>
    <col min="26" max="26" width="13.625" style="4" customWidth="1"/>
    <col min="27" max="28" width="8.625" style="4" customWidth="1" outlineLevel="1"/>
    <col min="29" max="29" width="13.75" style="4" customWidth="1"/>
    <col min="30" max="32" width="13.625" style="4" customWidth="1" outlineLevel="1"/>
    <col min="33" max="33" width="13.625" style="4" customWidth="1"/>
    <col min="34" max="16384" width="9" style="4"/>
  </cols>
  <sheetData>
    <row r="1" customHeight="1" spans="1:1">
      <c r="A1" s="5" t="s">
        <v>435</v>
      </c>
    </row>
    <row r="2" s="18" customFormat="1" ht="30" customHeight="1" spans="1:11">
      <c r="A2" s="349" t="s">
        <v>596</v>
      </c>
      <c r="B2" s="349"/>
      <c r="C2" s="349"/>
      <c r="D2" s="349"/>
      <c r="E2" s="349"/>
      <c r="F2" s="349"/>
      <c r="G2" s="349"/>
      <c r="H2" s="349"/>
      <c r="I2" s="349"/>
      <c r="J2" s="349"/>
      <c r="K2" s="349"/>
    </row>
    <row r="3" customHeight="1" spans="1:11">
      <c r="A3" s="67" t="str">
        <f>"评估基准日："&amp;TEXT(基本信息输入表!M7,"yyyy年mm月dd日")</f>
        <v>评估基准日：2024年06月30日</v>
      </c>
      <c r="B3" s="67"/>
      <c r="C3" s="67"/>
      <c r="D3" s="67"/>
      <c r="E3" s="67"/>
      <c r="F3" s="67"/>
      <c r="G3" s="67"/>
      <c r="H3" s="67"/>
      <c r="I3" s="67"/>
      <c r="J3" s="67"/>
      <c r="K3" s="67"/>
    </row>
    <row r="4" ht="14.1" customHeight="1" spans="1:33">
      <c r="A4" s="67"/>
      <c r="B4" s="67"/>
      <c r="C4" s="67"/>
      <c r="D4" s="67"/>
      <c r="E4" s="67"/>
      <c r="F4" s="67"/>
      <c r="G4" s="67"/>
      <c r="H4" s="67"/>
      <c r="I4" s="67"/>
      <c r="J4" s="354" t="s">
        <v>597</v>
      </c>
      <c r="K4" s="354"/>
      <c r="M4" s="20" t="s">
        <v>598</v>
      </c>
      <c r="N4" s="20"/>
      <c r="O4" s="20"/>
      <c r="P4" s="20"/>
      <c r="Q4" s="20"/>
      <c r="R4" s="30" t="s">
        <v>599</v>
      </c>
      <c r="S4" s="31"/>
      <c r="T4" s="31"/>
      <c r="U4" s="31"/>
      <c r="V4" s="31"/>
      <c r="W4" s="31"/>
      <c r="X4" s="31"/>
      <c r="Y4" s="31"/>
      <c r="Z4" s="32"/>
      <c r="AA4" s="68" t="s">
        <v>600</v>
      </c>
      <c r="AB4" s="36"/>
      <c r="AC4" s="37"/>
      <c r="AD4" s="33" t="s">
        <v>601</v>
      </c>
      <c r="AE4" s="33"/>
      <c r="AF4" s="33"/>
      <c r="AG4" s="33"/>
    </row>
    <row r="5" customHeight="1" spans="1:33">
      <c r="A5" s="4" t="str">
        <f>基本信息输入表!K6&amp;"："&amp;基本信息输入表!M6</f>
        <v>被评估单位：贵州天然气能源投资股份有限公司</v>
      </c>
      <c r="J5" s="355"/>
      <c r="K5" s="355"/>
      <c r="M5" s="20" t="s">
        <v>602</v>
      </c>
      <c r="N5" s="23" t="s">
        <v>603</v>
      </c>
      <c r="O5" s="23" t="s">
        <v>604</v>
      </c>
      <c r="P5" s="20" t="s">
        <v>605</v>
      </c>
      <c r="Q5" s="20"/>
      <c r="R5" s="30" t="s">
        <v>606</v>
      </c>
      <c r="S5" s="31"/>
      <c r="T5" s="31"/>
      <c r="U5" s="31"/>
      <c r="V5" s="32"/>
      <c r="W5" s="33" t="s">
        <v>607</v>
      </c>
      <c r="X5" s="33"/>
      <c r="Y5" s="33" t="s">
        <v>608</v>
      </c>
      <c r="Z5" s="38"/>
      <c r="AA5" s="269" t="s">
        <v>609</v>
      </c>
      <c r="AB5" s="269" t="s">
        <v>443</v>
      </c>
      <c r="AC5" s="269"/>
      <c r="AD5" s="38" t="s">
        <v>610</v>
      </c>
      <c r="AE5" s="38" t="s">
        <v>611</v>
      </c>
      <c r="AF5" s="33" t="s">
        <v>612</v>
      </c>
      <c r="AG5" s="38"/>
    </row>
    <row r="6" s="67" customFormat="1" customHeight="1" spans="1:33">
      <c r="A6" s="28" t="s">
        <v>470</v>
      </c>
      <c r="B6" s="28" t="s">
        <v>613</v>
      </c>
      <c r="C6" s="28" t="s">
        <v>614</v>
      </c>
      <c r="D6" s="28" t="s">
        <v>615</v>
      </c>
      <c r="E6" s="28" t="s">
        <v>616</v>
      </c>
      <c r="F6" s="10" t="s">
        <v>440</v>
      </c>
      <c r="G6" s="10" t="s">
        <v>441</v>
      </c>
      <c r="H6" s="28" t="s">
        <v>442</v>
      </c>
      <c r="I6" s="28" t="s">
        <v>443</v>
      </c>
      <c r="J6" s="28" t="s">
        <v>445</v>
      </c>
      <c r="K6" s="28" t="s">
        <v>588</v>
      </c>
      <c r="M6" s="20"/>
      <c r="N6" s="20"/>
      <c r="O6" s="20"/>
      <c r="P6" s="20"/>
      <c r="Q6" s="20"/>
      <c r="R6" s="33" t="s">
        <v>617</v>
      </c>
      <c r="S6" s="33" t="s">
        <v>618</v>
      </c>
      <c r="T6" s="33" t="s">
        <v>619</v>
      </c>
      <c r="U6" s="33" t="s">
        <v>620</v>
      </c>
      <c r="V6" s="30" t="s">
        <v>621</v>
      </c>
      <c r="W6" s="33" t="s">
        <v>622</v>
      </c>
      <c r="X6" s="33" t="s">
        <v>623</v>
      </c>
      <c r="Y6" s="33"/>
      <c r="Z6" s="41"/>
      <c r="AA6" s="42"/>
      <c r="AB6" s="42"/>
      <c r="AC6" s="42"/>
      <c r="AD6" s="41"/>
      <c r="AE6" s="41"/>
      <c r="AF6" s="33"/>
      <c r="AG6" s="41"/>
    </row>
    <row r="7" customHeight="1" spans="1:33">
      <c r="A7" s="12" t="str">
        <f>IF(C7="","",ROW()-6)</f>
        <v/>
      </c>
      <c r="B7" s="234"/>
      <c r="C7" s="286"/>
      <c r="D7" s="350"/>
      <c r="E7" s="28"/>
      <c r="F7" s="351"/>
      <c r="G7" s="351"/>
      <c r="H7" s="335">
        <f>F7+G7</f>
        <v>0</v>
      </c>
      <c r="I7" s="335"/>
      <c r="J7" s="108" t="str">
        <f>IF(H7=0,"",(I7-H7)/H7*100)</f>
        <v/>
      </c>
      <c r="K7" s="34"/>
      <c r="M7" s="28"/>
      <c r="N7" s="28"/>
      <c r="O7" s="28"/>
      <c r="P7" s="28"/>
      <c r="Q7" s="28"/>
      <c r="R7" s="28"/>
      <c r="S7" s="28"/>
      <c r="T7" s="28"/>
      <c r="U7" s="34"/>
      <c r="V7" s="34"/>
      <c r="W7" s="28"/>
      <c r="X7" s="34"/>
      <c r="Y7" s="34"/>
      <c r="Z7" s="34"/>
      <c r="AA7" s="34"/>
      <c r="AB7" s="34"/>
      <c r="AC7" s="34"/>
      <c r="AD7" s="243" t="e">
        <f>(AB7-H7)/H7*100</f>
        <v>#DIV/0!</v>
      </c>
      <c r="AE7" s="34"/>
      <c r="AF7" s="34"/>
      <c r="AG7" s="34"/>
    </row>
    <row r="8" customHeight="1" spans="1:33">
      <c r="A8" s="12" t="str">
        <f t="shared" ref="A8:A26" si="0">IF(C8="","",ROW()-6)</f>
        <v/>
      </c>
      <c r="B8" s="234"/>
      <c r="C8" s="28"/>
      <c r="D8" s="350"/>
      <c r="E8" s="28"/>
      <c r="F8" s="351"/>
      <c r="G8" s="351"/>
      <c r="H8" s="335">
        <f t="shared" ref="H8:H25" si="1">F8+G8</f>
        <v>0</v>
      </c>
      <c r="I8" s="335"/>
      <c r="J8" s="108" t="str">
        <f t="shared" ref="J8:J27" si="2">IF(H8=0,"",(I8-H8)/H8*100)</f>
        <v/>
      </c>
      <c r="K8" s="34"/>
      <c r="M8" s="28"/>
      <c r="N8" s="28"/>
      <c r="O8" s="28"/>
      <c r="P8" s="28"/>
      <c r="Q8" s="28"/>
      <c r="R8" s="28"/>
      <c r="S8" s="28"/>
      <c r="T8" s="28"/>
      <c r="U8" s="35"/>
      <c r="V8" s="34"/>
      <c r="W8" s="34"/>
      <c r="X8" s="34"/>
      <c r="Y8" s="34"/>
      <c r="Z8" s="34"/>
      <c r="AA8" s="34"/>
      <c r="AB8" s="34"/>
      <c r="AC8" s="34"/>
      <c r="AD8" s="34"/>
      <c r="AE8" s="34"/>
      <c r="AF8" s="34"/>
      <c r="AG8" s="34"/>
    </row>
    <row r="9" customHeight="1" spans="1:33">
      <c r="A9" s="12" t="str">
        <f t="shared" si="0"/>
        <v/>
      </c>
      <c r="B9" s="234"/>
      <c r="C9" s="28"/>
      <c r="D9" s="350"/>
      <c r="E9" s="28"/>
      <c r="F9" s="351"/>
      <c r="G9" s="351"/>
      <c r="H9" s="335">
        <f t="shared" si="1"/>
        <v>0</v>
      </c>
      <c r="I9" s="335"/>
      <c r="J9" s="108" t="str">
        <f t="shared" si="2"/>
        <v/>
      </c>
      <c r="K9" s="34"/>
      <c r="M9" s="28"/>
      <c r="N9" s="28"/>
      <c r="O9" s="28"/>
      <c r="P9" s="28"/>
      <c r="Q9" s="28"/>
      <c r="R9" s="28"/>
      <c r="S9" s="28"/>
      <c r="T9" s="28"/>
      <c r="U9" s="35"/>
      <c r="V9" s="34"/>
      <c r="W9" s="34"/>
      <c r="X9" s="34"/>
      <c r="Y9" s="34"/>
      <c r="Z9" s="34"/>
      <c r="AA9" s="34"/>
      <c r="AB9" s="34"/>
      <c r="AC9" s="34"/>
      <c r="AD9" s="34"/>
      <c r="AE9" s="34"/>
      <c r="AF9" s="34"/>
      <c r="AG9" s="34"/>
    </row>
    <row r="10" customHeight="1" spans="1:33">
      <c r="A10" s="12" t="str">
        <f t="shared" si="0"/>
        <v/>
      </c>
      <c r="B10" s="234"/>
      <c r="C10" s="28"/>
      <c r="D10" s="350"/>
      <c r="E10" s="28"/>
      <c r="F10" s="351"/>
      <c r="G10" s="351"/>
      <c r="H10" s="335">
        <f t="shared" si="1"/>
        <v>0</v>
      </c>
      <c r="I10" s="335"/>
      <c r="J10" s="108" t="str">
        <f t="shared" si="2"/>
        <v/>
      </c>
      <c r="K10" s="34"/>
      <c r="M10" s="28"/>
      <c r="N10" s="28"/>
      <c r="O10" s="28"/>
      <c r="P10" s="28"/>
      <c r="Q10" s="28"/>
      <c r="R10" s="28"/>
      <c r="S10" s="28"/>
      <c r="T10" s="28"/>
      <c r="U10" s="35"/>
      <c r="V10" s="34"/>
      <c r="W10" s="34"/>
      <c r="X10" s="34"/>
      <c r="Y10" s="34"/>
      <c r="Z10" s="34"/>
      <c r="AA10" s="34"/>
      <c r="AB10" s="34"/>
      <c r="AC10" s="34"/>
      <c r="AD10" s="34"/>
      <c r="AE10" s="34"/>
      <c r="AF10" s="34"/>
      <c r="AG10" s="34"/>
    </row>
    <row r="11" customHeight="1" spans="1:33">
      <c r="A11" s="12" t="str">
        <f t="shared" si="0"/>
        <v/>
      </c>
      <c r="B11" s="234"/>
      <c r="C11" s="28"/>
      <c r="D11" s="350"/>
      <c r="E11" s="28"/>
      <c r="F11" s="351"/>
      <c r="G11" s="351"/>
      <c r="H11" s="335">
        <f t="shared" si="1"/>
        <v>0</v>
      </c>
      <c r="I11" s="335"/>
      <c r="J11" s="108" t="str">
        <f t="shared" si="2"/>
        <v/>
      </c>
      <c r="K11" s="34"/>
      <c r="M11" s="28"/>
      <c r="N11" s="28"/>
      <c r="O11" s="28"/>
      <c r="P11" s="28"/>
      <c r="Q11" s="28"/>
      <c r="R11" s="28"/>
      <c r="S11" s="28"/>
      <c r="T11" s="28"/>
      <c r="U11" s="35"/>
      <c r="V11" s="34"/>
      <c r="W11" s="34"/>
      <c r="X11" s="34"/>
      <c r="Y11" s="34"/>
      <c r="Z11" s="34"/>
      <c r="AA11" s="34"/>
      <c r="AB11" s="34"/>
      <c r="AC11" s="34"/>
      <c r="AD11" s="34"/>
      <c r="AE11" s="34"/>
      <c r="AF11" s="34"/>
      <c r="AG11" s="34"/>
    </row>
    <row r="12" customHeight="1" spans="1:33">
      <c r="A12" s="12" t="str">
        <f t="shared" si="0"/>
        <v/>
      </c>
      <c r="B12" s="234"/>
      <c r="C12" s="28"/>
      <c r="D12" s="350"/>
      <c r="E12" s="28"/>
      <c r="F12" s="351"/>
      <c r="G12" s="351"/>
      <c r="H12" s="335">
        <f t="shared" si="1"/>
        <v>0</v>
      </c>
      <c r="I12" s="335"/>
      <c r="J12" s="108" t="str">
        <f t="shared" si="2"/>
        <v/>
      </c>
      <c r="K12" s="34"/>
      <c r="M12" s="28"/>
      <c r="N12" s="28"/>
      <c r="O12" s="28"/>
      <c r="P12" s="28"/>
      <c r="Q12" s="28"/>
      <c r="R12" s="28"/>
      <c r="S12" s="28"/>
      <c r="T12" s="28"/>
      <c r="U12" s="35"/>
      <c r="V12" s="34"/>
      <c r="W12" s="34"/>
      <c r="X12" s="34"/>
      <c r="Y12" s="34"/>
      <c r="Z12" s="34"/>
      <c r="AA12" s="34"/>
      <c r="AB12" s="34"/>
      <c r="AC12" s="34"/>
      <c r="AD12" s="34"/>
      <c r="AE12" s="34"/>
      <c r="AF12" s="34"/>
      <c r="AG12" s="34"/>
    </row>
    <row r="13" customHeight="1" spans="1:33">
      <c r="A13" s="12" t="str">
        <f t="shared" si="0"/>
        <v/>
      </c>
      <c r="B13" s="234"/>
      <c r="C13" s="28"/>
      <c r="D13" s="350"/>
      <c r="E13" s="28"/>
      <c r="F13" s="351"/>
      <c r="G13" s="351"/>
      <c r="H13" s="335">
        <f t="shared" si="1"/>
        <v>0</v>
      </c>
      <c r="I13" s="335"/>
      <c r="J13" s="108" t="str">
        <f t="shared" si="2"/>
        <v/>
      </c>
      <c r="K13" s="34"/>
      <c r="M13" s="28"/>
      <c r="N13" s="28"/>
      <c r="O13" s="28"/>
      <c r="P13" s="28"/>
      <c r="Q13" s="28"/>
      <c r="R13" s="28"/>
      <c r="S13" s="28"/>
      <c r="T13" s="28"/>
      <c r="U13" s="35"/>
      <c r="V13" s="34"/>
      <c r="W13" s="34"/>
      <c r="X13" s="34"/>
      <c r="Y13" s="34"/>
      <c r="Z13" s="34"/>
      <c r="AA13" s="34"/>
      <c r="AB13" s="34"/>
      <c r="AC13" s="34"/>
      <c r="AD13" s="34"/>
      <c r="AE13" s="34"/>
      <c r="AF13" s="34"/>
      <c r="AG13" s="34"/>
    </row>
    <row r="14" customHeight="1" spans="1:33">
      <c r="A14" s="12" t="str">
        <f t="shared" si="0"/>
        <v/>
      </c>
      <c r="B14" s="234"/>
      <c r="C14" s="28"/>
      <c r="D14" s="350"/>
      <c r="E14" s="28"/>
      <c r="F14" s="351"/>
      <c r="G14" s="351"/>
      <c r="H14" s="335">
        <f t="shared" si="1"/>
        <v>0</v>
      </c>
      <c r="I14" s="335"/>
      <c r="J14" s="108" t="str">
        <f t="shared" si="2"/>
        <v/>
      </c>
      <c r="K14" s="34"/>
      <c r="M14" s="28"/>
      <c r="N14" s="28"/>
      <c r="O14" s="28"/>
      <c r="P14" s="28"/>
      <c r="Q14" s="28"/>
      <c r="R14" s="28"/>
      <c r="S14" s="28"/>
      <c r="T14" s="28"/>
      <c r="U14" s="35"/>
      <c r="V14" s="34"/>
      <c r="W14" s="34"/>
      <c r="X14" s="34"/>
      <c r="Y14" s="34"/>
      <c r="Z14" s="34"/>
      <c r="AA14" s="34"/>
      <c r="AB14" s="34"/>
      <c r="AC14" s="34"/>
      <c r="AD14" s="34"/>
      <c r="AE14" s="34"/>
      <c r="AF14" s="34"/>
      <c r="AG14" s="34"/>
    </row>
    <row r="15" customHeight="1" spans="1:33">
      <c r="A15" s="12" t="str">
        <f t="shared" si="0"/>
        <v/>
      </c>
      <c r="B15" s="234"/>
      <c r="C15" s="28"/>
      <c r="D15" s="350"/>
      <c r="E15" s="28"/>
      <c r="F15" s="351"/>
      <c r="G15" s="351"/>
      <c r="H15" s="335">
        <f t="shared" si="1"/>
        <v>0</v>
      </c>
      <c r="I15" s="335"/>
      <c r="J15" s="108" t="str">
        <f t="shared" si="2"/>
        <v/>
      </c>
      <c r="K15" s="34"/>
      <c r="M15" s="28"/>
      <c r="N15" s="28"/>
      <c r="O15" s="28"/>
      <c r="P15" s="28"/>
      <c r="Q15" s="28"/>
      <c r="R15" s="28"/>
      <c r="S15" s="28"/>
      <c r="T15" s="28"/>
      <c r="U15" s="35"/>
      <c r="V15" s="34"/>
      <c r="W15" s="34"/>
      <c r="X15" s="34"/>
      <c r="Y15" s="34"/>
      <c r="Z15" s="34"/>
      <c r="AA15" s="34"/>
      <c r="AB15" s="34"/>
      <c r="AC15" s="34"/>
      <c r="AD15" s="34"/>
      <c r="AE15" s="34"/>
      <c r="AF15" s="34"/>
      <c r="AG15" s="34"/>
    </row>
    <row r="16" customHeight="1" spans="1:33">
      <c r="A16" s="12" t="str">
        <f t="shared" si="0"/>
        <v/>
      </c>
      <c r="B16" s="234"/>
      <c r="C16" s="28"/>
      <c r="D16" s="350"/>
      <c r="E16" s="28"/>
      <c r="F16" s="351"/>
      <c r="G16" s="351"/>
      <c r="H16" s="335">
        <f t="shared" si="1"/>
        <v>0</v>
      </c>
      <c r="I16" s="335"/>
      <c r="J16" s="108" t="str">
        <f t="shared" si="2"/>
        <v/>
      </c>
      <c r="K16" s="34"/>
      <c r="M16" s="28"/>
      <c r="N16" s="28"/>
      <c r="O16" s="28"/>
      <c r="P16" s="28"/>
      <c r="Q16" s="28"/>
      <c r="R16" s="28"/>
      <c r="S16" s="28"/>
      <c r="T16" s="28"/>
      <c r="U16" s="35"/>
      <c r="V16" s="34"/>
      <c r="W16" s="34"/>
      <c r="X16" s="34"/>
      <c r="Y16" s="34"/>
      <c r="Z16" s="34"/>
      <c r="AA16" s="34"/>
      <c r="AB16" s="34"/>
      <c r="AC16" s="34"/>
      <c r="AD16" s="34"/>
      <c r="AE16" s="34"/>
      <c r="AF16" s="34"/>
      <c r="AG16" s="34"/>
    </row>
    <row r="17" customHeight="1" spans="1:33">
      <c r="A17" s="12" t="str">
        <f t="shared" si="0"/>
        <v/>
      </c>
      <c r="B17" s="234"/>
      <c r="C17" s="28"/>
      <c r="D17" s="350"/>
      <c r="E17" s="28"/>
      <c r="F17" s="351"/>
      <c r="G17" s="351"/>
      <c r="H17" s="335">
        <f t="shared" si="1"/>
        <v>0</v>
      </c>
      <c r="I17" s="335"/>
      <c r="J17" s="108" t="str">
        <f t="shared" si="2"/>
        <v/>
      </c>
      <c r="K17" s="34"/>
      <c r="M17" s="28"/>
      <c r="N17" s="28"/>
      <c r="O17" s="28"/>
      <c r="P17" s="28"/>
      <c r="Q17" s="28"/>
      <c r="R17" s="28"/>
      <c r="S17" s="28"/>
      <c r="T17" s="28"/>
      <c r="U17" s="35"/>
      <c r="V17" s="34"/>
      <c r="W17" s="34"/>
      <c r="X17" s="34"/>
      <c r="Y17" s="34"/>
      <c r="Z17" s="34"/>
      <c r="AA17" s="34"/>
      <c r="AB17" s="34"/>
      <c r="AC17" s="34"/>
      <c r="AD17" s="34"/>
      <c r="AE17" s="34"/>
      <c r="AF17" s="34"/>
      <c r="AG17" s="34"/>
    </row>
    <row r="18" customHeight="1" spans="1:33">
      <c r="A18" s="12" t="str">
        <f t="shared" si="0"/>
        <v/>
      </c>
      <c r="B18" s="234"/>
      <c r="C18" s="28"/>
      <c r="D18" s="350"/>
      <c r="E18" s="28"/>
      <c r="F18" s="351"/>
      <c r="G18" s="351"/>
      <c r="H18" s="335">
        <f t="shared" si="1"/>
        <v>0</v>
      </c>
      <c r="I18" s="335"/>
      <c r="J18" s="108" t="str">
        <f t="shared" si="2"/>
        <v/>
      </c>
      <c r="K18" s="34"/>
      <c r="M18" s="28"/>
      <c r="N18" s="28"/>
      <c r="O18" s="28"/>
      <c r="P18" s="28"/>
      <c r="Q18" s="28"/>
      <c r="R18" s="28"/>
      <c r="S18" s="28"/>
      <c r="T18" s="28"/>
      <c r="U18" s="35"/>
      <c r="V18" s="34"/>
      <c r="W18" s="34"/>
      <c r="X18" s="34"/>
      <c r="Y18" s="34"/>
      <c r="Z18" s="34"/>
      <c r="AA18" s="34"/>
      <c r="AB18" s="34"/>
      <c r="AC18" s="34"/>
      <c r="AD18" s="34"/>
      <c r="AE18" s="34"/>
      <c r="AF18" s="34"/>
      <c r="AG18" s="34"/>
    </row>
    <row r="19" customHeight="1" spans="1:33">
      <c r="A19" s="12" t="str">
        <f t="shared" si="0"/>
        <v/>
      </c>
      <c r="B19" s="234"/>
      <c r="C19" s="28"/>
      <c r="D19" s="350"/>
      <c r="E19" s="28"/>
      <c r="F19" s="351"/>
      <c r="G19" s="351"/>
      <c r="H19" s="335">
        <f t="shared" si="1"/>
        <v>0</v>
      </c>
      <c r="I19" s="335"/>
      <c r="J19" s="108" t="str">
        <f t="shared" si="2"/>
        <v/>
      </c>
      <c r="K19" s="34"/>
      <c r="M19" s="28"/>
      <c r="N19" s="28"/>
      <c r="O19" s="28"/>
      <c r="P19" s="28"/>
      <c r="Q19" s="28"/>
      <c r="R19" s="28"/>
      <c r="S19" s="28"/>
      <c r="T19" s="28"/>
      <c r="U19" s="35"/>
      <c r="V19" s="34"/>
      <c r="W19" s="34"/>
      <c r="X19" s="34"/>
      <c r="Y19" s="34"/>
      <c r="Z19" s="34"/>
      <c r="AA19" s="34"/>
      <c r="AB19" s="34"/>
      <c r="AC19" s="34"/>
      <c r="AD19" s="34"/>
      <c r="AE19" s="34"/>
      <c r="AF19" s="34"/>
      <c r="AG19" s="34"/>
    </row>
    <row r="20" customHeight="1" spans="1:33">
      <c r="A20" s="12" t="str">
        <f t="shared" si="0"/>
        <v/>
      </c>
      <c r="B20" s="234"/>
      <c r="C20" s="28"/>
      <c r="D20" s="350"/>
      <c r="E20" s="28"/>
      <c r="F20" s="351"/>
      <c r="G20" s="351"/>
      <c r="H20" s="335">
        <f t="shared" si="1"/>
        <v>0</v>
      </c>
      <c r="I20" s="335"/>
      <c r="J20" s="108" t="str">
        <f t="shared" si="2"/>
        <v/>
      </c>
      <c r="K20" s="34"/>
      <c r="M20" s="28"/>
      <c r="N20" s="28"/>
      <c r="O20" s="28"/>
      <c r="P20" s="28"/>
      <c r="Q20" s="28"/>
      <c r="R20" s="28"/>
      <c r="S20" s="28"/>
      <c r="T20" s="28"/>
      <c r="U20" s="35"/>
      <c r="V20" s="34"/>
      <c r="W20" s="34"/>
      <c r="X20" s="34"/>
      <c r="Y20" s="34"/>
      <c r="Z20" s="34"/>
      <c r="AA20" s="34"/>
      <c r="AB20" s="34"/>
      <c r="AC20" s="34"/>
      <c r="AD20" s="34"/>
      <c r="AE20" s="34"/>
      <c r="AF20" s="34"/>
      <c r="AG20" s="34"/>
    </row>
    <row r="21" customHeight="1" spans="1:33">
      <c r="A21" s="12" t="str">
        <f t="shared" si="0"/>
        <v/>
      </c>
      <c r="B21" s="234"/>
      <c r="C21" s="28"/>
      <c r="D21" s="350"/>
      <c r="E21" s="28"/>
      <c r="F21" s="351"/>
      <c r="G21" s="351"/>
      <c r="H21" s="335">
        <f t="shared" si="1"/>
        <v>0</v>
      </c>
      <c r="I21" s="335"/>
      <c r="J21" s="108" t="str">
        <f t="shared" si="2"/>
        <v/>
      </c>
      <c r="K21" s="34"/>
      <c r="M21" s="28"/>
      <c r="N21" s="28"/>
      <c r="O21" s="28"/>
      <c r="P21" s="28"/>
      <c r="Q21" s="28"/>
      <c r="R21" s="28"/>
      <c r="S21" s="28"/>
      <c r="T21" s="28"/>
      <c r="U21" s="35"/>
      <c r="V21" s="34"/>
      <c r="W21" s="34"/>
      <c r="X21" s="34"/>
      <c r="Y21" s="34"/>
      <c r="Z21" s="34"/>
      <c r="AA21" s="34"/>
      <c r="AB21" s="34"/>
      <c r="AC21" s="34"/>
      <c r="AD21" s="34"/>
      <c r="AE21" s="34"/>
      <c r="AF21" s="34"/>
      <c r="AG21" s="34"/>
    </row>
    <row r="22" customHeight="1" spans="1:33">
      <c r="A22" s="12"/>
      <c r="B22" s="234"/>
      <c r="C22" s="28"/>
      <c r="D22" s="350"/>
      <c r="E22" s="28"/>
      <c r="F22" s="351"/>
      <c r="G22" s="351"/>
      <c r="H22" s="335">
        <f t="shared" si="1"/>
        <v>0</v>
      </c>
      <c r="I22" s="335"/>
      <c r="J22" s="108"/>
      <c r="K22" s="34"/>
      <c r="M22" s="28"/>
      <c r="N22" s="28"/>
      <c r="O22" s="28"/>
      <c r="P22" s="28"/>
      <c r="Q22" s="28"/>
      <c r="R22" s="28"/>
      <c r="S22" s="28"/>
      <c r="T22" s="28"/>
      <c r="U22" s="35"/>
      <c r="V22" s="34"/>
      <c r="W22" s="34"/>
      <c r="X22" s="34"/>
      <c r="Y22" s="34"/>
      <c r="Z22" s="34"/>
      <c r="AA22" s="34"/>
      <c r="AB22" s="34"/>
      <c r="AC22" s="34"/>
      <c r="AD22" s="34"/>
      <c r="AE22" s="34"/>
      <c r="AF22" s="34"/>
      <c r="AG22" s="34"/>
    </row>
    <row r="23" customHeight="1" spans="1:33">
      <c r="A23" s="12"/>
      <c r="B23" s="234"/>
      <c r="C23" s="28"/>
      <c r="D23" s="350"/>
      <c r="E23" s="28"/>
      <c r="F23" s="351"/>
      <c r="G23" s="351"/>
      <c r="H23" s="335">
        <f t="shared" si="1"/>
        <v>0</v>
      </c>
      <c r="I23" s="335"/>
      <c r="J23" s="108"/>
      <c r="K23" s="34"/>
      <c r="M23" s="28"/>
      <c r="N23" s="28"/>
      <c r="O23" s="28"/>
      <c r="P23" s="28"/>
      <c r="Q23" s="28"/>
      <c r="R23" s="28"/>
      <c r="S23" s="28"/>
      <c r="T23" s="28"/>
      <c r="U23" s="35"/>
      <c r="V23" s="34"/>
      <c r="W23" s="34"/>
      <c r="X23" s="34"/>
      <c r="Y23" s="34"/>
      <c r="Z23" s="34"/>
      <c r="AA23" s="34"/>
      <c r="AB23" s="34"/>
      <c r="AC23" s="34"/>
      <c r="AD23" s="34"/>
      <c r="AE23" s="34"/>
      <c r="AF23" s="34"/>
      <c r="AG23" s="34"/>
    </row>
    <row r="24" customHeight="1" spans="1:33">
      <c r="A24" s="12" t="str">
        <f t="shared" si="0"/>
        <v/>
      </c>
      <c r="B24" s="234"/>
      <c r="C24" s="28"/>
      <c r="D24" s="350"/>
      <c r="E24" s="28"/>
      <c r="F24" s="351"/>
      <c r="G24" s="351"/>
      <c r="H24" s="335">
        <f t="shared" si="1"/>
        <v>0</v>
      </c>
      <c r="I24" s="335"/>
      <c r="J24" s="108" t="str">
        <f t="shared" si="2"/>
        <v/>
      </c>
      <c r="K24" s="34"/>
      <c r="M24" s="28"/>
      <c r="N24" s="28"/>
      <c r="O24" s="28"/>
      <c r="P24" s="28"/>
      <c r="Q24" s="28"/>
      <c r="R24" s="28"/>
      <c r="S24" s="28"/>
      <c r="T24" s="28"/>
      <c r="U24" s="35"/>
      <c r="V24" s="34"/>
      <c r="W24" s="34"/>
      <c r="X24" s="34"/>
      <c r="Y24" s="34"/>
      <c r="Z24" s="34"/>
      <c r="AA24" s="34"/>
      <c r="AB24" s="34"/>
      <c r="AC24" s="34"/>
      <c r="AD24" s="34"/>
      <c r="AE24" s="34"/>
      <c r="AF24" s="34"/>
      <c r="AG24" s="34"/>
    </row>
    <row r="25" customHeight="1" spans="1:33">
      <c r="A25" s="12" t="str">
        <f t="shared" si="0"/>
        <v/>
      </c>
      <c r="B25" s="234"/>
      <c r="C25" s="28"/>
      <c r="D25" s="350"/>
      <c r="E25" s="28"/>
      <c r="F25" s="351"/>
      <c r="G25" s="351"/>
      <c r="H25" s="335">
        <f t="shared" si="1"/>
        <v>0</v>
      </c>
      <c r="I25" s="335"/>
      <c r="J25" s="108" t="str">
        <f t="shared" si="2"/>
        <v/>
      </c>
      <c r="K25" s="34"/>
      <c r="M25" s="28"/>
      <c r="N25" s="28"/>
      <c r="O25" s="28"/>
      <c r="P25" s="28"/>
      <c r="Q25" s="28"/>
      <c r="R25" s="28"/>
      <c r="S25" s="28"/>
      <c r="T25" s="28"/>
      <c r="U25" s="35"/>
      <c r="V25" s="34"/>
      <c r="W25" s="34"/>
      <c r="X25" s="34"/>
      <c r="Y25" s="34"/>
      <c r="Z25" s="34"/>
      <c r="AA25" s="34"/>
      <c r="AB25" s="34"/>
      <c r="AC25" s="34"/>
      <c r="AD25" s="34"/>
      <c r="AE25" s="34"/>
      <c r="AF25" s="34"/>
      <c r="AG25" s="34"/>
    </row>
    <row r="26" customHeight="1" spans="1:33">
      <c r="A26" s="12" t="str">
        <f t="shared" si="0"/>
        <v/>
      </c>
      <c r="B26" s="234"/>
      <c r="C26" s="28"/>
      <c r="D26" s="350"/>
      <c r="E26" s="28"/>
      <c r="F26" s="351"/>
      <c r="G26" s="351"/>
      <c r="H26" s="335"/>
      <c r="I26" s="335"/>
      <c r="J26" s="108" t="str">
        <f t="shared" si="2"/>
        <v/>
      </c>
      <c r="K26" s="34"/>
      <c r="M26" s="28"/>
      <c r="N26" s="28"/>
      <c r="O26" s="28"/>
      <c r="P26" s="28"/>
      <c r="Q26" s="28"/>
      <c r="R26" s="28"/>
      <c r="S26" s="28"/>
      <c r="T26" s="28"/>
      <c r="U26" s="35"/>
      <c r="V26" s="34"/>
      <c r="W26" s="34"/>
      <c r="X26" s="34"/>
      <c r="Y26" s="34"/>
      <c r="Z26" s="34"/>
      <c r="AA26" s="34"/>
      <c r="AB26" s="34"/>
      <c r="AC26" s="34"/>
      <c r="AD26" s="34"/>
      <c r="AE26" s="34"/>
      <c r="AF26" s="34"/>
      <c r="AG26" s="34"/>
    </row>
    <row r="27" customHeight="1" spans="1:33">
      <c r="A27" s="352" t="s">
        <v>624</v>
      </c>
      <c r="B27" s="353"/>
      <c r="C27" s="34"/>
      <c r="D27" s="350"/>
      <c r="E27" s="28"/>
      <c r="F27" s="335">
        <f>SUM(F7:F26)</f>
        <v>0</v>
      </c>
      <c r="G27" s="335">
        <f>SUM(G7:G26)</f>
        <v>0</v>
      </c>
      <c r="H27" s="335">
        <f>SUM(H7:H26)</f>
        <v>0</v>
      </c>
      <c r="I27" s="335">
        <f>SUM(I7:I26)</f>
        <v>0</v>
      </c>
      <c r="J27" s="108" t="str">
        <f t="shared" si="2"/>
        <v/>
      </c>
      <c r="K27" s="34"/>
      <c r="M27" s="28"/>
      <c r="N27" s="28"/>
      <c r="O27" s="28"/>
      <c r="P27" s="28"/>
      <c r="Q27" s="28"/>
      <c r="R27" s="28"/>
      <c r="S27" s="28"/>
      <c r="T27" s="28"/>
      <c r="U27" s="35"/>
      <c r="V27" s="34"/>
      <c r="W27" s="34"/>
      <c r="X27" s="34"/>
      <c r="Y27" s="34"/>
      <c r="Z27" s="34"/>
      <c r="AA27" s="34"/>
      <c r="AB27" s="34"/>
      <c r="AC27" s="34"/>
      <c r="AD27" s="34"/>
      <c r="AE27" s="34"/>
      <c r="AF27" s="34"/>
      <c r="AG27" s="34"/>
    </row>
    <row r="28" s="3" customFormat="1" customHeight="1" spans="1:8">
      <c r="A28" s="3" t="str">
        <f>基本信息输入表!$K$6&amp;"填表人："&amp;基本信息输入表!$M$12</f>
        <v>被评估单位填表人：</v>
      </c>
      <c r="H28" s="3" t="str">
        <f>"评估人员："&amp;基本信息输入表!$Q$12</f>
        <v>评估人员：陈诗雨</v>
      </c>
    </row>
    <row r="29" s="3" customFormat="1" customHeight="1" spans="1:1">
      <c r="A29" s="3" t="str">
        <f>"填表日期："&amp;YEAR(基本信息输入表!$O$12)&amp;"年"&amp;MONTH(基本信息输入表!$O$12)&amp;"月"&amp;DAY(基本信息输入表!$O$12)&amp;"日"</f>
        <v>填表日期：1900年1月0日</v>
      </c>
    </row>
    <row r="30" customHeight="1" spans="12:12">
      <c r="L30" s="356" t="s">
        <v>466</v>
      </c>
    </row>
  </sheetData>
  <mergeCells count="25">
    <mergeCell ref="A2:K2"/>
    <mergeCell ref="A3:K3"/>
    <mergeCell ref="J4:K4"/>
    <mergeCell ref="M4:Q4"/>
    <mergeCell ref="R4:Z4"/>
    <mergeCell ref="AA4:AC4"/>
    <mergeCell ref="AD4:AG4"/>
    <mergeCell ref="J5:K5"/>
    <mergeCell ref="R5:V5"/>
    <mergeCell ref="W5:X5"/>
    <mergeCell ref="A27:B27"/>
    <mergeCell ref="M5:M6"/>
    <mergeCell ref="N5:N6"/>
    <mergeCell ref="O5:O6"/>
    <mergeCell ref="P5:P6"/>
    <mergeCell ref="Q5:Q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8">
      <formula1>基本信息输入表!$A$126:$A$127</formula1>
    </dataValidation>
    <dataValidation type="list" allowBlank="1" showInputMessage="1" showErrorMessage="1" sqref="R7:T27">
      <formula1>$A$108:$A$109</formula1>
    </dataValidation>
    <dataValidation type="list" allowBlank="1" showInputMessage="1" showErrorMessage="1" sqref="M7:O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3" fitToHeight="1000" orientation="landscape"/>
  <headerFooter scaleWithDoc="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K33"/>
  <sheetViews>
    <sheetView showGridLines="0" workbookViewId="0">
      <selection activeCell="H7" sqref="H7"/>
    </sheetView>
  </sheetViews>
  <sheetFormatPr defaultColWidth="9" defaultRowHeight="15.75" customHeight="1"/>
  <cols>
    <col min="1" max="1" width="4.75" style="263" customWidth="1"/>
    <col min="2" max="2" width="14.25" style="263" customWidth="1"/>
    <col min="3" max="3" width="12.25" style="263" customWidth="1"/>
    <col min="4" max="4" width="6.75" style="263" customWidth="1"/>
    <col min="5" max="5" width="13" style="263" customWidth="1"/>
    <col min="6" max="6" width="13.5" style="263" customWidth="1"/>
    <col min="7" max="8" width="15.625" style="263" customWidth="1" outlineLevel="1"/>
    <col min="9" max="10" width="15.625" style="263" customWidth="1"/>
    <col min="11" max="11" width="7.25" style="263" customWidth="1"/>
    <col min="12" max="12" width="8.25" style="263" customWidth="1"/>
    <col min="13" max="13" width="9" style="263"/>
    <col min="14" max="19" width="5.625" style="4" customWidth="1" outlineLevel="1"/>
    <col min="20" max="20" width="14.75" style="4" customWidth="1" outlineLevel="1"/>
    <col min="21" max="21" width="13.625" style="4" customWidth="1"/>
    <col min="22" max="24" width="5.625" style="4" customWidth="1" outlineLevel="1"/>
    <col min="25" max="25" width="7.25" style="4" customWidth="1" outlineLevel="1"/>
    <col min="26" max="26" width="5.625" style="4" customWidth="1" outlineLevel="1"/>
    <col min="27" max="28" width="8.625" style="4" customWidth="1" outlineLevel="1"/>
    <col min="29" max="29" width="14.625" style="4" customWidth="1" outlineLevel="1"/>
    <col min="30" max="30" width="13.625" style="4" customWidth="1"/>
    <col min="31" max="32" width="8.625" style="4" customWidth="1" outlineLevel="1"/>
    <col min="33" max="33" width="8.625" style="4" customWidth="1"/>
    <col min="34" max="36" width="13.625" style="4" customWidth="1" outlineLevel="1"/>
    <col min="37" max="37" width="13.625" style="4" customWidth="1"/>
    <col min="38" max="16384" width="9" style="263"/>
  </cols>
  <sheetData>
    <row r="1" customHeight="1" spans="1:1">
      <c r="A1" s="5" t="s">
        <v>435</v>
      </c>
    </row>
    <row r="2" s="344" customFormat="1" ht="30" customHeight="1" spans="1:37">
      <c r="A2" s="297" t="s">
        <v>625</v>
      </c>
      <c r="B2" s="297"/>
      <c r="C2" s="297"/>
      <c r="D2" s="297"/>
      <c r="E2" s="297"/>
      <c r="F2" s="297"/>
      <c r="G2" s="297"/>
      <c r="H2" s="297"/>
      <c r="I2" s="297"/>
      <c r="J2" s="297"/>
      <c r="K2" s="297"/>
      <c r="L2" s="297"/>
      <c r="N2" s="18"/>
      <c r="O2" s="18"/>
      <c r="P2" s="18"/>
      <c r="Q2" s="18"/>
      <c r="R2" s="18"/>
      <c r="S2" s="18"/>
      <c r="T2" s="18"/>
      <c r="U2" s="18"/>
      <c r="V2" s="18"/>
      <c r="W2" s="18"/>
      <c r="X2" s="18"/>
      <c r="Y2" s="18"/>
      <c r="Z2" s="18"/>
      <c r="AA2" s="18"/>
      <c r="AB2" s="18"/>
      <c r="AC2" s="18"/>
      <c r="AD2" s="18"/>
      <c r="AE2" s="18"/>
      <c r="AF2" s="18"/>
      <c r="AG2" s="18"/>
      <c r="AH2" s="18"/>
      <c r="AI2" s="18"/>
      <c r="AJ2" s="18"/>
      <c r="AK2" s="18"/>
    </row>
    <row r="3" customHeight="1" spans="1:11">
      <c r="A3" s="298" t="str">
        <f>"评估基准日："&amp;TEXT(基本信息输入表!M7,"yyyy年mm月dd日")</f>
        <v>评估基准日：2024年06月30日</v>
      </c>
      <c r="B3" s="298"/>
      <c r="C3" s="298"/>
      <c r="D3" s="298"/>
      <c r="E3" s="298"/>
      <c r="F3" s="298"/>
      <c r="G3" s="298"/>
      <c r="H3" s="298"/>
      <c r="I3" s="298"/>
      <c r="J3" s="298"/>
      <c r="K3" s="298"/>
    </row>
    <row r="4" ht="14.1" customHeight="1" spans="1:37">
      <c r="A4" s="298"/>
      <c r="B4" s="298"/>
      <c r="C4" s="298"/>
      <c r="D4" s="298"/>
      <c r="E4" s="298"/>
      <c r="F4" s="298"/>
      <c r="G4" s="298"/>
      <c r="H4" s="298"/>
      <c r="I4" s="298"/>
      <c r="J4" s="298"/>
      <c r="K4" s="310" t="s">
        <v>626</v>
      </c>
      <c r="L4" s="310"/>
      <c r="N4" s="20" t="s">
        <v>598</v>
      </c>
      <c r="O4" s="20"/>
      <c r="P4" s="20"/>
      <c r="Q4" s="20"/>
      <c r="R4" s="20"/>
      <c r="S4" s="20"/>
      <c r="T4" s="20"/>
      <c r="U4" s="20"/>
      <c r="V4" s="30" t="s">
        <v>599</v>
      </c>
      <c r="W4" s="31"/>
      <c r="X4" s="31"/>
      <c r="Y4" s="31"/>
      <c r="Z4" s="31"/>
      <c r="AA4" s="31"/>
      <c r="AB4" s="31"/>
      <c r="AC4" s="31"/>
      <c r="AD4" s="32"/>
      <c r="AE4" s="68" t="s">
        <v>600</v>
      </c>
      <c r="AF4" s="36"/>
      <c r="AG4" s="37"/>
      <c r="AH4" s="33" t="s">
        <v>601</v>
      </c>
      <c r="AI4" s="33"/>
      <c r="AJ4" s="33"/>
      <c r="AK4" s="33"/>
    </row>
    <row r="5" customHeight="1" spans="1:37">
      <c r="A5" s="263" t="str">
        <f>基本信息输入表!K6&amp;"："&amp;基本信息输入表!M6</f>
        <v>被评估单位：贵州天然气能源投资股份有限公司</v>
      </c>
      <c r="K5" s="310" t="s">
        <v>469</v>
      </c>
      <c r="L5" s="310"/>
      <c r="N5" s="20" t="s">
        <v>602</v>
      </c>
      <c r="O5" s="110" t="s">
        <v>627</v>
      </c>
      <c r="P5" s="22" t="s">
        <v>628</v>
      </c>
      <c r="Q5" s="22" t="s">
        <v>629</v>
      </c>
      <c r="R5" s="23" t="s">
        <v>630</v>
      </c>
      <c r="S5" s="23" t="s">
        <v>604</v>
      </c>
      <c r="T5" s="20" t="s">
        <v>605</v>
      </c>
      <c r="U5" s="20"/>
      <c r="V5" s="30" t="s">
        <v>606</v>
      </c>
      <c r="W5" s="31"/>
      <c r="X5" s="31"/>
      <c r="Y5" s="31"/>
      <c r="Z5" s="32"/>
      <c r="AA5" s="33" t="s">
        <v>607</v>
      </c>
      <c r="AB5" s="33"/>
      <c r="AC5" s="33" t="s">
        <v>608</v>
      </c>
      <c r="AD5" s="38"/>
      <c r="AE5" s="269" t="s">
        <v>609</v>
      </c>
      <c r="AF5" s="269" t="s">
        <v>443</v>
      </c>
      <c r="AG5" s="269"/>
      <c r="AH5" s="38" t="s">
        <v>610</v>
      </c>
      <c r="AI5" s="38" t="s">
        <v>611</v>
      </c>
      <c r="AJ5" s="33" t="s">
        <v>612</v>
      </c>
      <c r="AK5" s="38"/>
    </row>
    <row r="6" s="298" customFormat="1" customHeight="1" spans="1:37">
      <c r="A6" s="216" t="s">
        <v>470</v>
      </c>
      <c r="B6" s="216" t="s">
        <v>631</v>
      </c>
      <c r="C6" s="216" t="s">
        <v>632</v>
      </c>
      <c r="D6" s="216" t="s">
        <v>614</v>
      </c>
      <c r="E6" s="216" t="s">
        <v>615</v>
      </c>
      <c r="F6" s="216" t="s">
        <v>616</v>
      </c>
      <c r="G6" s="10" t="s">
        <v>440</v>
      </c>
      <c r="H6" s="10" t="s">
        <v>441</v>
      </c>
      <c r="I6" s="216" t="s">
        <v>442</v>
      </c>
      <c r="J6" s="216" t="s">
        <v>443</v>
      </c>
      <c r="K6" s="216" t="s">
        <v>445</v>
      </c>
      <c r="L6" s="216" t="s">
        <v>588</v>
      </c>
      <c r="N6" s="20"/>
      <c r="O6" s="20"/>
      <c r="P6" s="20"/>
      <c r="Q6" s="20"/>
      <c r="R6" s="20"/>
      <c r="S6" s="20"/>
      <c r="T6" s="20"/>
      <c r="U6" s="20"/>
      <c r="V6" s="33" t="s">
        <v>617</v>
      </c>
      <c r="W6" s="33" t="s">
        <v>633</v>
      </c>
      <c r="X6" s="33" t="s">
        <v>618</v>
      </c>
      <c r="Y6" s="33" t="s">
        <v>620</v>
      </c>
      <c r="Z6" s="30" t="s">
        <v>621</v>
      </c>
      <c r="AA6" s="33" t="s">
        <v>622</v>
      </c>
      <c r="AB6" s="33" t="s">
        <v>623</v>
      </c>
      <c r="AC6" s="33"/>
      <c r="AD6" s="41"/>
      <c r="AE6" s="42"/>
      <c r="AF6" s="42"/>
      <c r="AG6" s="42"/>
      <c r="AH6" s="41"/>
      <c r="AI6" s="41"/>
      <c r="AJ6" s="33"/>
      <c r="AK6" s="41"/>
    </row>
    <row r="7" customHeight="1" spans="1:37">
      <c r="A7" s="12" t="str">
        <f>IF(B7="","",ROW()-6)</f>
        <v/>
      </c>
      <c r="B7" s="139"/>
      <c r="C7" s="139"/>
      <c r="D7" s="139"/>
      <c r="E7" s="108"/>
      <c r="F7" s="216"/>
      <c r="G7" s="216"/>
      <c r="H7" s="216"/>
      <c r="I7" s="335">
        <f t="shared" ref="I7:I9" si="0">G7+H7</f>
        <v>0</v>
      </c>
      <c r="J7" s="335">
        <f t="shared" ref="J7:J9" si="1">AF7</f>
        <v>0</v>
      </c>
      <c r="K7" s="108" t="str">
        <f>IF(I7=0,"",(J7-I7)/I7*100)</f>
        <v/>
      </c>
      <c r="L7" s="268"/>
      <c r="N7" s="28"/>
      <c r="O7" s="28"/>
      <c r="P7" s="28"/>
      <c r="Q7" s="28"/>
      <c r="R7" s="28"/>
      <c r="S7" s="28"/>
      <c r="T7" s="28"/>
      <c r="U7" s="28"/>
      <c r="V7" s="28"/>
      <c r="W7" s="28"/>
      <c r="X7" s="28"/>
      <c r="Y7" s="34"/>
      <c r="Z7" s="34"/>
      <c r="AA7" s="28"/>
      <c r="AB7" s="34"/>
      <c r="AC7" s="34"/>
      <c r="AD7" s="34"/>
      <c r="AE7" s="34"/>
      <c r="AF7" s="34"/>
      <c r="AG7" s="34"/>
      <c r="AH7" s="44" t="str">
        <f>IFERROR((AF7-I7)/I7*100,"")</f>
        <v/>
      </c>
      <c r="AI7" s="34"/>
      <c r="AJ7" s="34"/>
      <c r="AK7" s="34"/>
    </row>
    <row r="8" customHeight="1" spans="1:37">
      <c r="A8" s="12" t="str">
        <f t="shared" ref="A8:A29" si="2">IF(B8="","",ROW()-6)</f>
        <v/>
      </c>
      <c r="B8" s="139"/>
      <c r="C8" s="139"/>
      <c r="D8" s="139"/>
      <c r="E8" s="108"/>
      <c r="F8" s="216"/>
      <c r="G8" s="216"/>
      <c r="H8" s="216"/>
      <c r="I8" s="335">
        <f t="shared" si="0"/>
        <v>0</v>
      </c>
      <c r="J8" s="335">
        <f t="shared" si="1"/>
        <v>0</v>
      </c>
      <c r="K8" s="108" t="str">
        <f t="shared" ref="K8:K30" si="3">IF(I8=0,"",(J8-I8)/I8*100)</f>
        <v/>
      </c>
      <c r="L8" s="268"/>
      <c r="N8" s="28"/>
      <c r="O8" s="28"/>
      <c r="P8" s="28"/>
      <c r="Q8" s="28"/>
      <c r="R8" s="28"/>
      <c r="S8" s="28"/>
      <c r="T8" s="28"/>
      <c r="U8" s="28"/>
      <c r="V8" s="28"/>
      <c r="W8" s="28"/>
      <c r="X8" s="28"/>
      <c r="Y8" s="35"/>
      <c r="Z8" s="34"/>
      <c r="AA8" s="28"/>
      <c r="AB8" s="34"/>
      <c r="AC8" s="34"/>
      <c r="AD8" s="34"/>
      <c r="AE8" s="34"/>
      <c r="AF8" s="34"/>
      <c r="AG8" s="34"/>
      <c r="AH8" s="44" t="str">
        <f t="shared" ref="AH8:AH30" si="4">IFERROR((AF8-I8)/I8*100,"")</f>
        <v/>
      </c>
      <c r="AI8" s="34"/>
      <c r="AJ8" s="34"/>
      <c r="AK8" s="34"/>
    </row>
    <row r="9" customHeight="1" spans="1:37">
      <c r="A9" s="12" t="str">
        <f t="shared" si="2"/>
        <v/>
      </c>
      <c r="B9" s="139"/>
      <c r="C9" s="139"/>
      <c r="D9" s="139"/>
      <c r="E9" s="108"/>
      <c r="F9" s="216"/>
      <c r="G9" s="216"/>
      <c r="H9" s="216"/>
      <c r="I9" s="335">
        <f t="shared" si="0"/>
        <v>0</v>
      </c>
      <c r="J9" s="335">
        <f t="shared" si="1"/>
        <v>0</v>
      </c>
      <c r="K9" s="108" t="str">
        <f t="shared" si="3"/>
        <v/>
      </c>
      <c r="L9" s="268"/>
      <c r="N9" s="28"/>
      <c r="O9" s="28"/>
      <c r="P9" s="28"/>
      <c r="Q9" s="28"/>
      <c r="R9" s="28"/>
      <c r="S9" s="28"/>
      <c r="T9" s="28"/>
      <c r="U9" s="28"/>
      <c r="V9" s="28"/>
      <c r="W9" s="28"/>
      <c r="X9" s="28"/>
      <c r="Y9" s="35"/>
      <c r="Z9" s="34"/>
      <c r="AA9" s="28"/>
      <c r="AB9" s="34"/>
      <c r="AC9" s="34"/>
      <c r="AD9" s="34"/>
      <c r="AE9" s="34"/>
      <c r="AF9" s="34"/>
      <c r="AG9" s="34"/>
      <c r="AH9" s="44" t="str">
        <f t="shared" si="4"/>
        <v/>
      </c>
      <c r="AI9" s="34"/>
      <c r="AJ9" s="34"/>
      <c r="AK9" s="34"/>
    </row>
    <row r="10" customHeight="1" spans="1:37">
      <c r="A10" s="12" t="str">
        <f t="shared" si="2"/>
        <v/>
      </c>
      <c r="B10" s="139"/>
      <c r="C10" s="139"/>
      <c r="D10" s="139"/>
      <c r="E10" s="108"/>
      <c r="F10" s="216"/>
      <c r="G10" s="216"/>
      <c r="H10" s="216"/>
      <c r="I10" s="335">
        <f t="shared" ref="I10:I29" si="5">G10+H10</f>
        <v>0</v>
      </c>
      <c r="J10" s="335">
        <f t="shared" ref="J10:J29" si="6">AF10</f>
        <v>0</v>
      </c>
      <c r="K10" s="108" t="str">
        <f t="shared" si="3"/>
        <v/>
      </c>
      <c r="L10" s="268"/>
      <c r="N10" s="28"/>
      <c r="O10" s="28"/>
      <c r="P10" s="28"/>
      <c r="Q10" s="28"/>
      <c r="R10" s="28"/>
      <c r="S10" s="28"/>
      <c r="T10" s="28"/>
      <c r="U10" s="28"/>
      <c r="V10" s="28"/>
      <c r="W10" s="28"/>
      <c r="X10" s="28"/>
      <c r="Y10" s="35"/>
      <c r="Z10" s="34"/>
      <c r="AA10" s="28"/>
      <c r="AB10" s="34"/>
      <c r="AC10" s="34"/>
      <c r="AD10" s="34"/>
      <c r="AE10" s="34"/>
      <c r="AF10" s="34"/>
      <c r="AG10" s="34"/>
      <c r="AH10" s="44" t="str">
        <f t="shared" si="4"/>
        <v/>
      </c>
      <c r="AI10" s="34"/>
      <c r="AJ10" s="34"/>
      <c r="AK10" s="34"/>
    </row>
    <row r="11" customHeight="1" spans="1:37">
      <c r="A11" s="12" t="str">
        <f t="shared" si="2"/>
        <v/>
      </c>
      <c r="B11" s="139"/>
      <c r="C11" s="139"/>
      <c r="D11" s="139"/>
      <c r="E11" s="108"/>
      <c r="F11" s="216"/>
      <c r="G11" s="216"/>
      <c r="H11" s="216"/>
      <c r="I11" s="335">
        <f t="shared" si="5"/>
        <v>0</v>
      </c>
      <c r="J11" s="335">
        <f t="shared" si="6"/>
        <v>0</v>
      </c>
      <c r="K11" s="108" t="str">
        <f t="shared" si="3"/>
        <v/>
      </c>
      <c r="L11" s="268"/>
      <c r="N11" s="28"/>
      <c r="O11" s="28"/>
      <c r="P11" s="28"/>
      <c r="Q11" s="28"/>
      <c r="R11" s="28"/>
      <c r="S11" s="28"/>
      <c r="T11" s="28"/>
      <c r="U11" s="28"/>
      <c r="V11" s="28"/>
      <c r="W11" s="28"/>
      <c r="X11" s="28"/>
      <c r="Y11" s="35"/>
      <c r="Z11" s="34"/>
      <c r="AA11" s="28"/>
      <c r="AB11" s="34"/>
      <c r="AC11" s="34"/>
      <c r="AD11" s="34"/>
      <c r="AE11" s="34"/>
      <c r="AF11" s="34"/>
      <c r="AG11" s="34"/>
      <c r="AH11" s="44" t="str">
        <f t="shared" si="4"/>
        <v/>
      </c>
      <c r="AI11" s="34"/>
      <c r="AJ11" s="34"/>
      <c r="AK11" s="34"/>
    </row>
    <row r="12" customHeight="1" spans="1:37">
      <c r="A12" s="12" t="str">
        <f t="shared" si="2"/>
        <v/>
      </c>
      <c r="B12" s="139"/>
      <c r="C12" s="139"/>
      <c r="D12" s="139"/>
      <c r="E12" s="108"/>
      <c r="F12" s="216"/>
      <c r="G12" s="216"/>
      <c r="H12" s="216"/>
      <c r="I12" s="335">
        <f t="shared" si="5"/>
        <v>0</v>
      </c>
      <c r="J12" s="335">
        <f t="shared" si="6"/>
        <v>0</v>
      </c>
      <c r="K12" s="108" t="str">
        <f t="shared" si="3"/>
        <v/>
      </c>
      <c r="L12" s="268"/>
      <c r="N12" s="28"/>
      <c r="O12" s="28"/>
      <c r="P12" s="28"/>
      <c r="Q12" s="28"/>
      <c r="R12" s="28"/>
      <c r="S12" s="28"/>
      <c r="T12" s="28"/>
      <c r="U12" s="28"/>
      <c r="V12" s="28"/>
      <c r="W12" s="28"/>
      <c r="X12" s="28"/>
      <c r="Y12" s="35"/>
      <c r="Z12" s="34"/>
      <c r="AA12" s="28"/>
      <c r="AB12" s="34"/>
      <c r="AC12" s="34"/>
      <c r="AD12" s="34"/>
      <c r="AE12" s="34"/>
      <c r="AF12" s="34"/>
      <c r="AG12" s="34"/>
      <c r="AH12" s="44" t="str">
        <f t="shared" si="4"/>
        <v/>
      </c>
      <c r="AI12" s="34"/>
      <c r="AJ12" s="34"/>
      <c r="AK12" s="34"/>
    </row>
    <row r="13" customHeight="1" spans="1:37">
      <c r="A13" s="12" t="str">
        <f t="shared" si="2"/>
        <v/>
      </c>
      <c r="B13" s="139"/>
      <c r="C13" s="139"/>
      <c r="D13" s="139"/>
      <c r="E13" s="108"/>
      <c r="F13" s="216"/>
      <c r="G13" s="216"/>
      <c r="H13" s="216"/>
      <c r="I13" s="335">
        <f t="shared" si="5"/>
        <v>0</v>
      </c>
      <c r="J13" s="335">
        <f t="shared" si="6"/>
        <v>0</v>
      </c>
      <c r="K13" s="108" t="str">
        <f t="shared" si="3"/>
        <v/>
      </c>
      <c r="L13" s="268"/>
      <c r="N13" s="28"/>
      <c r="O13" s="28"/>
      <c r="P13" s="28"/>
      <c r="Q13" s="28"/>
      <c r="R13" s="28"/>
      <c r="S13" s="28"/>
      <c r="T13" s="28"/>
      <c r="U13" s="28"/>
      <c r="V13" s="28"/>
      <c r="W13" s="28"/>
      <c r="X13" s="28"/>
      <c r="Y13" s="35"/>
      <c r="Z13" s="34"/>
      <c r="AA13" s="28"/>
      <c r="AB13" s="34"/>
      <c r="AC13" s="34"/>
      <c r="AD13" s="34"/>
      <c r="AE13" s="34"/>
      <c r="AF13" s="34"/>
      <c r="AG13" s="34"/>
      <c r="AH13" s="44" t="str">
        <f t="shared" si="4"/>
        <v/>
      </c>
      <c r="AI13" s="34"/>
      <c r="AJ13" s="34"/>
      <c r="AK13" s="34"/>
    </row>
    <row r="14" customHeight="1" spans="1:37">
      <c r="A14" s="12" t="str">
        <f t="shared" si="2"/>
        <v/>
      </c>
      <c r="B14" s="139"/>
      <c r="C14" s="139"/>
      <c r="D14" s="139"/>
      <c r="E14" s="108"/>
      <c r="F14" s="216"/>
      <c r="G14" s="216"/>
      <c r="H14" s="216"/>
      <c r="I14" s="335">
        <f t="shared" si="5"/>
        <v>0</v>
      </c>
      <c r="J14" s="335">
        <f t="shared" si="6"/>
        <v>0</v>
      </c>
      <c r="K14" s="108" t="str">
        <f t="shared" si="3"/>
        <v/>
      </c>
      <c r="L14" s="268"/>
      <c r="N14" s="28"/>
      <c r="O14" s="28"/>
      <c r="P14" s="28"/>
      <c r="Q14" s="28"/>
      <c r="R14" s="28"/>
      <c r="S14" s="28"/>
      <c r="T14" s="28"/>
      <c r="U14" s="28"/>
      <c r="V14" s="28"/>
      <c r="W14" s="28"/>
      <c r="X14" s="28"/>
      <c r="Y14" s="35"/>
      <c r="Z14" s="34"/>
      <c r="AA14" s="28"/>
      <c r="AB14" s="34"/>
      <c r="AC14" s="34"/>
      <c r="AD14" s="34"/>
      <c r="AE14" s="34"/>
      <c r="AF14" s="34"/>
      <c r="AG14" s="34"/>
      <c r="AH14" s="44" t="str">
        <f t="shared" si="4"/>
        <v/>
      </c>
      <c r="AI14" s="34"/>
      <c r="AJ14" s="34"/>
      <c r="AK14" s="34"/>
    </row>
    <row r="15" customHeight="1" spans="1:37">
      <c r="A15" s="12" t="str">
        <f t="shared" si="2"/>
        <v/>
      </c>
      <c r="B15" s="139"/>
      <c r="C15" s="139"/>
      <c r="D15" s="139"/>
      <c r="E15" s="108"/>
      <c r="F15" s="216"/>
      <c r="G15" s="216"/>
      <c r="H15" s="216"/>
      <c r="I15" s="335">
        <f t="shared" si="5"/>
        <v>0</v>
      </c>
      <c r="J15" s="335">
        <f t="shared" si="6"/>
        <v>0</v>
      </c>
      <c r="K15" s="108" t="str">
        <f t="shared" si="3"/>
        <v/>
      </c>
      <c r="L15" s="268"/>
      <c r="N15" s="28"/>
      <c r="O15" s="28"/>
      <c r="P15" s="28"/>
      <c r="Q15" s="28"/>
      <c r="R15" s="28"/>
      <c r="S15" s="28"/>
      <c r="T15" s="28"/>
      <c r="U15" s="28"/>
      <c r="V15" s="28"/>
      <c r="W15" s="28"/>
      <c r="X15" s="28"/>
      <c r="Y15" s="35"/>
      <c r="Z15" s="34"/>
      <c r="AA15" s="28"/>
      <c r="AB15" s="34"/>
      <c r="AC15" s="34"/>
      <c r="AD15" s="34"/>
      <c r="AE15" s="34"/>
      <c r="AF15" s="34"/>
      <c r="AG15" s="34"/>
      <c r="AH15" s="44" t="str">
        <f t="shared" si="4"/>
        <v/>
      </c>
      <c r="AI15" s="34"/>
      <c r="AJ15" s="34"/>
      <c r="AK15" s="34"/>
    </row>
    <row r="16" customHeight="1" spans="1:37">
      <c r="A16" s="12" t="str">
        <f t="shared" si="2"/>
        <v/>
      </c>
      <c r="B16" s="139"/>
      <c r="C16" s="139"/>
      <c r="D16" s="139"/>
      <c r="E16" s="108"/>
      <c r="F16" s="216"/>
      <c r="G16" s="216"/>
      <c r="H16" s="216"/>
      <c r="I16" s="335">
        <f t="shared" si="5"/>
        <v>0</v>
      </c>
      <c r="J16" s="335">
        <f t="shared" si="6"/>
        <v>0</v>
      </c>
      <c r="K16" s="108" t="str">
        <f t="shared" si="3"/>
        <v/>
      </c>
      <c r="L16" s="268"/>
      <c r="N16" s="28"/>
      <c r="O16" s="28"/>
      <c r="P16" s="28"/>
      <c r="Q16" s="28"/>
      <c r="R16" s="28"/>
      <c r="S16" s="28"/>
      <c r="T16" s="28"/>
      <c r="U16" s="28"/>
      <c r="V16" s="28"/>
      <c r="W16" s="28"/>
      <c r="X16" s="28"/>
      <c r="Y16" s="35"/>
      <c r="Z16" s="34"/>
      <c r="AA16" s="28"/>
      <c r="AB16" s="34"/>
      <c r="AC16" s="34"/>
      <c r="AD16" s="34"/>
      <c r="AE16" s="34"/>
      <c r="AF16" s="34"/>
      <c r="AG16" s="34"/>
      <c r="AH16" s="44" t="str">
        <f t="shared" si="4"/>
        <v/>
      </c>
      <c r="AI16" s="34"/>
      <c r="AJ16" s="34"/>
      <c r="AK16" s="34"/>
    </row>
    <row r="17" customHeight="1" spans="1:37">
      <c r="A17" s="12" t="str">
        <f t="shared" si="2"/>
        <v/>
      </c>
      <c r="B17" s="139"/>
      <c r="C17" s="139"/>
      <c r="D17" s="139"/>
      <c r="E17" s="108"/>
      <c r="F17" s="216"/>
      <c r="G17" s="216"/>
      <c r="H17" s="216"/>
      <c r="I17" s="335">
        <f t="shared" si="5"/>
        <v>0</v>
      </c>
      <c r="J17" s="335">
        <f t="shared" si="6"/>
        <v>0</v>
      </c>
      <c r="K17" s="108" t="str">
        <f t="shared" si="3"/>
        <v/>
      </c>
      <c r="L17" s="268"/>
      <c r="N17" s="28"/>
      <c r="O17" s="28"/>
      <c r="P17" s="28"/>
      <c r="Q17" s="28"/>
      <c r="R17" s="28"/>
      <c r="S17" s="28"/>
      <c r="T17" s="28"/>
      <c r="U17" s="28"/>
      <c r="V17" s="28"/>
      <c r="W17" s="28"/>
      <c r="X17" s="28"/>
      <c r="Y17" s="35"/>
      <c r="Z17" s="34"/>
      <c r="AA17" s="28"/>
      <c r="AB17" s="34"/>
      <c r="AC17" s="34"/>
      <c r="AD17" s="34"/>
      <c r="AE17" s="34"/>
      <c r="AF17" s="34"/>
      <c r="AG17" s="34"/>
      <c r="AH17" s="44" t="str">
        <f t="shared" si="4"/>
        <v/>
      </c>
      <c r="AI17" s="34"/>
      <c r="AJ17" s="34"/>
      <c r="AK17" s="34"/>
    </row>
    <row r="18" customHeight="1" spans="1:37">
      <c r="A18" s="12"/>
      <c r="B18" s="139"/>
      <c r="C18" s="139"/>
      <c r="D18" s="139"/>
      <c r="E18" s="108"/>
      <c r="F18" s="216"/>
      <c r="G18" s="216"/>
      <c r="H18" s="216"/>
      <c r="I18" s="335">
        <f t="shared" ref="I18:I21" si="7">G18+H18</f>
        <v>0</v>
      </c>
      <c r="J18" s="335">
        <f t="shared" ref="J18:J21" si="8">AF18</f>
        <v>0</v>
      </c>
      <c r="K18" s="108" t="str">
        <f t="shared" ref="K18:K21" si="9">IF(I18=0,"",(J18-I18)/I18*100)</f>
        <v/>
      </c>
      <c r="L18" s="268"/>
      <c r="N18" s="28"/>
      <c r="O18" s="28"/>
      <c r="P18" s="28"/>
      <c r="Q18" s="28"/>
      <c r="R18" s="28"/>
      <c r="S18" s="28"/>
      <c r="T18" s="28"/>
      <c r="U18" s="28"/>
      <c r="V18" s="28"/>
      <c r="W18" s="28"/>
      <c r="X18" s="28"/>
      <c r="Y18" s="35"/>
      <c r="Z18" s="34"/>
      <c r="AA18" s="28"/>
      <c r="AB18" s="34"/>
      <c r="AC18" s="34"/>
      <c r="AD18" s="34"/>
      <c r="AE18" s="34"/>
      <c r="AF18" s="34"/>
      <c r="AG18" s="34"/>
      <c r="AH18" s="44"/>
      <c r="AI18" s="34"/>
      <c r="AJ18" s="34"/>
      <c r="AK18" s="34"/>
    </row>
    <row r="19" customHeight="1" spans="1:37">
      <c r="A19" s="12"/>
      <c r="B19" s="139"/>
      <c r="C19" s="139"/>
      <c r="D19" s="139"/>
      <c r="E19" s="108"/>
      <c r="F19" s="216"/>
      <c r="G19" s="216"/>
      <c r="H19" s="216"/>
      <c r="I19" s="335">
        <f t="shared" si="7"/>
        <v>0</v>
      </c>
      <c r="J19" s="335">
        <f t="shared" si="8"/>
        <v>0</v>
      </c>
      <c r="K19" s="108" t="str">
        <f t="shared" si="9"/>
        <v/>
      </c>
      <c r="L19" s="268"/>
      <c r="N19" s="28"/>
      <c r="O19" s="28"/>
      <c r="P19" s="28"/>
      <c r="Q19" s="28"/>
      <c r="R19" s="28"/>
      <c r="S19" s="28"/>
      <c r="T19" s="28"/>
      <c r="U19" s="28"/>
      <c r="V19" s="28"/>
      <c r="W19" s="28"/>
      <c r="X19" s="28"/>
      <c r="Y19" s="35"/>
      <c r="Z19" s="34"/>
      <c r="AA19" s="28"/>
      <c r="AB19" s="34"/>
      <c r="AC19" s="34"/>
      <c r="AD19" s="34"/>
      <c r="AE19" s="34"/>
      <c r="AF19" s="34"/>
      <c r="AG19" s="34"/>
      <c r="AH19" s="44"/>
      <c r="AI19" s="34"/>
      <c r="AJ19" s="34"/>
      <c r="AK19" s="34"/>
    </row>
    <row r="20" customHeight="1" spans="1:37">
      <c r="A20" s="12"/>
      <c r="B20" s="139"/>
      <c r="C20" s="139"/>
      <c r="D20" s="139"/>
      <c r="E20" s="108"/>
      <c r="F20" s="216"/>
      <c r="G20" s="216"/>
      <c r="H20" s="216"/>
      <c r="I20" s="335">
        <f t="shared" si="7"/>
        <v>0</v>
      </c>
      <c r="J20" s="335">
        <f t="shared" si="8"/>
        <v>0</v>
      </c>
      <c r="K20" s="108" t="str">
        <f t="shared" si="9"/>
        <v/>
      </c>
      <c r="L20" s="268"/>
      <c r="N20" s="28"/>
      <c r="O20" s="28"/>
      <c r="P20" s="28"/>
      <c r="Q20" s="28"/>
      <c r="R20" s="28"/>
      <c r="S20" s="28"/>
      <c r="T20" s="28"/>
      <c r="U20" s="28"/>
      <c r="V20" s="28"/>
      <c r="W20" s="28"/>
      <c r="X20" s="28"/>
      <c r="Y20" s="35"/>
      <c r="Z20" s="34"/>
      <c r="AA20" s="28"/>
      <c r="AB20" s="34"/>
      <c r="AC20" s="34"/>
      <c r="AD20" s="34"/>
      <c r="AE20" s="34"/>
      <c r="AF20" s="34"/>
      <c r="AG20" s="34"/>
      <c r="AH20" s="44"/>
      <c r="AI20" s="34"/>
      <c r="AJ20" s="34"/>
      <c r="AK20" s="34"/>
    </row>
    <row r="21" customHeight="1" spans="1:37">
      <c r="A21" s="12" t="str">
        <f t="shared" si="2"/>
        <v/>
      </c>
      <c r="B21" s="139"/>
      <c r="C21" s="139"/>
      <c r="D21" s="139"/>
      <c r="E21" s="108"/>
      <c r="F21" s="216"/>
      <c r="G21" s="216"/>
      <c r="H21" s="216"/>
      <c r="I21" s="335">
        <f t="shared" si="7"/>
        <v>0</v>
      </c>
      <c r="J21" s="335">
        <f t="shared" si="8"/>
        <v>0</v>
      </c>
      <c r="K21" s="108" t="str">
        <f t="shared" si="9"/>
        <v/>
      </c>
      <c r="L21" s="268"/>
      <c r="N21" s="28"/>
      <c r="O21" s="28"/>
      <c r="P21" s="28"/>
      <c r="Q21" s="28"/>
      <c r="R21" s="28"/>
      <c r="S21" s="28"/>
      <c r="T21" s="28"/>
      <c r="U21" s="28"/>
      <c r="V21" s="28"/>
      <c r="W21" s="28"/>
      <c r="X21" s="28"/>
      <c r="Y21" s="35"/>
      <c r="Z21" s="34"/>
      <c r="AA21" s="28"/>
      <c r="AB21" s="34"/>
      <c r="AC21" s="34"/>
      <c r="AD21" s="34"/>
      <c r="AE21" s="34"/>
      <c r="AF21" s="34"/>
      <c r="AG21" s="34"/>
      <c r="AH21" s="44" t="str">
        <f t="shared" si="4"/>
        <v/>
      </c>
      <c r="AI21" s="34"/>
      <c r="AJ21" s="34"/>
      <c r="AK21" s="34"/>
    </row>
    <row r="22" customHeight="1" spans="1:37">
      <c r="A22" s="12" t="str">
        <f t="shared" si="2"/>
        <v/>
      </c>
      <c r="B22" s="139"/>
      <c r="C22" s="139"/>
      <c r="D22" s="139"/>
      <c r="E22" s="108"/>
      <c r="F22" s="216"/>
      <c r="G22" s="216"/>
      <c r="H22" s="216"/>
      <c r="I22" s="335">
        <f t="shared" si="5"/>
        <v>0</v>
      </c>
      <c r="J22" s="335">
        <f t="shared" si="6"/>
        <v>0</v>
      </c>
      <c r="K22" s="108" t="str">
        <f t="shared" si="3"/>
        <v/>
      </c>
      <c r="L22" s="268"/>
      <c r="N22" s="28"/>
      <c r="O22" s="28"/>
      <c r="P22" s="28"/>
      <c r="Q22" s="28"/>
      <c r="R22" s="28"/>
      <c r="S22" s="28"/>
      <c r="T22" s="28"/>
      <c r="U22" s="28"/>
      <c r="V22" s="28"/>
      <c r="W22" s="28"/>
      <c r="X22" s="28"/>
      <c r="Y22" s="35"/>
      <c r="Z22" s="34"/>
      <c r="AA22" s="28"/>
      <c r="AB22" s="34"/>
      <c r="AC22" s="34"/>
      <c r="AD22" s="34"/>
      <c r="AE22" s="34"/>
      <c r="AF22" s="34"/>
      <c r="AG22" s="34"/>
      <c r="AH22" s="44" t="str">
        <f t="shared" si="4"/>
        <v/>
      </c>
      <c r="AI22" s="34"/>
      <c r="AJ22" s="34"/>
      <c r="AK22" s="34"/>
    </row>
    <row r="23" customHeight="1" spans="1:37">
      <c r="A23" s="12" t="str">
        <f t="shared" si="2"/>
        <v/>
      </c>
      <c r="B23" s="139"/>
      <c r="C23" s="139"/>
      <c r="D23" s="139"/>
      <c r="E23" s="108"/>
      <c r="F23" s="216"/>
      <c r="G23" s="216"/>
      <c r="H23" s="216"/>
      <c r="I23" s="335">
        <f t="shared" si="5"/>
        <v>0</v>
      </c>
      <c r="J23" s="335">
        <f t="shared" si="6"/>
        <v>0</v>
      </c>
      <c r="K23" s="108" t="str">
        <f t="shared" si="3"/>
        <v/>
      </c>
      <c r="L23" s="268"/>
      <c r="N23" s="28"/>
      <c r="O23" s="28"/>
      <c r="P23" s="28"/>
      <c r="Q23" s="28"/>
      <c r="R23" s="28"/>
      <c r="S23" s="28"/>
      <c r="T23" s="28"/>
      <c r="U23" s="28"/>
      <c r="V23" s="28"/>
      <c r="W23" s="28"/>
      <c r="X23" s="28"/>
      <c r="Y23" s="35"/>
      <c r="Z23" s="34"/>
      <c r="AA23" s="28"/>
      <c r="AB23" s="34"/>
      <c r="AC23" s="34"/>
      <c r="AD23" s="34"/>
      <c r="AE23" s="34"/>
      <c r="AF23" s="34"/>
      <c r="AG23" s="34"/>
      <c r="AH23" s="44" t="str">
        <f t="shared" si="4"/>
        <v/>
      </c>
      <c r="AI23" s="34"/>
      <c r="AJ23" s="34"/>
      <c r="AK23" s="34"/>
    </row>
    <row r="24" customHeight="1" spans="1:37">
      <c r="A24" s="12" t="str">
        <f t="shared" si="2"/>
        <v/>
      </c>
      <c r="B24" s="139"/>
      <c r="C24" s="139"/>
      <c r="D24" s="139"/>
      <c r="E24" s="108"/>
      <c r="F24" s="216"/>
      <c r="G24" s="216"/>
      <c r="H24" s="216"/>
      <c r="I24" s="335">
        <f t="shared" si="5"/>
        <v>0</v>
      </c>
      <c r="J24" s="335">
        <f t="shared" si="6"/>
        <v>0</v>
      </c>
      <c r="K24" s="108" t="str">
        <f t="shared" si="3"/>
        <v/>
      </c>
      <c r="L24" s="268"/>
      <c r="N24" s="28"/>
      <c r="O24" s="28"/>
      <c r="P24" s="28"/>
      <c r="Q24" s="28"/>
      <c r="R24" s="28"/>
      <c r="S24" s="28"/>
      <c r="T24" s="28"/>
      <c r="U24" s="28"/>
      <c r="V24" s="28"/>
      <c r="W24" s="28"/>
      <c r="X24" s="28"/>
      <c r="Y24" s="35"/>
      <c r="Z24" s="34"/>
      <c r="AA24" s="28"/>
      <c r="AB24" s="34"/>
      <c r="AC24" s="34"/>
      <c r="AD24" s="34"/>
      <c r="AE24" s="34"/>
      <c r="AF24" s="34"/>
      <c r="AG24" s="34"/>
      <c r="AH24" s="44" t="str">
        <f t="shared" si="4"/>
        <v/>
      </c>
      <c r="AI24" s="34"/>
      <c r="AJ24" s="34"/>
      <c r="AK24" s="34"/>
    </row>
    <row r="25" customHeight="1" spans="1:37">
      <c r="A25" s="12" t="str">
        <f t="shared" si="2"/>
        <v/>
      </c>
      <c r="B25" s="139"/>
      <c r="C25" s="139"/>
      <c r="D25" s="139"/>
      <c r="E25" s="108"/>
      <c r="F25" s="216"/>
      <c r="G25" s="216"/>
      <c r="H25" s="216"/>
      <c r="I25" s="335">
        <f t="shared" si="5"/>
        <v>0</v>
      </c>
      <c r="J25" s="335">
        <f t="shared" si="6"/>
        <v>0</v>
      </c>
      <c r="K25" s="108" t="str">
        <f t="shared" si="3"/>
        <v/>
      </c>
      <c r="L25" s="268"/>
      <c r="N25" s="28"/>
      <c r="O25" s="28"/>
      <c r="P25" s="28"/>
      <c r="Q25" s="28"/>
      <c r="R25" s="28"/>
      <c r="S25" s="28"/>
      <c r="T25" s="28"/>
      <c r="U25" s="28"/>
      <c r="V25" s="28"/>
      <c r="W25" s="28"/>
      <c r="X25" s="28"/>
      <c r="Y25" s="35"/>
      <c r="Z25" s="34"/>
      <c r="AA25" s="28"/>
      <c r="AB25" s="34"/>
      <c r="AC25" s="34"/>
      <c r="AD25" s="34"/>
      <c r="AE25" s="34"/>
      <c r="AF25" s="34"/>
      <c r="AG25" s="34"/>
      <c r="AH25" s="44" t="str">
        <f t="shared" si="4"/>
        <v/>
      </c>
      <c r="AI25" s="34"/>
      <c r="AJ25" s="34"/>
      <c r="AK25" s="34"/>
    </row>
    <row r="26" customHeight="1" spans="1:37">
      <c r="A26" s="12" t="str">
        <f t="shared" si="2"/>
        <v/>
      </c>
      <c r="B26" s="139"/>
      <c r="C26" s="139"/>
      <c r="D26" s="139"/>
      <c r="E26" s="108"/>
      <c r="F26" s="216"/>
      <c r="G26" s="216"/>
      <c r="H26" s="216"/>
      <c r="I26" s="335">
        <f t="shared" si="5"/>
        <v>0</v>
      </c>
      <c r="J26" s="335">
        <f t="shared" si="6"/>
        <v>0</v>
      </c>
      <c r="K26" s="108" t="str">
        <f t="shared" si="3"/>
        <v/>
      </c>
      <c r="L26" s="268"/>
      <c r="N26" s="28"/>
      <c r="O26" s="28"/>
      <c r="P26" s="28"/>
      <c r="Q26" s="28"/>
      <c r="R26" s="28"/>
      <c r="S26" s="28"/>
      <c r="T26" s="28"/>
      <c r="U26" s="28"/>
      <c r="V26" s="28"/>
      <c r="W26" s="28"/>
      <c r="X26" s="28"/>
      <c r="Y26" s="35"/>
      <c r="Z26" s="34"/>
      <c r="AA26" s="28"/>
      <c r="AB26" s="34"/>
      <c r="AC26" s="34"/>
      <c r="AD26" s="34"/>
      <c r="AE26" s="34"/>
      <c r="AF26" s="34"/>
      <c r="AG26" s="34"/>
      <c r="AH26" s="44" t="str">
        <f t="shared" si="4"/>
        <v/>
      </c>
      <c r="AI26" s="34"/>
      <c r="AJ26" s="34"/>
      <c r="AK26" s="34"/>
    </row>
    <row r="27" customHeight="1" spans="1:37">
      <c r="A27" s="12" t="str">
        <f t="shared" si="2"/>
        <v/>
      </c>
      <c r="B27" s="139"/>
      <c r="C27" s="139"/>
      <c r="D27" s="139"/>
      <c r="E27" s="108"/>
      <c r="F27" s="216"/>
      <c r="G27" s="216"/>
      <c r="H27" s="216"/>
      <c r="I27" s="335">
        <f t="shared" si="5"/>
        <v>0</v>
      </c>
      <c r="J27" s="335">
        <f t="shared" si="6"/>
        <v>0</v>
      </c>
      <c r="K27" s="108" t="str">
        <f t="shared" ref="K27:K28" si="10">IF(I27=0,"",(J27-I27)/I27*100)</f>
        <v/>
      </c>
      <c r="L27" s="268"/>
      <c r="N27" s="28"/>
      <c r="O27" s="28"/>
      <c r="P27" s="28"/>
      <c r="Q27" s="28"/>
      <c r="R27" s="28"/>
      <c r="S27" s="28"/>
      <c r="T27" s="28"/>
      <c r="U27" s="28"/>
      <c r="V27" s="28"/>
      <c r="W27" s="28"/>
      <c r="X27" s="28"/>
      <c r="Y27" s="35"/>
      <c r="Z27" s="34"/>
      <c r="AA27" s="28"/>
      <c r="AB27" s="34"/>
      <c r="AC27" s="34"/>
      <c r="AD27" s="34"/>
      <c r="AE27" s="34"/>
      <c r="AF27" s="34"/>
      <c r="AG27" s="34"/>
      <c r="AH27" s="44" t="str">
        <f t="shared" si="4"/>
        <v/>
      </c>
      <c r="AI27" s="34"/>
      <c r="AJ27" s="34"/>
      <c r="AK27" s="34"/>
    </row>
    <row r="28" customHeight="1" spans="1:37">
      <c r="A28" s="12" t="str">
        <f t="shared" si="2"/>
        <v/>
      </c>
      <c r="B28" s="139"/>
      <c r="C28" s="139"/>
      <c r="D28" s="139"/>
      <c r="E28" s="108"/>
      <c r="F28" s="216"/>
      <c r="G28" s="216"/>
      <c r="H28" s="216"/>
      <c r="I28" s="335">
        <f t="shared" si="5"/>
        <v>0</v>
      </c>
      <c r="J28" s="335">
        <f t="shared" si="6"/>
        <v>0</v>
      </c>
      <c r="K28" s="108" t="str">
        <f t="shared" si="10"/>
        <v/>
      </c>
      <c r="L28" s="268"/>
      <c r="N28" s="28"/>
      <c r="O28" s="28"/>
      <c r="P28" s="28"/>
      <c r="Q28" s="28"/>
      <c r="R28" s="28"/>
      <c r="S28" s="28"/>
      <c r="T28" s="28"/>
      <c r="U28" s="28"/>
      <c r="V28" s="28"/>
      <c r="W28" s="28"/>
      <c r="X28" s="28"/>
      <c r="Y28" s="35"/>
      <c r="Z28" s="34"/>
      <c r="AA28" s="28"/>
      <c r="AB28" s="34"/>
      <c r="AC28" s="34"/>
      <c r="AD28" s="34"/>
      <c r="AE28" s="34"/>
      <c r="AF28" s="34"/>
      <c r="AG28" s="34"/>
      <c r="AH28" s="44" t="str">
        <f t="shared" si="4"/>
        <v/>
      </c>
      <c r="AI28" s="34"/>
      <c r="AJ28" s="34"/>
      <c r="AK28" s="34"/>
    </row>
    <row r="29" customHeight="1" spans="1:37">
      <c r="A29" s="12" t="str">
        <f t="shared" si="2"/>
        <v/>
      </c>
      <c r="B29" s="139"/>
      <c r="C29" s="139"/>
      <c r="D29" s="139"/>
      <c r="E29" s="108"/>
      <c r="F29" s="216"/>
      <c r="G29" s="216"/>
      <c r="H29" s="216"/>
      <c r="I29" s="335">
        <f t="shared" si="5"/>
        <v>0</v>
      </c>
      <c r="J29" s="335">
        <f t="shared" si="6"/>
        <v>0</v>
      </c>
      <c r="K29" s="108" t="str">
        <f t="shared" si="3"/>
        <v/>
      </c>
      <c r="L29" s="268"/>
      <c r="N29" s="28"/>
      <c r="O29" s="28"/>
      <c r="P29" s="28"/>
      <c r="Q29" s="28"/>
      <c r="R29" s="28"/>
      <c r="S29" s="28"/>
      <c r="T29" s="28"/>
      <c r="U29" s="28"/>
      <c r="V29" s="28"/>
      <c r="W29" s="28"/>
      <c r="X29" s="28"/>
      <c r="Y29" s="35"/>
      <c r="Z29" s="34"/>
      <c r="AA29" s="28"/>
      <c r="AB29" s="34"/>
      <c r="AC29" s="34"/>
      <c r="AD29" s="34"/>
      <c r="AE29" s="34"/>
      <c r="AF29" s="34"/>
      <c r="AG29" s="34"/>
      <c r="AH29" s="44" t="str">
        <f t="shared" si="4"/>
        <v/>
      </c>
      <c r="AI29" s="34"/>
      <c r="AJ29" s="34"/>
      <c r="AK29" s="34"/>
    </row>
    <row r="30" customHeight="1" spans="1:37">
      <c r="A30" s="304" t="s">
        <v>634</v>
      </c>
      <c r="B30" s="224"/>
      <c r="C30" s="268"/>
      <c r="D30" s="268"/>
      <c r="E30" s="108"/>
      <c r="F30" s="216"/>
      <c r="G30" s="108">
        <f>SUM(G7:G29)</f>
        <v>0</v>
      </c>
      <c r="H30" s="108">
        <f>SUM(H7:H29)</f>
        <v>0</v>
      </c>
      <c r="I30" s="108">
        <f>SUM(I7:I29)</f>
        <v>0</v>
      </c>
      <c r="J30" s="108">
        <f>SUM(J7:J29)</f>
        <v>0</v>
      </c>
      <c r="K30" s="108" t="str">
        <f t="shared" si="3"/>
        <v/>
      </c>
      <c r="L30" s="268"/>
      <c r="N30" s="28"/>
      <c r="O30" s="28"/>
      <c r="P30" s="28"/>
      <c r="Q30" s="28"/>
      <c r="R30" s="28"/>
      <c r="S30" s="28"/>
      <c r="T30" s="28"/>
      <c r="U30" s="28"/>
      <c r="V30" s="28"/>
      <c r="W30" s="28"/>
      <c r="X30" s="28"/>
      <c r="Y30" s="35"/>
      <c r="Z30" s="34"/>
      <c r="AA30" s="28"/>
      <c r="AB30" s="34"/>
      <c r="AC30" s="34"/>
      <c r="AD30" s="34"/>
      <c r="AE30" s="34"/>
      <c r="AF30" s="34"/>
      <c r="AG30" s="34"/>
      <c r="AH30" s="44" t="str">
        <f t="shared" si="4"/>
        <v/>
      </c>
      <c r="AI30" s="34"/>
      <c r="AJ30" s="34"/>
      <c r="AK30" s="34"/>
    </row>
    <row r="31" s="3" customFormat="1" customHeight="1" spans="1:10">
      <c r="A31" s="3" t="str">
        <f>基本信息输入表!$K$6&amp;"填表人："&amp;基本信息输入表!$M$13</f>
        <v>被评估单位填表人：</v>
      </c>
      <c r="J31" s="3" t="str">
        <f>"评估人员："&amp;基本信息输入表!$Q$13</f>
        <v>评估人员：陈诗雨</v>
      </c>
    </row>
    <row r="32" s="3" customFormat="1" customHeight="1" spans="1:1">
      <c r="A32" s="3" t="str">
        <f>"填表日期："&amp;YEAR(基本信息输入表!$O$13)&amp;"年"&amp;MONTH(基本信息输入表!$O$13)&amp;"月"&amp;DAY(基本信息输入表!$O$13)&amp;"日"</f>
        <v>填表日期：1900年1月0日</v>
      </c>
    </row>
    <row r="33" customHeight="1" spans="13:13">
      <c r="M33" s="348" t="s">
        <v>466</v>
      </c>
    </row>
  </sheetData>
  <mergeCells count="28">
    <mergeCell ref="A2:L2"/>
    <mergeCell ref="A3:K3"/>
    <mergeCell ref="K4:L4"/>
    <mergeCell ref="N4:U4"/>
    <mergeCell ref="V4:AD4"/>
    <mergeCell ref="AE4:AG4"/>
    <mergeCell ref="AH4:AK4"/>
    <mergeCell ref="K5:L5"/>
    <mergeCell ref="V5:Z5"/>
    <mergeCell ref="AA5:AB5"/>
    <mergeCell ref="A30:B30"/>
    <mergeCell ref="N5:N6"/>
    <mergeCell ref="O5:O6"/>
    <mergeCell ref="P5:P6"/>
    <mergeCell ref="Q5:Q6"/>
    <mergeCell ref="R5:R6"/>
    <mergeCell ref="S5:S6"/>
    <mergeCell ref="T5:T6"/>
    <mergeCell ref="U5:U6"/>
    <mergeCell ref="AC5:AC6"/>
    <mergeCell ref="AD5:AD6"/>
    <mergeCell ref="AE5:AE6"/>
    <mergeCell ref="AF5:AF6"/>
    <mergeCell ref="AG5:AG6"/>
    <mergeCell ref="AH5:AH6"/>
    <mergeCell ref="AI5:AI6"/>
    <mergeCell ref="AJ5:AJ6"/>
    <mergeCell ref="AK5:AK6"/>
  </mergeCells>
  <dataValidations count="3">
    <dataValidation type="list" allowBlank="1" showInputMessage="1" showErrorMessage="1" sqref="AA7:AA30">
      <formula1>基本信息输入表!$A$126:$A$128</formula1>
    </dataValidation>
    <dataValidation type="list" allowBlank="1" showInputMessage="1" showErrorMessage="1" sqref="V7:X30">
      <formula1>$A$108:$A$109</formula1>
    </dataValidation>
    <dataValidation type="list" allowBlank="1" showInputMessage="1" showErrorMessage="1" sqref="N7:S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1" fitToHeight="1000" orientation="landscape"/>
  <headerFooter scaleWithDoc="0">
    <oddFooter>&amp;R&amp;"宋体,常规"&amp;10&amp;P/&amp;N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K29"/>
  <sheetViews>
    <sheetView showGridLines="0" workbookViewId="0">
      <selection activeCell="H7" sqref="H7"/>
    </sheetView>
  </sheetViews>
  <sheetFormatPr defaultColWidth="9" defaultRowHeight="15.75" customHeight="1"/>
  <cols>
    <col min="1" max="1" width="5.25" style="263" customWidth="1"/>
    <col min="2" max="2" width="16.5" style="263" customWidth="1"/>
    <col min="3" max="3" width="14.75" style="263" customWidth="1"/>
    <col min="4" max="4" width="6.5" style="263" customWidth="1"/>
    <col min="5" max="5" width="11.25" style="263" customWidth="1"/>
    <col min="6" max="6" width="12.25" style="263" customWidth="1"/>
    <col min="7" max="8" width="15.625" style="263" customWidth="1" outlineLevel="1"/>
    <col min="9" max="10" width="15.625" style="263" customWidth="1"/>
    <col min="11" max="11" width="8.75" style="263" customWidth="1"/>
    <col min="12" max="13" width="9" style="263"/>
    <col min="14" max="19" width="5.625" style="4" customWidth="1" outlineLevel="1"/>
    <col min="20" max="20" width="14.75" style="4" customWidth="1" outlineLevel="1"/>
    <col min="21" max="21" width="13.625" style="4" customWidth="1"/>
    <col min="22" max="24" width="5.625" style="4" customWidth="1" outlineLevel="1"/>
    <col min="25" max="25" width="7.25" style="4" customWidth="1" outlineLevel="1"/>
    <col min="26" max="26" width="5.625" style="4" customWidth="1" outlineLevel="1"/>
    <col min="27" max="28" width="8.625" style="4" customWidth="1" outlineLevel="1"/>
    <col min="29" max="29" width="14.625" style="4" customWidth="1" outlineLevel="1"/>
    <col min="30" max="30" width="13.625" style="4" customWidth="1"/>
    <col min="31" max="32" width="8.625" style="4" customWidth="1" outlineLevel="1"/>
    <col min="33" max="33" width="8.625" style="4" customWidth="1"/>
    <col min="34" max="36" width="13.625" style="4" customWidth="1" outlineLevel="1"/>
    <col min="37" max="37" width="13.625" style="4" customWidth="1"/>
    <col min="38" max="16384" width="9" style="263"/>
  </cols>
  <sheetData>
    <row r="1" customHeight="1" spans="1:1">
      <c r="A1" s="5" t="s">
        <v>435</v>
      </c>
    </row>
    <row r="2" s="344" customFormat="1" ht="30" customHeight="1" spans="1:37">
      <c r="A2" s="297" t="s">
        <v>635</v>
      </c>
      <c r="B2" s="297"/>
      <c r="C2" s="297"/>
      <c r="D2" s="297"/>
      <c r="E2" s="297"/>
      <c r="F2" s="297"/>
      <c r="G2" s="297"/>
      <c r="H2" s="297"/>
      <c r="I2" s="297"/>
      <c r="J2" s="297"/>
      <c r="K2" s="297"/>
      <c r="L2" s="297"/>
      <c r="N2" s="18"/>
      <c r="O2" s="18"/>
      <c r="P2" s="18"/>
      <c r="Q2" s="18"/>
      <c r="R2" s="18"/>
      <c r="S2" s="18"/>
      <c r="T2" s="18"/>
      <c r="U2" s="18"/>
      <c r="V2" s="18"/>
      <c r="W2" s="18"/>
      <c r="X2" s="18"/>
      <c r="Y2" s="18"/>
      <c r="Z2" s="18"/>
      <c r="AA2" s="18"/>
      <c r="AB2" s="18"/>
      <c r="AC2" s="18"/>
      <c r="AD2" s="18"/>
      <c r="AE2" s="18"/>
      <c r="AF2" s="18"/>
      <c r="AG2" s="18"/>
      <c r="AH2" s="18"/>
      <c r="AI2" s="18"/>
      <c r="AJ2" s="18"/>
      <c r="AK2" s="18"/>
    </row>
    <row r="3" customHeight="1" spans="1:12">
      <c r="A3" s="298" t="str">
        <f>"评估基准日："&amp;TEXT(基本信息输入表!M7,"yyyy年mm月dd日")</f>
        <v>评估基准日：2024年06月30日</v>
      </c>
      <c r="B3" s="298"/>
      <c r="C3" s="298"/>
      <c r="D3" s="298"/>
      <c r="E3" s="298"/>
      <c r="F3" s="298"/>
      <c r="G3" s="298"/>
      <c r="H3" s="298"/>
      <c r="I3" s="298"/>
      <c r="J3" s="298"/>
      <c r="K3" s="298"/>
      <c r="L3" s="298"/>
    </row>
    <row r="4" ht="14.1" customHeight="1" spans="1:37">
      <c r="A4" s="298"/>
      <c r="B4" s="298"/>
      <c r="C4" s="298"/>
      <c r="D4" s="298"/>
      <c r="E4" s="298"/>
      <c r="F4" s="298"/>
      <c r="G4" s="298"/>
      <c r="H4" s="298"/>
      <c r="I4" s="298"/>
      <c r="J4" s="298"/>
      <c r="K4" s="298"/>
      <c r="L4" s="310" t="s">
        <v>636</v>
      </c>
      <c r="N4" s="20" t="s">
        <v>598</v>
      </c>
      <c r="O4" s="20"/>
      <c r="P4" s="20"/>
      <c r="Q4" s="20"/>
      <c r="R4" s="20"/>
      <c r="S4" s="20"/>
      <c r="T4" s="20"/>
      <c r="U4" s="20"/>
      <c r="V4" s="30" t="s">
        <v>599</v>
      </c>
      <c r="W4" s="31"/>
      <c r="X4" s="31"/>
      <c r="Y4" s="31"/>
      <c r="Z4" s="31"/>
      <c r="AA4" s="31"/>
      <c r="AB4" s="31"/>
      <c r="AC4" s="31"/>
      <c r="AD4" s="32"/>
      <c r="AE4" s="68" t="s">
        <v>600</v>
      </c>
      <c r="AF4" s="36"/>
      <c r="AG4" s="37"/>
      <c r="AH4" s="33" t="s">
        <v>601</v>
      </c>
      <c r="AI4" s="33"/>
      <c r="AJ4" s="33"/>
      <c r="AK4" s="33"/>
    </row>
    <row r="5" customHeight="1" spans="1:37">
      <c r="A5" s="263" t="str">
        <f>基本信息输入表!K6&amp;"："&amp;基本信息输入表!M6</f>
        <v>被评估单位：贵州天然气能源投资股份有限公司</v>
      </c>
      <c r="L5" s="310" t="s">
        <v>469</v>
      </c>
      <c r="N5" s="20" t="s">
        <v>602</v>
      </c>
      <c r="O5" s="110" t="s">
        <v>627</v>
      </c>
      <c r="P5" s="22" t="s">
        <v>628</v>
      </c>
      <c r="Q5" s="22" t="s">
        <v>629</v>
      </c>
      <c r="R5" s="23" t="s">
        <v>630</v>
      </c>
      <c r="S5" s="23" t="s">
        <v>604</v>
      </c>
      <c r="T5" s="20" t="s">
        <v>605</v>
      </c>
      <c r="U5" s="20"/>
      <c r="V5" s="30" t="s">
        <v>606</v>
      </c>
      <c r="W5" s="31"/>
      <c r="X5" s="31"/>
      <c r="Y5" s="31"/>
      <c r="Z5" s="32"/>
      <c r="AA5" s="33" t="s">
        <v>607</v>
      </c>
      <c r="AB5" s="33"/>
      <c r="AC5" s="33" t="s">
        <v>608</v>
      </c>
      <c r="AD5" s="38"/>
      <c r="AE5" s="269" t="s">
        <v>609</v>
      </c>
      <c r="AF5" s="269" t="s">
        <v>443</v>
      </c>
      <c r="AG5" s="269"/>
      <c r="AH5" s="38" t="s">
        <v>610</v>
      </c>
      <c r="AI5" s="38" t="s">
        <v>611</v>
      </c>
      <c r="AJ5" s="33" t="s">
        <v>612</v>
      </c>
      <c r="AK5" s="38"/>
    </row>
    <row r="6" s="298" customFormat="1" customHeight="1" spans="1:37">
      <c r="A6" s="216" t="s">
        <v>470</v>
      </c>
      <c r="B6" s="216" t="s">
        <v>637</v>
      </c>
      <c r="C6" s="216" t="s">
        <v>638</v>
      </c>
      <c r="D6" s="216" t="s">
        <v>614</v>
      </c>
      <c r="E6" s="216" t="s">
        <v>615</v>
      </c>
      <c r="F6" s="216" t="s">
        <v>616</v>
      </c>
      <c r="G6" s="10" t="s">
        <v>440</v>
      </c>
      <c r="H6" s="10" t="s">
        <v>441</v>
      </c>
      <c r="I6" s="216" t="s">
        <v>442</v>
      </c>
      <c r="J6" s="216" t="s">
        <v>443</v>
      </c>
      <c r="K6" s="216" t="s">
        <v>445</v>
      </c>
      <c r="L6" s="216" t="s">
        <v>588</v>
      </c>
      <c r="N6" s="20"/>
      <c r="O6" s="20"/>
      <c r="P6" s="20"/>
      <c r="Q6" s="20"/>
      <c r="R6" s="20"/>
      <c r="S6" s="20"/>
      <c r="T6" s="20"/>
      <c r="U6" s="20"/>
      <c r="V6" s="33" t="s">
        <v>617</v>
      </c>
      <c r="W6" s="33" t="s">
        <v>633</v>
      </c>
      <c r="X6" s="33" t="s">
        <v>618</v>
      </c>
      <c r="Y6" s="33" t="s">
        <v>620</v>
      </c>
      <c r="Z6" s="30" t="s">
        <v>621</v>
      </c>
      <c r="AA6" s="33" t="s">
        <v>622</v>
      </c>
      <c r="AB6" s="33" t="s">
        <v>623</v>
      </c>
      <c r="AC6" s="33"/>
      <c r="AD6" s="41"/>
      <c r="AE6" s="42"/>
      <c r="AF6" s="42"/>
      <c r="AG6" s="42"/>
      <c r="AH6" s="41"/>
      <c r="AI6" s="41"/>
      <c r="AJ6" s="33"/>
      <c r="AK6" s="41"/>
    </row>
    <row r="7" customHeight="1" spans="1:37">
      <c r="A7" s="12" t="str">
        <f>IF(B7="","",ROW()-6)</f>
        <v/>
      </c>
      <c r="B7" s="139"/>
      <c r="C7" s="139"/>
      <c r="D7" s="216"/>
      <c r="E7" s="108"/>
      <c r="F7" s="216"/>
      <c r="G7" s="216"/>
      <c r="H7" s="216"/>
      <c r="I7" s="335">
        <f t="shared" ref="I7:I9" si="0">G7+H7</f>
        <v>0</v>
      </c>
      <c r="J7" s="108"/>
      <c r="K7" s="108" t="str">
        <f>IF(I7=0,"",(J7-I7)/I7*100)</f>
        <v/>
      </c>
      <c r="L7" s="268"/>
      <c r="N7" s="28"/>
      <c r="O7" s="28"/>
      <c r="P7" s="28"/>
      <c r="Q7" s="28"/>
      <c r="R7" s="28"/>
      <c r="S7" s="28"/>
      <c r="T7" s="28"/>
      <c r="U7" s="28"/>
      <c r="V7" s="28"/>
      <c r="W7" s="28"/>
      <c r="X7" s="28"/>
      <c r="Y7" s="34"/>
      <c r="Z7" s="34"/>
      <c r="AA7" s="28"/>
      <c r="AB7" s="34"/>
      <c r="AC7" s="34"/>
      <c r="AD7" s="34"/>
      <c r="AE7" s="34"/>
      <c r="AF7" s="34"/>
      <c r="AG7" s="34"/>
      <c r="AH7" s="44" t="str">
        <f>IFERROR((AF7-I7)/I7*100,"")</f>
        <v/>
      </c>
      <c r="AI7" s="34"/>
      <c r="AJ7" s="34"/>
      <c r="AK7" s="34"/>
    </row>
    <row r="8" customHeight="1" spans="1:37">
      <c r="A8" s="12" t="str">
        <f t="shared" ref="A8:A25" si="1">IF(B8="","",ROW()-6)</f>
        <v/>
      </c>
      <c r="B8" s="139"/>
      <c r="C8" s="139"/>
      <c r="D8" s="216"/>
      <c r="E8" s="108"/>
      <c r="F8" s="216"/>
      <c r="G8" s="216"/>
      <c r="H8" s="216"/>
      <c r="I8" s="335">
        <f t="shared" si="0"/>
        <v>0</v>
      </c>
      <c r="J8" s="108"/>
      <c r="K8" s="108" t="str">
        <f t="shared" ref="K8:K26" si="2">IF(I8=0,"",(J8-I8)/I8*100)</f>
        <v/>
      </c>
      <c r="L8" s="268"/>
      <c r="N8" s="28"/>
      <c r="O8" s="28"/>
      <c r="P8" s="28"/>
      <c r="Q8" s="28"/>
      <c r="R8" s="28"/>
      <c r="S8" s="28"/>
      <c r="T8" s="28"/>
      <c r="U8" s="28"/>
      <c r="V8" s="28"/>
      <c r="W8" s="28"/>
      <c r="X8" s="28"/>
      <c r="Y8" s="35"/>
      <c r="Z8" s="34"/>
      <c r="AA8" s="28"/>
      <c r="AB8" s="34"/>
      <c r="AC8" s="34"/>
      <c r="AD8" s="34"/>
      <c r="AE8" s="34"/>
      <c r="AF8" s="34"/>
      <c r="AG8" s="34"/>
      <c r="AH8" s="44" t="str">
        <f t="shared" ref="AH8:AH26" si="3">IFERROR((AF8-I8)/I8*100,"")</f>
        <v/>
      </c>
      <c r="AI8" s="34"/>
      <c r="AJ8" s="34"/>
      <c r="AK8" s="34"/>
    </row>
    <row r="9" customHeight="1" spans="1:37">
      <c r="A9" s="12" t="str">
        <f t="shared" si="1"/>
        <v/>
      </c>
      <c r="B9" s="139"/>
      <c r="C9" s="139"/>
      <c r="D9" s="216"/>
      <c r="E9" s="108"/>
      <c r="F9" s="216"/>
      <c r="G9" s="216"/>
      <c r="H9" s="216"/>
      <c r="I9" s="335">
        <f t="shared" si="0"/>
        <v>0</v>
      </c>
      <c r="J9" s="108"/>
      <c r="K9" s="108" t="str">
        <f t="shared" si="2"/>
        <v/>
      </c>
      <c r="L9" s="268"/>
      <c r="N9" s="28"/>
      <c r="O9" s="28"/>
      <c r="P9" s="28"/>
      <c r="Q9" s="28"/>
      <c r="R9" s="28"/>
      <c r="S9" s="28"/>
      <c r="T9" s="28"/>
      <c r="U9" s="28"/>
      <c r="V9" s="28"/>
      <c r="W9" s="28"/>
      <c r="X9" s="28"/>
      <c r="Y9" s="35"/>
      <c r="Z9" s="34"/>
      <c r="AA9" s="28"/>
      <c r="AB9" s="34"/>
      <c r="AC9" s="34"/>
      <c r="AD9" s="34"/>
      <c r="AE9" s="34"/>
      <c r="AF9" s="34"/>
      <c r="AG9" s="34"/>
      <c r="AH9" s="44" t="str">
        <f t="shared" si="3"/>
        <v/>
      </c>
      <c r="AI9" s="34"/>
      <c r="AJ9" s="34"/>
      <c r="AK9" s="34"/>
    </row>
    <row r="10" customHeight="1" spans="1:37">
      <c r="A10" s="12" t="str">
        <f t="shared" si="1"/>
        <v/>
      </c>
      <c r="B10" s="139"/>
      <c r="C10" s="139"/>
      <c r="D10" s="216"/>
      <c r="E10" s="108"/>
      <c r="F10" s="216"/>
      <c r="G10" s="216"/>
      <c r="H10" s="216"/>
      <c r="I10" s="335">
        <f t="shared" ref="I10:I25" si="4">G10+H10</f>
        <v>0</v>
      </c>
      <c r="J10" s="108"/>
      <c r="K10" s="108" t="str">
        <f t="shared" si="2"/>
        <v/>
      </c>
      <c r="L10" s="268"/>
      <c r="N10" s="28"/>
      <c r="O10" s="28"/>
      <c r="P10" s="28"/>
      <c r="Q10" s="28"/>
      <c r="R10" s="28"/>
      <c r="S10" s="28"/>
      <c r="T10" s="28"/>
      <c r="U10" s="28"/>
      <c r="V10" s="28"/>
      <c r="W10" s="28"/>
      <c r="X10" s="28"/>
      <c r="Y10" s="35"/>
      <c r="Z10" s="34"/>
      <c r="AA10" s="28"/>
      <c r="AB10" s="34"/>
      <c r="AC10" s="34"/>
      <c r="AD10" s="34"/>
      <c r="AE10" s="34"/>
      <c r="AF10" s="34"/>
      <c r="AG10" s="34"/>
      <c r="AH10" s="44" t="str">
        <f t="shared" si="3"/>
        <v/>
      </c>
      <c r="AI10" s="34"/>
      <c r="AJ10" s="34"/>
      <c r="AK10" s="34"/>
    </row>
    <row r="11" customHeight="1" spans="1:37">
      <c r="A11" s="12" t="str">
        <f t="shared" si="1"/>
        <v/>
      </c>
      <c r="B11" s="139"/>
      <c r="C11" s="139"/>
      <c r="D11" s="216"/>
      <c r="E11" s="108"/>
      <c r="F11" s="216"/>
      <c r="G11" s="216"/>
      <c r="H11" s="216"/>
      <c r="I11" s="335">
        <f t="shared" si="4"/>
        <v>0</v>
      </c>
      <c r="J11" s="108"/>
      <c r="K11" s="108" t="str">
        <f t="shared" si="2"/>
        <v/>
      </c>
      <c r="L11" s="268"/>
      <c r="N11" s="28"/>
      <c r="O11" s="28"/>
      <c r="P11" s="28"/>
      <c r="Q11" s="28"/>
      <c r="R11" s="28"/>
      <c r="S11" s="28"/>
      <c r="T11" s="28"/>
      <c r="U11" s="28"/>
      <c r="V11" s="28"/>
      <c r="W11" s="28"/>
      <c r="X11" s="28"/>
      <c r="Y11" s="35"/>
      <c r="Z11" s="34"/>
      <c r="AA11" s="28"/>
      <c r="AB11" s="34"/>
      <c r="AC11" s="34"/>
      <c r="AD11" s="34"/>
      <c r="AE11" s="34"/>
      <c r="AF11" s="34"/>
      <c r="AG11" s="34"/>
      <c r="AH11" s="44" t="str">
        <f t="shared" si="3"/>
        <v/>
      </c>
      <c r="AI11" s="34"/>
      <c r="AJ11" s="34"/>
      <c r="AK11" s="34"/>
    </row>
    <row r="12" customHeight="1" spans="1:37">
      <c r="A12" s="12" t="str">
        <f t="shared" si="1"/>
        <v/>
      </c>
      <c r="B12" s="139"/>
      <c r="C12" s="139"/>
      <c r="D12" s="216"/>
      <c r="E12" s="108"/>
      <c r="F12" s="216"/>
      <c r="G12" s="216"/>
      <c r="H12" s="216"/>
      <c r="I12" s="335">
        <f t="shared" si="4"/>
        <v>0</v>
      </c>
      <c r="J12" s="108"/>
      <c r="K12" s="108" t="str">
        <f t="shared" si="2"/>
        <v/>
      </c>
      <c r="L12" s="268"/>
      <c r="N12" s="28"/>
      <c r="O12" s="28"/>
      <c r="P12" s="28"/>
      <c r="Q12" s="28"/>
      <c r="R12" s="28"/>
      <c r="S12" s="28"/>
      <c r="T12" s="28"/>
      <c r="U12" s="28"/>
      <c r="V12" s="28"/>
      <c r="W12" s="28"/>
      <c r="X12" s="28"/>
      <c r="Y12" s="35"/>
      <c r="Z12" s="34"/>
      <c r="AA12" s="28"/>
      <c r="AB12" s="34"/>
      <c r="AC12" s="34"/>
      <c r="AD12" s="34"/>
      <c r="AE12" s="34"/>
      <c r="AF12" s="34"/>
      <c r="AG12" s="34"/>
      <c r="AH12" s="44" t="str">
        <f t="shared" si="3"/>
        <v/>
      </c>
      <c r="AI12" s="34"/>
      <c r="AJ12" s="34"/>
      <c r="AK12" s="34"/>
    </row>
    <row r="13" customHeight="1" spans="1:37">
      <c r="A13" s="12" t="str">
        <f t="shared" si="1"/>
        <v/>
      </c>
      <c r="B13" s="139"/>
      <c r="C13" s="139"/>
      <c r="D13" s="216"/>
      <c r="E13" s="108"/>
      <c r="F13" s="216"/>
      <c r="G13" s="216"/>
      <c r="H13" s="216"/>
      <c r="I13" s="335">
        <f t="shared" si="4"/>
        <v>0</v>
      </c>
      <c r="J13" s="108"/>
      <c r="K13" s="108" t="str">
        <f t="shared" si="2"/>
        <v/>
      </c>
      <c r="L13" s="268"/>
      <c r="N13" s="28"/>
      <c r="O13" s="28"/>
      <c r="P13" s="28"/>
      <c r="Q13" s="28"/>
      <c r="R13" s="28"/>
      <c r="S13" s="28"/>
      <c r="T13" s="28"/>
      <c r="U13" s="28"/>
      <c r="V13" s="28"/>
      <c r="W13" s="28"/>
      <c r="X13" s="28"/>
      <c r="Y13" s="35"/>
      <c r="Z13" s="34"/>
      <c r="AA13" s="28"/>
      <c r="AB13" s="34"/>
      <c r="AC13" s="34"/>
      <c r="AD13" s="34"/>
      <c r="AE13" s="34"/>
      <c r="AF13" s="34"/>
      <c r="AG13" s="34"/>
      <c r="AH13" s="44" t="str">
        <f t="shared" si="3"/>
        <v/>
      </c>
      <c r="AI13" s="34"/>
      <c r="AJ13" s="34"/>
      <c r="AK13" s="34"/>
    </row>
    <row r="14" customHeight="1" spans="1:37">
      <c r="A14" s="12" t="str">
        <f t="shared" si="1"/>
        <v/>
      </c>
      <c r="B14" s="139"/>
      <c r="C14" s="139"/>
      <c r="D14" s="216"/>
      <c r="E14" s="108"/>
      <c r="F14" s="216"/>
      <c r="G14" s="216"/>
      <c r="H14" s="216"/>
      <c r="I14" s="335">
        <f t="shared" si="4"/>
        <v>0</v>
      </c>
      <c r="J14" s="108"/>
      <c r="K14" s="108" t="str">
        <f t="shared" si="2"/>
        <v/>
      </c>
      <c r="L14" s="268"/>
      <c r="N14" s="28"/>
      <c r="O14" s="28"/>
      <c r="P14" s="28"/>
      <c r="Q14" s="28"/>
      <c r="R14" s="28"/>
      <c r="S14" s="28"/>
      <c r="T14" s="28"/>
      <c r="U14" s="28"/>
      <c r="V14" s="28"/>
      <c r="W14" s="28"/>
      <c r="X14" s="28"/>
      <c r="Y14" s="35"/>
      <c r="Z14" s="34"/>
      <c r="AA14" s="28"/>
      <c r="AB14" s="34"/>
      <c r="AC14" s="34"/>
      <c r="AD14" s="34"/>
      <c r="AE14" s="34"/>
      <c r="AF14" s="34"/>
      <c r="AG14" s="34"/>
      <c r="AH14" s="44" t="str">
        <f t="shared" si="3"/>
        <v/>
      </c>
      <c r="AI14" s="34"/>
      <c r="AJ14" s="34"/>
      <c r="AK14" s="34"/>
    </row>
    <row r="15" customHeight="1" spans="1:37">
      <c r="A15" s="12"/>
      <c r="B15" s="139"/>
      <c r="C15" s="139"/>
      <c r="D15" s="216"/>
      <c r="E15" s="108"/>
      <c r="F15" s="216"/>
      <c r="G15" s="216"/>
      <c r="H15" s="216"/>
      <c r="I15" s="335">
        <f t="shared" ref="I15:I17" si="5">G15+H15</f>
        <v>0</v>
      </c>
      <c r="J15" s="108"/>
      <c r="K15" s="108" t="str">
        <f t="shared" ref="K15:K17" si="6">IF(I15=0,"",(J15-I15)/I15*100)</f>
        <v/>
      </c>
      <c r="L15" s="268"/>
      <c r="N15" s="28"/>
      <c r="O15" s="28"/>
      <c r="P15" s="28"/>
      <c r="Q15" s="28"/>
      <c r="R15" s="28"/>
      <c r="S15" s="28"/>
      <c r="T15" s="28"/>
      <c r="U15" s="28"/>
      <c r="V15" s="28"/>
      <c r="W15" s="28"/>
      <c r="X15" s="28"/>
      <c r="Y15" s="35"/>
      <c r="Z15" s="34"/>
      <c r="AA15" s="28"/>
      <c r="AB15" s="34"/>
      <c r="AC15" s="34"/>
      <c r="AD15" s="34"/>
      <c r="AE15" s="34"/>
      <c r="AF15" s="34"/>
      <c r="AG15" s="34"/>
      <c r="AH15" s="44"/>
      <c r="AI15" s="34"/>
      <c r="AJ15" s="34"/>
      <c r="AK15" s="34"/>
    </row>
    <row r="16" customHeight="1" spans="1:37">
      <c r="A16" s="12"/>
      <c r="B16" s="139"/>
      <c r="C16" s="139"/>
      <c r="D16" s="216"/>
      <c r="E16" s="108"/>
      <c r="F16" s="216"/>
      <c r="G16" s="216"/>
      <c r="H16" s="216"/>
      <c r="I16" s="335">
        <f t="shared" si="5"/>
        <v>0</v>
      </c>
      <c r="J16" s="108"/>
      <c r="K16" s="108" t="str">
        <f t="shared" si="6"/>
        <v/>
      </c>
      <c r="L16" s="268"/>
      <c r="N16" s="28"/>
      <c r="O16" s="28"/>
      <c r="P16" s="28"/>
      <c r="Q16" s="28"/>
      <c r="R16" s="28"/>
      <c r="S16" s="28"/>
      <c r="T16" s="28"/>
      <c r="U16" s="28"/>
      <c r="V16" s="28"/>
      <c r="W16" s="28"/>
      <c r="X16" s="28"/>
      <c r="Y16" s="35"/>
      <c r="Z16" s="34"/>
      <c r="AA16" s="28"/>
      <c r="AB16" s="34"/>
      <c r="AC16" s="34"/>
      <c r="AD16" s="34"/>
      <c r="AE16" s="34"/>
      <c r="AF16" s="34"/>
      <c r="AG16" s="34"/>
      <c r="AH16" s="44"/>
      <c r="AI16" s="34"/>
      <c r="AJ16" s="34"/>
      <c r="AK16" s="34"/>
    </row>
    <row r="17" customHeight="1" spans="1:37">
      <c r="A17" s="12"/>
      <c r="B17" s="139"/>
      <c r="C17" s="139"/>
      <c r="D17" s="216"/>
      <c r="E17" s="108"/>
      <c r="F17" s="216"/>
      <c r="G17" s="216"/>
      <c r="H17" s="216"/>
      <c r="I17" s="335">
        <f t="shared" si="5"/>
        <v>0</v>
      </c>
      <c r="J17" s="108"/>
      <c r="K17" s="108" t="str">
        <f t="shared" si="6"/>
        <v/>
      </c>
      <c r="L17" s="268"/>
      <c r="N17" s="28"/>
      <c r="O17" s="28"/>
      <c r="P17" s="28"/>
      <c r="Q17" s="28"/>
      <c r="R17" s="28"/>
      <c r="S17" s="28"/>
      <c r="T17" s="28"/>
      <c r="U17" s="28"/>
      <c r="V17" s="28"/>
      <c r="W17" s="28"/>
      <c r="X17" s="28"/>
      <c r="Y17" s="35"/>
      <c r="Z17" s="34"/>
      <c r="AA17" s="28"/>
      <c r="AB17" s="34"/>
      <c r="AC17" s="34"/>
      <c r="AD17" s="34"/>
      <c r="AE17" s="34"/>
      <c r="AF17" s="34"/>
      <c r="AG17" s="34"/>
      <c r="AH17" s="44"/>
      <c r="AI17" s="34"/>
      <c r="AJ17" s="34"/>
      <c r="AK17" s="34"/>
    </row>
    <row r="18" customHeight="1" spans="1:37">
      <c r="A18" s="12" t="str">
        <f t="shared" si="1"/>
        <v/>
      </c>
      <c r="B18" s="139"/>
      <c r="C18" s="139"/>
      <c r="D18" s="216"/>
      <c r="E18" s="108"/>
      <c r="F18" s="216"/>
      <c r="G18" s="216"/>
      <c r="H18" s="216"/>
      <c r="I18" s="335">
        <f t="shared" si="4"/>
        <v>0</v>
      </c>
      <c r="J18" s="108"/>
      <c r="K18" s="108" t="str">
        <f t="shared" si="2"/>
        <v/>
      </c>
      <c r="L18" s="268"/>
      <c r="N18" s="28"/>
      <c r="O18" s="28"/>
      <c r="P18" s="28"/>
      <c r="Q18" s="28"/>
      <c r="R18" s="28"/>
      <c r="S18" s="28"/>
      <c r="T18" s="28"/>
      <c r="U18" s="28"/>
      <c r="V18" s="28"/>
      <c r="W18" s="28"/>
      <c r="X18" s="28"/>
      <c r="Y18" s="35"/>
      <c r="Z18" s="34"/>
      <c r="AA18" s="28"/>
      <c r="AB18" s="34"/>
      <c r="AC18" s="34"/>
      <c r="AD18" s="34"/>
      <c r="AE18" s="34"/>
      <c r="AF18" s="34"/>
      <c r="AG18" s="34"/>
      <c r="AH18" s="44" t="str">
        <f t="shared" si="3"/>
        <v/>
      </c>
      <c r="AI18" s="34"/>
      <c r="AJ18" s="34"/>
      <c r="AK18" s="34"/>
    </row>
    <row r="19" customHeight="1" spans="1:37">
      <c r="A19" s="12" t="str">
        <f t="shared" si="1"/>
        <v/>
      </c>
      <c r="B19" s="139"/>
      <c r="C19" s="139"/>
      <c r="D19" s="216"/>
      <c r="E19" s="108"/>
      <c r="F19" s="216"/>
      <c r="G19" s="216"/>
      <c r="H19" s="216"/>
      <c r="I19" s="335">
        <f t="shared" si="4"/>
        <v>0</v>
      </c>
      <c r="J19" s="108"/>
      <c r="K19" s="108" t="str">
        <f t="shared" si="2"/>
        <v/>
      </c>
      <c r="L19" s="268"/>
      <c r="N19" s="28"/>
      <c r="O19" s="28"/>
      <c r="P19" s="28"/>
      <c r="Q19" s="28"/>
      <c r="R19" s="28"/>
      <c r="S19" s="28"/>
      <c r="T19" s="28"/>
      <c r="U19" s="28"/>
      <c r="V19" s="28"/>
      <c r="W19" s="28"/>
      <c r="X19" s="28"/>
      <c r="Y19" s="35"/>
      <c r="Z19" s="34"/>
      <c r="AA19" s="28"/>
      <c r="AB19" s="34"/>
      <c r="AC19" s="34"/>
      <c r="AD19" s="34"/>
      <c r="AE19" s="34"/>
      <c r="AF19" s="34"/>
      <c r="AG19" s="34"/>
      <c r="AH19" s="44" t="str">
        <f t="shared" si="3"/>
        <v/>
      </c>
      <c r="AI19" s="34"/>
      <c r="AJ19" s="34"/>
      <c r="AK19" s="34"/>
    </row>
    <row r="20" customHeight="1" spans="1:37">
      <c r="A20" s="12" t="str">
        <f t="shared" si="1"/>
        <v/>
      </c>
      <c r="B20" s="139"/>
      <c r="C20" s="139"/>
      <c r="D20" s="216"/>
      <c r="E20" s="108"/>
      <c r="F20" s="216"/>
      <c r="G20" s="216"/>
      <c r="H20" s="216"/>
      <c r="I20" s="335">
        <f t="shared" si="4"/>
        <v>0</v>
      </c>
      <c r="J20" s="108"/>
      <c r="K20" s="108" t="str">
        <f t="shared" si="2"/>
        <v/>
      </c>
      <c r="L20" s="268"/>
      <c r="N20" s="28"/>
      <c r="O20" s="28"/>
      <c r="P20" s="28"/>
      <c r="Q20" s="28"/>
      <c r="R20" s="28"/>
      <c r="S20" s="28"/>
      <c r="T20" s="28"/>
      <c r="U20" s="28"/>
      <c r="V20" s="28"/>
      <c r="W20" s="28"/>
      <c r="X20" s="28"/>
      <c r="Y20" s="35"/>
      <c r="Z20" s="34"/>
      <c r="AA20" s="28"/>
      <c r="AB20" s="34"/>
      <c r="AC20" s="34"/>
      <c r="AD20" s="34"/>
      <c r="AE20" s="34"/>
      <c r="AF20" s="34"/>
      <c r="AG20" s="34"/>
      <c r="AH20" s="44" t="str">
        <f t="shared" si="3"/>
        <v/>
      </c>
      <c r="AI20" s="34"/>
      <c r="AJ20" s="34"/>
      <c r="AK20" s="34"/>
    </row>
    <row r="21" customHeight="1" spans="1:37">
      <c r="A21" s="12" t="str">
        <f t="shared" si="1"/>
        <v/>
      </c>
      <c r="B21" s="139"/>
      <c r="C21" s="139"/>
      <c r="D21" s="216"/>
      <c r="E21" s="108"/>
      <c r="F21" s="216"/>
      <c r="G21" s="216"/>
      <c r="H21" s="216"/>
      <c r="I21" s="335">
        <f t="shared" si="4"/>
        <v>0</v>
      </c>
      <c r="J21" s="108"/>
      <c r="K21" s="108" t="str">
        <f t="shared" si="2"/>
        <v/>
      </c>
      <c r="L21" s="268"/>
      <c r="N21" s="28"/>
      <c r="O21" s="28"/>
      <c r="P21" s="28"/>
      <c r="Q21" s="28"/>
      <c r="R21" s="28"/>
      <c r="S21" s="28"/>
      <c r="T21" s="28"/>
      <c r="U21" s="28"/>
      <c r="V21" s="28"/>
      <c r="W21" s="28"/>
      <c r="X21" s="28"/>
      <c r="Y21" s="35"/>
      <c r="Z21" s="34"/>
      <c r="AA21" s="28"/>
      <c r="AB21" s="34"/>
      <c r="AC21" s="34"/>
      <c r="AD21" s="34"/>
      <c r="AE21" s="34"/>
      <c r="AF21" s="34"/>
      <c r="AG21" s="34"/>
      <c r="AH21" s="44" t="str">
        <f t="shared" si="3"/>
        <v/>
      </c>
      <c r="AI21" s="34"/>
      <c r="AJ21" s="34"/>
      <c r="AK21" s="34"/>
    </row>
    <row r="22" customHeight="1" spans="1:37">
      <c r="A22" s="12" t="str">
        <f t="shared" si="1"/>
        <v/>
      </c>
      <c r="B22" s="139"/>
      <c r="C22" s="139"/>
      <c r="D22" s="216"/>
      <c r="E22" s="108"/>
      <c r="F22" s="216"/>
      <c r="G22" s="216"/>
      <c r="H22" s="216"/>
      <c r="I22" s="335">
        <f t="shared" si="4"/>
        <v>0</v>
      </c>
      <c r="J22" s="108"/>
      <c r="K22" s="108" t="str">
        <f t="shared" si="2"/>
        <v/>
      </c>
      <c r="L22" s="268"/>
      <c r="N22" s="28"/>
      <c r="O22" s="28"/>
      <c r="P22" s="28"/>
      <c r="Q22" s="28"/>
      <c r="R22" s="28"/>
      <c r="S22" s="28"/>
      <c r="T22" s="28"/>
      <c r="U22" s="28"/>
      <c r="V22" s="28"/>
      <c r="W22" s="28"/>
      <c r="X22" s="28"/>
      <c r="Y22" s="35"/>
      <c r="Z22" s="34"/>
      <c r="AA22" s="28"/>
      <c r="AB22" s="34"/>
      <c r="AC22" s="34"/>
      <c r="AD22" s="34"/>
      <c r="AE22" s="34"/>
      <c r="AF22" s="34"/>
      <c r="AG22" s="34"/>
      <c r="AH22" s="44" t="str">
        <f t="shared" si="3"/>
        <v/>
      </c>
      <c r="AI22" s="34"/>
      <c r="AJ22" s="34"/>
      <c r="AK22" s="34"/>
    </row>
    <row r="23" customHeight="1" spans="1:37">
      <c r="A23" s="12" t="str">
        <f t="shared" si="1"/>
        <v/>
      </c>
      <c r="B23" s="139"/>
      <c r="C23" s="139"/>
      <c r="D23" s="216"/>
      <c r="E23" s="108"/>
      <c r="F23" s="216"/>
      <c r="G23" s="216"/>
      <c r="H23" s="216"/>
      <c r="I23" s="335">
        <f t="shared" si="4"/>
        <v>0</v>
      </c>
      <c r="J23" s="108"/>
      <c r="K23" s="108" t="str">
        <f t="shared" si="2"/>
        <v/>
      </c>
      <c r="L23" s="268"/>
      <c r="N23" s="28"/>
      <c r="O23" s="28"/>
      <c r="P23" s="28"/>
      <c r="Q23" s="28"/>
      <c r="R23" s="28"/>
      <c r="S23" s="28"/>
      <c r="T23" s="28"/>
      <c r="U23" s="28"/>
      <c r="V23" s="28"/>
      <c r="W23" s="28"/>
      <c r="X23" s="28"/>
      <c r="Y23" s="35"/>
      <c r="Z23" s="34"/>
      <c r="AA23" s="28"/>
      <c r="AB23" s="34"/>
      <c r="AC23" s="34"/>
      <c r="AD23" s="34"/>
      <c r="AE23" s="34"/>
      <c r="AF23" s="34"/>
      <c r="AG23" s="34"/>
      <c r="AH23" s="44" t="str">
        <f t="shared" si="3"/>
        <v/>
      </c>
      <c r="AI23" s="34"/>
      <c r="AJ23" s="34"/>
      <c r="AK23" s="34"/>
    </row>
    <row r="24" customHeight="1" spans="1:37">
      <c r="A24" s="12" t="str">
        <f t="shared" si="1"/>
        <v/>
      </c>
      <c r="B24" s="139"/>
      <c r="C24" s="139"/>
      <c r="D24" s="216"/>
      <c r="E24" s="108"/>
      <c r="F24" s="216"/>
      <c r="G24" s="216"/>
      <c r="H24" s="216"/>
      <c r="I24" s="335">
        <f t="shared" si="4"/>
        <v>0</v>
      </c>
      <c r="J24" s="108"/>
      <c r="K24" s="108" t="str">
        <f t="shared" si="2"/>
        <v/>
      </c>
      <c r="L24" s="268"/>
      <c r="N24" s="28"/>
      <c r="O24" s="28"/>
      <c r="P24" s="28"/>
      <c r="Q24" s="28"/>
      <c r="R24" s="28"/>
      <c r="S24" s="28"/>
      <c r="T24" s="28"/>
      <c r="U24" s="28"/>
      <c r="V24" s="28"/>
      <c r="W24" s="28"/>
      <c r="X24" s="28"/>
      <c r="Y24" s="35"/>
      <c r="Z24" s="34"/>
      <c r="AA24" s="28"/>
      <c r="AB24" s="34"/>
      <c r="AC24" s="34"/>
      <c r="AD24" s="34"/>
      <c r="AE24" s="34"/>
      <c r="AF24" s="34"/>
      <c r="AG24" s="34"/>
      <c r="AH24" s="44" t="str">
        <f t="shared" si="3"/>
        <v/>
      </c>
      <c r="AI24" s="34"/>
      <c r="AJ24" s="34"/>
      <c r="AK24" s="34"/>
    </row>
    <row r="25" customHeight="1" spans="1:37">
      <c r="A25" s="12" t="str">
        <f t="shared" si="1"/>
        <v/>
      </c>
      <c r="B25" s="139"/>
      <c r="C25" s="139"/>
      <c r="D25" s="216"/>
      <c r="E25" s="108"/>
      <c r="F25" s="216"/>
      <c r="G25" s="216"/>
      <c r="H25" s="216"/>
      <c r="I25" s="335">
        <f t="shared" si="4"/>
        <v>0</v>
      </c>
      <c r="J25" s="108"/>
      <c r="K25" s="108" t="str">
        <f t="shared" si="2"/>
        <v/>
      </c>
      <c r="L25" s="268"/>
      <c r="N25" s="28"/>
      <c r="O25" s="28"/>
      <c r="P25" s="28"/>
      <c r="Q25" s="28"/>
      <c r="R25" s="28"/>
      <c r="S25" s="28"/>
      <c r="T25" s="28"/>
      <c r="U25" s="28"/>
      <c r="V25" s="28"/>
      <c r="W25" s="28"/>
      <c r="X25" s="28"/>
      <c r="Y25" s="35"/>
      <c r="Z25" s="34"/>
      <c r="AA25" s="28"/>
      <c r="AB25" s="34"/>
      <c r="AC25" s="34"/>
      <c r="AD25" s="34"/>
      <c r="AE25" s="34"/>
      <c r="AF25" s="34"/>
      <c r="AG25" s="34"/>
      <c r="AH25" s="44" t="str">
        <f t="shared" si="3"/>
        <v/>
      </c>
      <c r="AI25" s="34"/>
      <c r="AJ25" s="34"/>
      <c r="AK25" s="34"/>
    </row>
    <row r="26" customHeight="1" spans="1:37">
      <c r="A26" s="304" t="s">
        <v>634</v>
      </c>
      <c r="B26" s="224"/>
      <c r="C26" s="268"/>
      <c r="D26" s="268"/>
      <c r="E26" s="108"/>
      <c r="F26" s="268"/>
      <c r="G26" s="108">
        <f>SUM(G7:G25)</f>
        <v>0</v>
      </c>
      <c r="H26" s="108">
        <f>SUM(H7:H25)</f>
        <v>0</v>
      </c>
      <c r="I26" s="108">
        <f>SUM(I7:I25)</f>
        <v>0</v>
      </c>
      <c r="J26" s="108">
        <f>SUM(J7:J25)</f>
        <v>0</v>
      </c>
      <c r="K26" s="108" t="str">
        <f t="shared" si="2"/>
        <v/>
      </c>
      <c r="L26" s="268"/>
      <c r="N26" s="28"/>
      <c r="O26" s="28"/>
      <c r="P26" s="28"/>
      <c r="Q26" s="28"/>
      <c r="R26" s="28"/>
      <c r="S26" s="28"/>
      <c r="T26" s="28"/>
      <c r="U26" s="28"/>
      <c r="V26" s="28"/>
      <c r="W26" s="28"/>
      <c r="X26" s="28"/>
      <c r="Y26" s="35"/>
      <c r="Z26" s="34"/>
      <c r="AA26" s="28"/>
      <c r="AB26" s="34"/>
      <c r="AC26" s="34"/>
      <c r="AD26" s="34"/>
      <c r="AE26" s="34"/>
      <c r="AF26" s="34"/>
      <c r="AG26" s="34"/>
      <c r="AH26" s="44" t="str">
        <f t="shared" si="3"/>
        <v/>
      </c>
      <c r="AI26" s="34"/>
      <c r="AJ26" s="34"/>
      <c r="AK26" s="34"/>
    </row>
    <row r="27" s="3" customFormat="1" customHeight="1" spans="1:10">
      <c r="A27" s="3" t="str">
        <f>基本信息输入表!$K$6&amp;"填表人："&amp;基本信息输入表!$M$14</f>
        <v>被评估单位填表人：</v>
      </c>
      <c r="J27" s="3" t="str">
        <f>"评估人员："&amp;基本信息输入表!$Q$14</f>
        <v>评估人员：陈诗雨</v>
      </c>
    </row>
    <row r="28" s="3" customFormat="1" customHeight="1" spans="1:1">
      <c r="A28" s="3" t="str">
        <f>"填表日期："&amp;YEAR(基本信息输入表!$O$14)&amp;"年"&amp;MONTH(基本信息输入表!$O$14)&amp;"月"&amp;DAY(基本信息输入表!$O$14)&amp;"日"</f>
        <v>填表日期：1900年1月0日</v>
      </c>
    </row>
    <row r="29" customHeight="1" spans="13:13">
      <c r="M29" s="348" t="s">
        <v>466</v>
      </c>
    </row>
  </sheetData>
  <mergeCells count="26">
    <mergeCell ref="A2:L2"/>
    <mergeCell ref="A3:L3"/>
    <mergeCell ref="N4:U4"/>
    <mergeCell ref="V4:AD4"/>
    <mergeCell ref="AE4:AG4"/>
    <mergeCell ref="AH4:AK4"/>
    <mergeCell ref="V5:Z5"/>
    <mergeCell ref="AA5:AB5"/>
    <mergeCell ref="A26:B26"/>
    <mergeCell ref="N5:N6"/>
    <mergeCell ref="O5:O6"/>
    <mergeCell ref="P5:P6"/>
    <mergeCell ref="Q5:Q6"/>
    <mergeCell ref="R5:R6"/>
    <mergeCell ref="S5:S6"/>
    <mergeCell ref="T5:T6"/>
    <mergeCell ref="U5:U6"/>
    <mergeCell ref="AC5:AC6"/>
    <mergeCell ref="AD5:AD6"/>
    <mergeCell ref="AE5:AE6"/>
    <mergeCell ref="AF5:AF6"/>
    <mergeCell ref="AG5:AG6"/>
    <mergeCell ref="AH5:AH6"/>
    <mergeCell ref="AI5:AI6"/>
    <mergeCell ref="AJ5:AJ6"/>
    <mergeCell ref="AK5:AK6"/>
  </mergeCells>
  <dataValidations count="3">
    <dataValidation type="list" allowBlank="1" showInputMessage="1" showErrorMessage="1" sqref="AA7:AA26">
      <formula1>基本信息输入表!$A$126:$A$128</formula1>
    </dataValidation>
    <dataValidation type="list" allowBlank="1" showInputMessage="1" showErrorMessage="1" sqref="V7:X26">
      <formula1>$A$108:$A$109</formula1>
    </dataValidation>
    <dataValidation type="list" allowBlank="1" showInputMessage="1" showErrorMessage="1" sqref="N7:S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9" fitToHeight="1000" orientation="landscape"/>
  <headerFooter scaleWithDoc="0">
    <oddFooter>&amp;R&amp;"宋体,常规"&amp;10&amp;P/&amp;N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workbookViewId="0">
      <selection activeCell="F8" sqref="F8"/>
    </sheetView>
  </sheetViews>
  <sheetFormatPr defaultColWidth="9" defaultRowHeight="15.75" customHeight="1"/>
  <cols>
    <col min="1" max="1" width="7.5" style="263" customWidth="1"/>
    <col min="2" max="2" width="28" style="263" customWidth="1"/>
    <col min="3" max="4" width="18.625" style="263" hidden="1" customWidth="1" outlineLevel="1"/>
    <col min="5" max="5" width="18.625" style="263" customWidth="1" collapsed="1"/>
    <col min="6" max="7" width="18.625" style="263" customWidth="1"/>
    <col min="8" max="8" width="14.25" style="263" customWidth="1"/>
    <col min="9" max="16384" width="9" style="263"/>
  </cols>
  <sheetData>
    <row r="1" customHeight="1" spans="1:1">
      <c r="A1" s="5" t="s">
        <v>435</v>
      </c>
    </row>
    <row r="2" s="344" customFormat="1" ht="30" customHeight="1" spans="1:8">
      <c r="A2" s="297" t="s">
        <v>639</v>
      </c>
      <c r="B2" s="297"/>
      <c r="C2" s="297"/>
      <c r="D2" s="297"/>
      <c r="E2" s="297"/>
      <c r="F2" s="297"/>
      <c r="G2" s="297"/>
      <c r="H2" s="297"/>
    </row>
    <row r="3" customHeight="1" spans="1:8">
      <c r="A3" s="298" t="str">
        <f>"评估基准日："&amp;TEXT(基本信息输入表!M7,"yyyy年mm月dd日")</f>
        <v>评估基准日：2024年06月30日</v>
      </c>
      <c r="B3" s="298"/>
      <c r="C3" s="298"/>
      <c r="D3" s="298"/>
      <c r="E3" s="298"/>
      <c r="F3" s="298"/>
      <c r="G3" s="298"/>
      <c r="H3" s="298"/>
    </row>
    <row r="4" ht="14.1" customHeight="1" spans="1:8">
      <c r="A4" s="298"/>
      <c r="B4" s="298"/>
      <c r="C4" s="298"/>
      <c r="D4" s="298"/>
      <c r="E4" s="298"/>
      <c r="F4" s="298"/>
      <c r="G4" s="298"/>
      <c r="H4" s="310" t="s">
        <v>640</v>
      </c>
    </row>
    <row r="5" customHeight="1" spans="1:8">
      <c r="A5" s="345" t="str">
        <f>基本信息输入表!K6&amp;"："&amp;基本信息输入表!M6</f>
        <v>被评估单位：贵州天然气能源投资股份有限公司</v>
      </c>
      <c r="B5" s="345"/>
      <c r="C5" s="345"/>
      <c r="D5" s="345"/>
      <c r="E5" s="345"/>
      <c r="H5" s="346" t="s">
        <v>469</v>
      </c>
    </row>
    <row r="6" s="298" customFormat="1" customHeight="1" spans="1:8">
      <c r="A6" s="216" t="s">
        <v>586</v>
      </c>
      <c r="B6" s="216" t="s">
        <v>587</v>
      </c>
      <c r="C6" s="10" t="s">
        <v>440</v>
      </c>
      <c r="D6" s="10" t="s">
        <v>441</v>
      </c>
      <c r="E6" s="216" t="s">
        <v>442</v>
      </c>
      <c r="F6" s="216" t="s">
        <v>443</v>
      </c>
      <c r="G6" s="304" t="s">
        <v>444</v>
      </c>
      <c r="H6" s="216" t="s">
        <v>445</v>
      </c>
    </row>
    <row r="7" customHeight="1" spans="1:8">
      <c r="A7" s="216" t="s">
        <v>641</v>
      </c>
      <c r="B7" s="216" t="s">
        <v>642</v>
      </c>
      <c r="C7" s="224">
        <f>'3-2-1交易性-股票'!I29</f>
        <v>0</v>
      </c>
      <c r="D7" s="224">
        <f>'3-2-1交易性-股票'!J29</f>
        <v>0</v>
      </c>
      <c r="E7" s="288">
        <f>'3-2-1交易性-股票'!K29</f>
        <v>0</v>
      </c>
      <c r="F7" s="288">
        <f>'3-2-1交易性-股票'!L29</f>
        <v>0</v>
      </c>
      <c r="G7" s="108">
        <f>F7-E7</f>
        <v>0</v>
      </c>
      <c r="H7" s="347" t="str">
        <f>IF(E7=0,"",G7/E7*100)</f>
        <v/>
      </c>
    </row>
    <row r="8" customHeight="1" spans="1:8">
      <c r="A8" s="216" t="s">
        <v>643</v>
      </c>
      <c r="B8" s="216" t="s">
        <v>644</v>
      </c>
      <c r="C8" s="224">
        <f>'3-2-2交易性-债券'!I28</f>
        <v>0</v>
      </c>
      <c r="D8" s="224">
        <f>'3-2-2交易性-债券'!J28</f>
        <v>0</v>
      </c>
      <c r="E8" s="288">
        <f>'3-2-2交易性-债券'!K28</f>
        <v>0</v>
      </c>
      <c r="F8" s="288">
        <f>'3-2-2交易性-债券'!L28</f>
        <v>0</v>
      </c>
      <c r="G8" s="108">
        <f>F8-E8</f>
        <v>0</v>
      </c>
      <c r="H8" s="347" t="str">
        <f>IF(E8=0,"",G8/E8*100)</f>
        <v/>
      </c>
    </row>
    <row r="9" customHeight="1" spans="1:8">
      <c r="A9" s="216" t="s">
        <v>645</v>
      </c>
      <c r="B9" s="216" t="s">
        <v>646</v>
      </c>
      <c r="C9" s="224">
        <f>'3-2-3交易性-基金'!I28</f>
        <v>0</v>
      </c>
      <c r="D9" s="224">
        <f>'3-2-3交易性-基金'!J28</f>
        <v>0</v>
      </c>
      <c r="E9" s="288">
        <f>'3-2-3交易性-基金'!K28</f>
        <v>0</v>
      </c>
      <c r="F9" s="288">
        <f>'3-2-3交易性-基金'!L28</f>
        <v>0</v>
      </c>
      <c r="G9" s="108">
        <f>F9-E9</f>
        <v>0</v>
      </c>
      <c r="H9" s="347" t="str">
        <f>IF(E9=0,"",G9/E9*100)</f>
        <v/>
      </c>
    </row>
    <row r="10" customHeight="1" spans="1:8">
      <c r="A10" s="216" t="s">
        <v>647</v>
      </c>
      <c r="B10" s="216" t="s">
        <v>648</v>
      </c>
      <c r="C10" s="224"/>
      <c r="D10" s="224"/>
      <c r="E10" s="288"/>
      <c r="F10" s="108"/>
      <c r="G10" s="108">
        <f>F10-E10</f>
        <v>0</v>
      </c>
      <c r="H10" s="347" t="str">
        <f>IF(E10=0,"",G10/E10*100)</f>
        <v/>
      </c>
    </row>
    <row r="11" customHeight="1" spans="1:8">
      <c r="A11" s="216" t="s">
        <v>649</v>
      </c>
      <c r="B11" s="216" t="s">
        <v>650</v>
      </c>
      <c r="C11" s="224"/>
      <c r="D11" s="224"/>
      <c r="E11" s="288"/>
      <c r="F11" s="108"/>
      <c r="G11" s="108">
        <f>F11-E11</f>
        <v>0</v>
      </c>
      <c r="H11" s="347" t="str">
        <f>IF(E11=0,"",G11/E11*100)</f>
        <v/>
      </c>
    </row>
    <row r="12" customHeight="1" spans="1:8">
      <c r="A12" s="216"/>
      <c r="B12" s="268"/>
      <c r="C12" s="329"/>
      <c r="D12" s="329"/>
      <c r="E12" s="288"/>
      <c r="F12" s="108"/>
      <c r="G12" s="108"/>
      <c r="H12" s="108"/>
    </row>
    <row r="13" customHeight="1" spans="1:8">
      <c r="A13" s="216"/>
      <c r="B13" s="268"/>
      <c r="C13" s="329"/>
      <c r="D13" s="329"/>
      <c r="E13" s="288"/>
      <c r="F13" s="108"/>
      <c r="G13" s="108"/>
      <c r="H13" s="108"/>
    </row>
    <row r="14" customHeight="1" spans="1:8">
      <c r="A14" s="216"/>
      <c r="B14" s="268"/>
      <c r="C14" s="329"/>
      <c r="D14" s="329"/>
      <c r="E14" s="288"/>
      <c r="F14" s="108"/>
      <c r="G14" s="108"/>
      <c r="H14" s="108"/>
    </row>
    <row r="15" customHeight="1" spans="1:8">
      <c r="A15" s="216"/>
      <c r="B15" s="268"/>
      <c r="C15" s="329"/>
      <c r="D15" s="329"/>
      <c r="E15" s="288"/>
      <c r="F15" s="108"/>
      <c r="G15" s="108"/>
      <c r="H15" s="108"/>
    </row>
    <row r="16" customHeight="1" spans="1:8">
      <c r="A16" s="216"/>
      <c r="B16" s="268"/>
      <c r="C16" s="329"/>
      <c r="D16" s="329"/>
      <c r="E16" s="288"/>
      <c r="F16" s="108"/>
      <c r="G16" s="108"/>
      <c r="H16" s="108"/>
    </row>
    <row r="17" customHeight="1" spans="1:8">
      <c r="A17" s="216"/>
      <c r="B17" s="268"/>
      <c r="C17" s="329"/>
      <c r="D17" s="329"/>
      <c r="E17" s="288"/>
      <c r="F17" s="108"/>
      <c r="G17" s="108"/>
      <c r="H17" s="108"/>
    </row>
    <row r="18" customHeight="1" spans="1:8">
      <c r="A18" s="216"/>
      <c r="B18" s="268"/>
      <c r="C18" s="329"/>
      <c r="D18" s="329"/>
      <c r="E18" s="288"/>
      <c r="F18" s="108"/>
      <c r="G18" s="108"/>
      <c r="H18" s="108"/>
    </row>
    <row r="19" customHeight="1" spans="1:8">
      <c r="A19" s="216"/>
      <c r="B19" s="268"/>
      <c r="C19" s="329"/>
      <c r="D19" s="329"/>
      <c r="E19" s="288"/>
      <c r="F19" s="108"/>
      <c r="G19" s="108"/>
      <c r="H19" s="108"/>
    </row>
    <row r="20" customHeight="1" spans="1:8">
      <c r="A20" s="216"/>
      <c r="B20" s="268"/>
      <c r="C20" s="329"/>
      <c r="D20" s="329"/>
      <c r="E20" s="288"/>
      <c r="F20" s="108"/>
      <c r="G20" s="108"/>
      <c r="H20" s="108"/>
    </row>
    <row r="21" customHeight="1" spans="1:8">
      <c r="A21" s="216"/>
      <c r="B21" s="268"/>
      <c r="C21" s="329"/>
      <c r="D21" s="329"/>
      <c r="E21" s="288"/>
      <c r="F21" s="108"/>
      <c r="G21" s="108"/>
      <c r="H21" s="108"/>
    </row>
    <row r="22" customHeight="1" spans="1:8">
      <c r="A22" s="216"/>
      <c r="B22" s="268"/>
      <c r="C22" s="329"/>
      <c r="D22" s="329"/>
      <c r="E22" s="288"/>
      <c r="F22" s="108"/>
      <c r="G22" s="108"/>
      <c r="H22" s="108"/>
    </row>
    <row r="23" customHeight="1" spans="1:8">
      <c r="A23" s="216"/>
      <c r="B23" s="268"/>
      <c r="C23" s="329"/>
      <c r="D23" s="329"/>
      <c r="E23" s="288"/>
      <c r="F23" s="108"/>
      <c r="G23" s="108"/>
      <c r="H23" s="108"/>
    </row>
    <row r="24" customHeight="1" spans="1:8">
      <c r="A24" s="216"/>
      <c r="B24" s="268"/>
      <c r="C24" s="329"/>
      <c r="D24" s="329"/>
      <c r="E24" s="288"/>
      <c r="F24" s="108"/>
      <c r="G24" s="108"/>
      <c r="H24" s="108"/>
    </row>
    <row r="25" customHeight="1" spans="1:8">
      <c r="A25" s="304" t="s">
        <v>651</v>
      </c>
      <c r="B25" s="224"/>
      <c r="C25" s="288">
        <f>SUM(C7:C24)</f>
        <v>0</v>
      </c>
      <c r="D25" s="288">
        <f>SUM(D7:D24)</f>
        <v>0</v>
      </c>
      <c r="E25" s="288">
        <f>SUM(E7:E24)</f>
        <v>0</v>
      </c>
      <c r="F25" s="288">
        <f>SUM(F7:F24)</f>
        <v>0</v>
      </c>
      <c r="G25" s="108">
        <f>F25-E25</f>
        <v>0</v>
      </c>
      <c r="H25" s="347" t="str">
        <f>IF(E25=0,"",G25/E25*100)</f>
        <v/>
      </c>
    </row>
    <row r="26" s="3" customFormat="1" customHeight="1" spans="6:6">
      <c r="F26" s="3" t="str">
        <f>"评估人员："&amp;基本信息输入表!$Q$15</f>
        <v>评估人员：陈诗雨</v>
      </c>
    </row>
    <row r="27" s="3" customFormat="1" customHeight="1" spans="9:9">
      <c r="I27" s="29" t="s">
        <v>466</v>
      </c>
    </row>
  </sheetData>
  <mergeCells count="4">
    <mergeCell ref="A2:H2"/>
    <mergeCell ref="A3:H3"/>
    <mergeCell ref="A5:E5"/>
    <mergeCell ref="A25:B25"/>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2"/>
  <sheetViews>
    <sheetView showGridLines="0" workbookViewId="0">
      <selection activeCell="K7" sqref="K7"/>
    </sheetView>
  </sheetViews>
  <sheetFormatPr defaultColWidth="9" defaultRowHeight="15.75" customHeight="1"/>
  <cols>
    <col min="1" max="1" width="5.75" style="3" customWidth="1"/>
    <col min="2" max="2" width="15.125" style="3" customWidth="1"/>
    <col min="3" max="4" width="9" style="3"/>
    <col min="5" max="5" width="7.25" style="3" customWidth="1"/>
    <col min="6" max="6" width="7.75" style="3" customWidth="1"/>
    <col min="7" max="7" width="8.125" style="3" customWidth="1"/>
    <col min="8" max="8" width="18.25" style="3" customWidth="1"/>
    <col min="9" max="10" width="15.625" style="3" customWidth="1" outlineLevel="1"/>
    <col min="11" max="12" width="15.625" style="3" customWidth="1"/>
    <col min="13" max="13" width="8.5" style="3" customWidth="1"/>
    <col min="14" max="15" width="9" style="3"/>
    <col min="16" max="20" width="5.625" style="4" customWidth="1" outlineLevel="1"/>
    <col min="21" max="21" width="14.75" style="4" customWidth="1" outlineLevel="1"/>
    <col min="22" max="22" width="13.625" style="4" customWidth="1"/>
    <col min="23" max="26" width="5.625" style="4" customWidth="1" outlineLevel="1"/>
    <col min="27" max="28" width="7.25" style="4" customWidth="1" outlineLevel="1"/>
    <col min="29" max="29" width="5.625" style="4" customWidth="1" outlineLevel="1"/>
    <col min="30" max="33" width="8.625" style="4" customWidth="1" outlineLevel="1"/>
    <col min="34" max="34" width="14.625" style="4" customWidth="1" outlineLevel="1"/>
    <col min="35" max="35" width="13.625" style="4" customWidth="1"/>
    <col min="36" max="37" width="8.625" style="4" customWidth="1" outlineLevel="2"/>
    <col min="38" max="38" width="11.25" style="4" customWidth="1" outlineLevel="2"/>
    <col min="39" max="44" width="8.62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652</v>
      </c>
      <c r="B2" s="6"/>
      <c r="C2" s="6"/>
      <c r="D2" s="6"/>
      <c r="E2" s="6"/>
      <c r="F2" s="6"/>
      <c r="G2" s="6"/>
      <c r="H2" s="6"/>
      <c r="I2" s="6"/>
      <c r="J2" s="6"/>
      <c r="K2" s="6"/>
      <c r="L2" s="6"/>
      <c r="M2" s="6"/>
      <c r="N2" s="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14">
      <c r="A3" s="2" t="str">
        <f>"评估基准日："&amp;TEXT(基本信息输入表!M7,"yyyy年mm月dd日")</f>
        <v>评估基准日：2024年06月30日</v>
      </c>
      <c r="B3" s="2"/>
      <c r="C3" s="2"/>
      <c r="D3" s="2"/>
      <c r="E3" s="2"/>
      <c r="F3" s="2"/>
      <c r="G3" s="2"/>
      <c r="H3" s="2"/>
      <c r="I3" s="2"/>
      <c r="J3" s="2"/>
      <c r="K3" s="2"/>
      <c r="L3" s="2"/>
      <c r="M3" s="2"/>
      <c r="N3" s="2"/>
    </row>
    <row r="4" ht="14.1" customHeight="1" spans="1:50">
      <c r="A4" s="2"/>
      <c r="B4" s="2"/>
      <c r="C4" s="2"/>
      <c r="D4" s="2"/>
      <c r="E4" s="2"/>
      <c r="F4" s="2"/>
      <c r="G4" s="2"/>
      <c r="H4" s="2"/>
      <c r="I4" s="2"/>
      <c r="J4" s="2"/>
      <c r="K4" s="2"/>
      <c r="L4" s="2"/>
      <c r="M4" s="21" t="s">
        <v>653</v>
      </c>
      <c r="N4" s="21"/>
      <c r="P4" s="20" t="s">
        <v>598</v>
      </c>
      <c r="Q4" s="20"/>
      <c r="R4" s="20"/>
      <c r="S4" s="20"/>
      <c r="T4" s="20"/>
      <c r="U4" s="20"/>
      <c r="V4" s="20"/>
      <c r="W4" s="30" t="s">
        <v>599</v>
      </c>
      <c r="X4" s="31"/>
      <c r="Y4" s="31"/>
      <c r="Z4" s="31"/>
      <c r="AA4" s="31"/>
      <c r="AB4" s="31"/>
      <c r="AC4" s="31"/>
      <c r="AD4" s="31"/>
      <c r="AE4" s="31"/>
      <c r="AF4" s="31"/>
      <c r="AG4" s="31"/>
      <c r="AH4" s="31"/>
      <c r="AI4" s="32"/>
      <c r="AJ4" s="68" t="s">
        <v>600</v>
      </c>
      <c r="AK4" s="36"/>
      <c r="AL4" s="36"/>
      <c r="AM4" s="36"/>
      <c r="AN4" s="36"/>
      <c r="AO4" s="36"/>
      <c r="AP4" s="36"/>
      <c r="AQ4" s="36"/>
      <c r="AR4" s="36"/>
      <c r="AS4" s="36"/>
      <c r="AT4" s="37"/>
      <c r="AU4" s="33" t="s">
        <v>601</v>
      </c>
      <c r="AV4" s="33"/>
      <c r="AW4" s="33"/>
      <c r="AX4" s="33"/>
    </row>
    <row r="5" customHeight="1" spans="1:50">
      <c r="A5" s="3" t="str">
        <f>基本信息输入表!K6&amp;"："&amp;基本信息输入表!M6</f>
        <v>被评估单位：贵州天然气能源投资股份有限公司</v>
      </c>
      <c r="M5" s="140" t="s">
        <v>469</v>
      </c>
      <c r="N5" s="140"/>
      <c r="P5" s="20" t="s">
        <v>602</v>
      </c>
      <c r="Q5" s="20" t="s">
        <v>654</v>
      </c>
      <c r="R5" s="20" t="s">
        <v>655</v>
      </c>
      <c r="S5" s="23" t="s">
        <v>630</v>
      </c>
      <c r="T5" s="23" t="s">
        <v>604</v>
      </c>
      <c r="U5" s="20" t="s">
        <v>605</v>
      </c>
      <c r="V5" s="20"/>
      <c r="W5" s="30" t="s">
        <v>606</v>
      </c>
      <c r="X5" s="31"/>
      <c r="Y5" s="31"/>
      <c r="Z5" s="31"/>
      <c r="AA5" s="31"/>
      <c r="AB5" s="31"/>
      <c r="AC5" s="32"/>
      <c r="AD5" s="33" t="s">
        <v>607</v>
      </c>
      <c r="AE5" s="33"/>
      <c r="AF5" s="33" t="s">
        <v>656</v>
      </c>
      <c r="AG5" s="33"/>
      <c r="AH5" s="33" t="s">
        <v>608</v>
      </c>
      <c r="AI5" s="38"/>
      <c r="AJ5" s="20" t="s">
        <v>609</v>
      </c>
      <c r="AK5" s="20" t="s">
        <v>657</v>
      </c>
      <c r="AL5" s="20"/>
      <c r="AM5" s="69" t="s">
        <v>658</v>
      </c>
      <c r="AN5" s="70"/>
      <c r="AO5" s="70"/>
      <c r="AP5" s="70"/>
      <c r="AQ5" s="70"/>
      <c r="AR5" s="71"/>
      <c r="AS5" s="20" t="s">
        <v>443</v>
      </c>
      <c r="AT5" s="40"/>
      <c r="AU5" s="38" t="s">
        <v>610</v>
      </c>
      <c r="AV5" s="38" t="s">
        <v>611</v>
      </c>
      <c r="AW5" s="33" t="s">
        <v>612</v>
      </c>
      <c r="AX5" s="38"/>
    </row>
    <row r="6" s="2" customFormat="1" customHeight="1" spans="1:50">
      <c r="A6" s="9" t="s">
        <v>470</v>
      </c>
      <c r="B6" s="9" t="s">
        <v>659</v>
      </c>
      <c r="C6" s="9" t="s">
        <v>660</v>
      </c>
      <c r="D6" s="9" t="s">
        <v>661</v>
      </c>
      <c r="E6" s="9" t="s">
        <v>662</v>
      </c>
      <c r="F6" s="9" t="s">
        <v>663</v>
      </c>
      <c r="G6" s="9" t="s">
        <v>664</v>
      </c>
      <c r="H6" s="9" t="s">
        <v>665</v>
      </c>
      <c r="I6" s="10" t="s">
        <v>440</v>
      </c>
      <c r="J6" s="10" t="s">
        <v>441</v>
      </c>
      <c r="K6" s="9" t="s">
        <v>442</v>
      </c>
      <c r="L6" s="9" t="s">
        <v>443</v>
      </c>
      <c r="M6" s="9" t="s">
        <v>445</v>
      </c>
      <c r="N6" s="9" t="s">
        <v>588</v>
      </c>
      <c r="P6" s="20"/>
      <c r="Q6" s="20"/>
      <c r="R6" s="20"/>
      <c r="S6" s="20"/>
      <c r="T6" s="20"/>
      <c r="U6" s="20"/>
      <c r="V6" s="20"/>
      <c r="W6" s="33" t="s">
        <v>617</v>
      </c>
      <c r="X6" s="95" t="s">
        <v>666</v>
      </c>
      <c r="Y6" s="33" t="s">
        <v>633</v>
      </c>
      <c r="Z6" s="33" t="s">
        <v>618</v>
      </c>
      <c r="AA6" s="33" t="s">
        <v>667</v>
      </c>
      <c r="AB6" s="33" t="s">
        <v>620</v>
      </c>
      <c r="AC6" s="30" t="s">
        <v>621</v>
      </c>
      <c r="AD6" s="33" t="s">
        <v>622</v>
      </c>
      <c r="AE6" s="33" t="s">
        <v>623</v>
      </c>
      <c r="AF6" s="33" t="s">
        <v>622</v>
      </c>
      <c r="AG6" s="33" t="s">
        <v>668</v>
      </c>
      <c r="AH6" s="33"/>
      <c r="AI6" s="41"/>
      <c r="AJ6" s="20"/>
      <c r="AK6" s="20" t="s">
        <v>669</v>
      </c>
      <c r="AL6" s="20" t="s">
        <v>670</v>
      </c>
      <c r="AM6" s="110" t="s">
        <v>671</v>
      </c>
      <c r="AN6" s="110" t="s">
        <v>672</v>
      </c>
      <c r="AO6" s="110" t="s">
        <v>673</v>
      </c>
      <c r="AP6" s="20"/>
      <c r="AQ6" s="20"/>
      <c r="AR6" s="20"/>
      <c r="AS6" s="20"/>
      <c r="AT6" s="43"/>
      <c r="AU6" s="41"/>
      <c r="AV6" s="41"/>
      <c r="AW6" s="33"/>
      <c r="AX6" s="41"/>
    </row>
    <row r="7" customHeight="1" spans="1:50">
      <c r="A7" s="107" t="str">
        <f>IF(C7="","",ROW()-6)</f>
        <v/>
      </c>
      <c r="B7" s="13"/>
      <c r="C7" s="9"/>
      <c r="D7" s="9"/>
      <c r="E7" s="9"/>
      <c r="F7" s="16"/>
      <c r="G7" s="9"/>
      <c r="H7" s="16"/>
      <c r="I7" s="108"/>
      <c r="J7" s="16"/>
      <c r="K7" s="340">
        <f t="shared" ref="K7:K9" si="0">I7+J7</f>
        <v>0</v>
      </c>
      <c r="L7" s="16"/>
      <c r="M7" s="16" t="str">
        <f>IF(K7=0,"",(L7-K7)/K7*100)</f>
        <v/>
      </c>
      <c r="N7" s="27"/>
      <c r="P7" s="28"/>
      <c r="Q7" s="28"/>
      <c r="R7" s="28"/>
      <c r="S7" s="28"/>
      <c r="T7" s="28"/>
      <c r="U7" s="28"/>
      <c r="V7" s="28"/>
      <c r="W7" s="28"/>
      <c r="X7" s="28"/>
      <c r="Y7" s="28"/>
      <c r="Z7" s="28"/>
      <c r="AA7" s="28"/>
      <c r="AB7" s="34"/>
      <c r="AC7" s="34"/>
      <c r="AD7" s="28"/>
      <c r="AE7" s="34"/>
      <c r="AF7" s="34"/>
      <c r="AG7" s="34"/>
      <c r="AH7" s="34"/>
      <c r="AI7" s="34"/>
      <c r="AJ7" s="34"/>
      <c r="AK7" s="34" t="s">
        <v>208</v>
      </c>
      <c r="AL7" s="34"/>
      <c r="AM7" s="34"/>
      <c r="AN7" s="34"/>
      <c r="AO7" s="34"/>
      <c r="AP7" s="34"/>
      <c r="AQ7" s="34"/>
      <c r="AR7" s="34"/>
      <c r="AS7" s="34"/>
      <c r="AT7" s="34"/>
      <c r="AU7" s="44" t="str">
        <f t="shared" ref="AU7:AU29" si="1">IFERROR((AS7-K7)/K7*100,"")</f>
        <v/>
      </c>
      <c r="AV7" s="34"/>
      <c r="AW7" s="34"/>
      <c r="AX7" s="34"/>
    </row>
    <row r="8" customHeight="1" spans="1:50">
      <c r="A8" s="107" t="str">
        <f t="shared" ref="A8:A28" si="2">IF(C8="","",ROW()-6)</f>
        <v/>
      </c>
      <c r="B8" s="13"/>
      <c r="C8" s="9"/>
      <c r="D8" s="9"/>
      <c r="E8" s="9"/>
      <c r="F8" s="16"/>
      <c r="G8" s="9"/>
      <c r="H8" s="16"/>
      <c r="I8" s="108"/>
      <c r="J8" s="16"/>
      <c r="K8" s="340">
        <f t="shared" si="0"/>
        <v>0</v>
      </c>
      <c r="L8" s="16"/>
      <c r="M8" s="16" t="str">
        <f t="shared" ref="M8:M29" si="3">IF(K8=0,"",(L8-K8)/K8*100)</f>
        <v/>
      </c>
      <c r="N8" s="27"/>
      <c r="P8" s="28"/>
      <c r="Q8" s="28"/>
      <c r="R8" s="28"/>
      <c r="S8" s="28"/>
      <c r="T8" s="28"/>
      <c r="U8" s="28"/>
      <c r="V8" s="28"/>
      <c r="W8" s="28"/>
      <c r="X8" s="28"/>
      <c r="Y8" s="28"/>
      <c r="Z8" s="28"/>
      <c r="AA8" s="28"/>
      <c r="AB8" s="35"/>
      <c r="AC8" s="34"/>
      <c r="AD8" s="28"/>
      <c r="AE8" s="34"/>
      <c r="AF8" s="34"/>
      <c r="AG8" s="34"/>
      <c r="AH8" s="34"/>
      <c r="AI8" s="34"/>
      <c r="AJ8" s="34"/>
      <c r="AK8" s="34"/>
      <c r="AL8" s="34"/>
      <c r="AM8" s="34"/>
      <c r="AN8" s="34"/>
      <c r="AO8" s="34"/>
      <c r="AP8" s="34"/>
      <c r="AQ8" s="34"/>
      <c r="AR8" s="34"/>
      <c r="AS8" s="34"/>
      <c r="AT8" s="34"/>
      <c r="AU8" s="44" t="str">
        <f t="shared" si="1"/>
        <v/>
      </c>
      <c r="AV8" s="34"/>
      <c r="AW8" s="34"/>
      <c r="AX8" s="34"/>
    </row>
    <row r="9" customHeight="1" spans="1:50">
      <c r="A9" s="107" t="str">
        <f t="shared" si="2"/>
        <v/>
      </c>
      <c r="B9" s="13"/>
      <c r="C9" s="9"/>
      <c r="D9" s="9"/>
      <c r="E9" s="9"/>
      <c r="F9" s="16"/>
      <c r="G9" s="9"/>
      <c r="H9" s="16"/>
      <c r="I9" s="108"/>
      <c r="J9" s="16"/>
      <c r="K9" s="340">
        <f t="shared" si="0"/>
        <v>0</v>
      </c>
      <c r="L9" s="16"/>
      <c r="M9" s="16" t="str">
        <f t="shared" si="3"/>
        <v/>
      </c>
      <c r="N9" s="27"/>
      <c r="P9" s="28"/>
      <c r="Q9" s="28"/>
      <c r="R9" s="28"/>
      <c r="S9" s="28"/>
      <c r="T9" s="28"/>
      <c r="U9" s="28"/>
      <c r="V9" s="28"/>
      <c r="W9" s="28"/>
      <c r="X9" s="28"/>
      <c r="Y9" s="28"/>
      <c r="Z9" s="28"/>
      <c r="AA9" s="28"/>
      <c r="AB9" s="35"/>
      <c r="AC9" s="34"/>
      <c r="AD9" s="28"/>
      <c r="AE9" s="34"/>
      <c r="AF9" s="34"/>
      <c r="AG9" s="34"/>
      <c r="AH9" s="34"/>
      <c r="AI9" s="34"/>
      <c r="AJ9" s="34"/>
      <c r="AK9" s="34"/>
      <c r="AL9" s="34"/>
      <c r="AM9" s="34"/>
      <c r="AN9" s="34"/>
      <c r="AO9" s="34"/>
      <c r="AP9" s="34"/>
      <c r="AQ9" s="34"/>
      <c r="AR9" s="34"/>
      <c r="AS9" s="34"/>
      <c r="AT9" s="34"/>
      <c r="AU9" s="44" t="str">
        <f t="shared" si="1"/>
        <v/>
      </c>
      <c r="AV9" s="34"/>
      <c r="AW9" s="34"/>
      <c r="AX9" s="34"/>
    </row>
    <row r="10" customHeight="1" spans="1:50">
      <c r="A10" s="107" t="str">
        <f t="shared" si="2"/>
        <v/>
      </c>
      <c r="B10" s="13"/>
      <c r="C10" s="9"/>
      <c r="D10" s="9"/>
      <c r="E10" s="9"/>
      <c r="F10" s="16"/>
      <c r="G10" s="9"/>
      <c r="H10" s="16"/>
      <c r="I10" s="108"/>
      <c r="J10" s="16"/>
      <c r="K10" s="340">
        <f t="shared" ref="K10:K28" si="4">I10+J10</f>
        <v>0</v>
      </c>
      <c r="L10" s="16"/>
      <c r="M10" s="16" t="str">
        <f t="shared" si="3"/>
        <v/>
      </c>
      <c r="N10" s="27"/>
      <c r="P10" s="28"/>
      <c r="Q10" s="28"/>
      <c r="R10" s="28"/>
      <c r="S10" s="28"/>
      <c r="T10" s="28"/>
      <c r="U10" s="28"/>
      <c r="V10" s="28"/>
      <c r="W10" s="28"/>
      <c r="X10" s="28"/>
      <c r="Y10" s="28"/>
      <c r="Z10" s="28"/>
      <c r="AA10" s="28"/>
      <c r="AB10" s="35"/>
      <c r="AC10" s="34"/>
      <c r="AD10" s="28"/>
      <c r="AE10" s="34"/>
      <c r="AF10" s="34"/>
      <c r="AG10" s="34"/>
      <c r="AH10" s="34"/>
      <c r="AI10" s="34"/>
      <c r="AJ10" s="34"/>
      <c r="AK10" s="34"/>
      <c r="AL10" s="34"/>
      <c r="AM10" s="34"/>
      <c r="AN10" s="34"/>
      <c r="AO10" s="34"/>
      <c r="AP10" s="34"/>
      <c r="AQ10" s="34"/>
      <c r="AR10" s="34"/>
      <c r="AS10" s="34"/>
      <c r="AT10" s="34"/>
      <c r="AU10" s="44" t="str">
        <f t="shared" si="1"/>
        <v/>
      </c>
      <c r="AV10" s="34"/>
      <c r="AW10" s="34"/>
      <c r="AX10" s="34"/>
    </row>
    <row r="11" customHeight="1" spans="1:50">
      <c r="A11" s="107" t="str">
        <f t="shared" si="2"/>
        <v/>
      </c>
      <c r="B11" s="13"/>
      <c r="C11" s="9"/>
      <c r="D11" s="9"/>
      <c r="E11" s="9"/>
      <c r="F11" s="16"/>
      <c r="G11" s="9"/>
      <c r="H11" s="16"/>
      <c r="I11" s="108"/>
      <c r="J11" s="16"/>
      <c r="K11" s="340">
        <f t="shared" si="4"/>
        <v>0</v>
      </c>
      <c r="L11" s="16"/>
      <c r="M11" s="16" t="str">
        <f t="shared" si="3"/>
        <v/>
      </c>
      <c r="N11" s="27"/>
      <c r="P11" s="28"/>
      <c r="Q11" s="28"/>
      <c r="R11" s="28"/>
      <c r="S11" s="28"/>
      <c r="T11" s="28"/>
      <c r="U11" s="28"/>
      <c r="V11" s="28"/>
      <c r="W11" s="28"/>
      <c r="X11" s="28"/>
      <c r="Y11" s="28"/>
      <c r="Z11" s="28"/>
      <c r="AA11" s="28"/>
      <c r="AB11" s="35"/>
      <c r="AC11" s="34"/>
      <c r="AD11" s="28"/>
      <c r="AE11" s="34"/>
      <c r="AF11" s="34"/>
      <c r="AG11" s="34"/>
      <c r="AH11" s="34"/>
      <c r="AI11" s="34"/>
      <c r="AJ11" s="34"/>
      <c r="AK11" s="34"/>
      <c r="AL11" s="34"/>
      <c r="AM11" s="34"/>
      <c r="AN11" s="34"/>
      <c r="AO11" s="34"/>
      <c r="AP11" s="34"/>
      <c r="AQ11" s="34"/>
      <c r="AR11" s="34"/>
      <c r="AS11" s="34"/>
      <c r="AT11" s="34"/>
      <c r="AU11" s="44" t="str">
        <f t="shared" si="1"/>
        <v/>
      </c>
      <c r="AV11" s="34"/>
      <c r="AW11" s="34"/>
      <c r="AX11" s="34"/>
    </row>
    <row r="12" customHeight="1" spans="1:50">
      <c r="A12" s="107" t="str">
        <f t="shared" si="2"/>
        <v/>
      </c>
      <c r="B12" s="13"/>
      <c r="C12" s="9"/>
      <c r="D12" s="9"/>
      <c r="E12" s="9"/>
      <c r="F12" s="16"/>
      <c r="G12" s="9"/>
      <c r="H12" s="16"/>
      <c r="I12" s="108"/>
      <c r="J12" s="16"/>
      <c r="K12" s="340">
        <f t="shared" si="4"/>
        <v>0</v>
      </c>
      <c r="L12" s="16"/>
      <c r="M12" s="16" t="str">
        <f t="shared" si="3"/>
        <v/>
      </c>
      <c r="N12" s="27"/>
      <c r="P12" s="28"/>
      <c r="Q12" s="28"/>
      <c r="R12" s="28"/>
      <c r="S12" s="28"/>
      <c r="T12" s="28"/>
      <c r="U12" s="28"/>
      <c r="V12" s="28"/>
      <c r="W12" s="28"/>
      <c r="X12" s="28"/>
      <c r="Y12" s="28"/>
      <c r="Z12" s="28"/>
      <c r="AA12" s="28"/>
      <c r="AB12" s="35"/>
      <c r="AC12" s="34"/>
      <c r="AD12" s="28"/>
      <c r="AE12" s="34"/>
      <c r="AF12" s="34"/>
      <c r="AG12" s="34"/>
      <c r="AH12" s="34"/>
      <c r="AI12" s="34"/>
      <c r="AJ12" s="34"/>
      <c r="AK12" s="34"/>
      <c r="AL12" s="34"/>
      <c r="AM12" s="34"/>
      <c r="AN12" s="34"/>
      <c r="AO12" s="34"/>
      <c r="AP12" s="34"/>
      <c r="AQ12" s="34"/>
      <c r="AR12" s="34"/>
      <c r="AS12" s="34"/>
      <c r="AT12" s="34"/>
      <c r="AU12" s="44" t="str">
        <f t="shared" si="1"/>
        <v/>
      </c>
      <c r="AV12" s="34"/>
      <c r="AW12" s="34"/>
      <c r="AX12" s="34"/>
    </row>
    <row r="13" customHeight="1" spans="1:50">
      <c r="A13" s="107" t="str">
        <f t="shared" si="2"/>
        <v/>
      </c>
      <c r="B13" s="13"/>
      <c r="C13" s="9"/>
      <c r="D13" s="9"/>
      <c r="E13" s="9"/>
      <c r="F13" s="16"/>
      <c r="G13" s="9"/>
      <c r="H13" s="16"/>
      <c r="I13" s="108"/>
      <c r="J13" s="16"/>
      <c r="K13" s="340">
        <f t="shared" si="4"/>
        <v>0</v>
      </c>
      <c r="L13" s="16"/>
      <c r="M13" s="16" t="str">
        <f t="shared" si="3"/>
        <v/>
      </c>
      <c r="N13" s="27"/>
      <c r="P13" s="28"/>
      <c r="Q13" s="28"/>
      <c r="R13" s="28"/>
      <c r="S13" s="28"/>
      <c r="T13" s="28"/>
      <c r="U13" s="28"/>
      <c r="V13" s="28"/>
      <c r="W13" s="28"/>
      <c r="X13" s="28"/>
      <c r="Y13" s="28"/>
      <c r="Z13" s="28"/>
      <c r="AA13" s="28"/>
      <c r="AB13" s="35"/>
      <c r="AC13" s="34"/>
      <c r="AD13" s="28"/>
      <c r="AE13" s="34"/>
      <c r="AF13" s="34"/>
      <c r="AG13" s="34"/>
      <c r="AH13" s="34"/>
      <c r="AI13" s="34"/>
      <c r="AJ13" s="34"/>
      <c r="AK13" s="34"/>
      <c r="AL13" s="34"/>
      <c r="AM13" s="34"/>
      <c r="AN13" s="34"/>
      <c r="AO13" s="34"/>
      <c r="AP13" s="34"/>
      <c r="AQ13" s="34"/>
      <c r="AR13" s="34"/>
      <c r="AS13" s="34"/>
      <c r="AT13" s="34"/>
      <c r="AU13" s="44" t="str">
        <f t="shared" si="1"/>
        <v/>
      </c>
      <c r="AV13" s="34"/>
      <c r="AW13" s="34"/>
      <c r="AX13" s="34"/>
    </row>
    <row r="14" customHeight="1" spans="1:50">
      <c r="A14" s="107" t="str">
        <f t="shared" si="2"/>
        <v/>
      </c>
      <c r="B14" s="13"/>
      <c r="C14" s="9"/>
      <c r="D14" s="9"/>
      <c r="E14" s="9"/>
      <c r="F14" s="16"/>
      <c r="G14" s="9"/>
      <c r="H14" s="16"/>
      <c r="I14" s="108"/>
      <c r="J14" s="16"/>
      <c r="K14" s="340">
        <f t="shared" si="4"/>
        <v>0</v>
      </c>
      <c r="L14" s="16"/>
      <c r="M14" s="16" t="str">
        <f t="shared" si="3"/>
        <v/>
      </c>
      <c r="N14" s="27"/>
      <c r="P14" s="28"/>
      <c r="Q14" s="28"/>
      <c r="R14" s="28"/>
      <c r="S14" s="28"/>
      <c r="T14" s="28"/>
      <c r="U14" s="28"/>
      <c r="V14" s="28"/>
      <c r="W14" s="28"/>
      <c r="X14" s="28"/>
      <c r="Y14" s="28"/>
      <c r="Z14" s="28"/>
      <c r="AA14" s="28"/>
      <c r="AB14" s="35"/>
      <c r="AC14" s="34"/>
      <c r="AD14" s="28"/>
      <c r="AE14" s="34"/>
      <c r="AF14" s="34"/>
      <c r="AG14" s="34"/>
      <c r="AH14" s="34"/>
      <c r="AI14" s="34"/>
      <c r="AJ14" s="34"/>
      <c r="AK14" s="34"/>
      <c r="AL14" s="34"/>
      <c r="AM14" s="34"/>
      <c r="AN14" s="34"/>
      <c r="AO14" s="34"/>
      <c r="AP14" s="34"/>
      <c r="AQ14" s="34"/>
      <c r="AR14" s="34"/>
      <c r="AS14" s="34"/>
      <c r="AT14" s="34"/>
      <c r="AU14" s="44" t="str">
        <f t="shared" si="1"/>
        <v/>
      </c>
      <c r="AV14" s="34"/>
      <c r="AW14" s="34"/>
      <c r="AX14" s="34"/>
    </row>
    <row r="15" customHeight="1" spans="1:50">
      <c r="A15" s="107" t="str">
        <f t="shared" si="2"/>
        <v/>
      </c>
      <c r="B15" s="13"/>
      <c r="C15" s="9"/>
      <c r="D15" s="9"/>
      <c r="E15" s="9"/>
      <c r="F15" s="16"/>
      <c r="G15" s="9"/>
      <c r="H15" s="16"/>
      <c r="I15" s="108"/>
      <c r="J15" s="16"/>
      <c r="K15" s="340">
        <f t="shared" si="4"/>
        <v>0</v>
      </c>
      <c r="L15" s="16"/>
      <c r="M15" s="16" t="str">
        <f t="shared" si="3"/>
        <v/>
      </c>
      <c r="N15" s="27"/>
      <c r="P15" s="28"/>
      <c r="Q15" s="28"/>
      <c r="R15" s="28"/>
      <c r="S15" s="28"/>
      <c r="T15" s="28"/>
      <c r="U15" s="28"/>
      <c r="V15" s="28"/>
      <c r="W15" s="28"/>
      <c r="X15" s="28"/>
      <c r="Y15" s="28"/>
      <c r="Z15" s="28"/>
      <c r="AA15" s="28"/>
      <c r="AB15" s="35"/>
      <c r="AC15" s="34"/>
      <c r="AD15" s="28"/>
      <c r="AE15" s="34"/>
      <c r="AF15" s="34"/>
      <c r="AG15" s="34"/>
      <c r="AH15" s="34"/>
      <c r="AI15" s="34"/>
      <c r="AJ15" s="34"/>
      <c r="AK15" s="34"/>
      <c r="AL15" s="34"/>
      <c r="AM15" s="34"/>
      <c r="AN15" s="34"/>
      <c r="AO15" s="34"/>
      <c r="AP15" s="34"/>
      <c r="AQ15" s="34"/>
      <c r="AR15" s="34"/>
      <c r="AS15" s="34"/>
      <c r="AT15" s="34"/>
      <c r="AU15" s="44" t="str">
        <f t="shared" si="1"/>
        <v/>
      </c>
      <c r="AV15" s="34"/>
      <c r="AW15" s="34"/>
      <c r="AX15" s="34"/>
    </row>
    <row r="16" customHeight="1" spans="1:50">
      <c r="A16" s="107" t="str">
        <f t="shared" si="2"/>
        <v/>
      </c>
      <c r="B16" s="13"/>
      <c r="C16" s="9"/>
      <c r="D16" s="9"/>
      <c r="E16" s="9"/>
      <c r="F16" s="16"/>
      <c r="G16" s="9"/>
      <c r="H16" s="16"/>
      <c r="I16" s="108"/>
      <c r="J16" s="16"/>
      <c r="K16" s="340">
        <f t="shared" si="4"/>
        <v>0</v>
      </c>
      <c r="L16" s="16"/>
      <c r="M16" s="16" t="str">
        <f t="shared" si="3"/>
        <v/>
      </c>
      <c r="N16" s="27"/>
      <c r="P16" s="28"/>
      <c r="Q16" s="28"/>
      <c r="R16" s="28"/>
      <c r="S16" s="28"/>
      <c r="T16" s="28"/>
      <c r="U16" s="28"/>
      <c r="V16" s="28"/>
      <c r="W16" s="28"/>
      <c r="X16" s="28"/>
      <c r="Y16" s="28"/>
      <c r="Z16" s="28"/>
      <c r="AA16" s="28"/>
      <c r="AB16" s="35"/>
      <c r="AC16" s="34"/>
      <c r="AD16" s="28"/>
      <c r="AE16" s="34"/>
      <c r="AF16" s="34"/>
      <c r="AG16" s="34"/>
      <c r="AH16" s="34"/>
      <c r="AI16" s="34"/>
      <c r="AJ16" s="34"/>
      <c r="AK16" s="34"/>
      <c r="AL16" s="34"/>
      <c r="AM16" s="34"/>
      <c r="AN16" s="34"/>
      <c r="AO16" s="34"/>
      <c r="AP16" s="34"/>
      <c r="AQ16" s="34"/>
      <c r="AR16" s="34"/>
      <c r="AS16" s="34"/>
      <c r="AT16" s="34"/>
      <c r="AU16" s="44" t="str">
        <f t="shared" si="1"/>
        <v/>
      </c>
      <c r="AV16" s="34"/>
      <c r="AW16" s="34"/>
      <c r="AX16" s="34"/>
    </row>
    <row r="17" customHeight="1" spans="1:50">
      <c r="A17" s="107"/>
      <c r="B17" s="13"/>
      <c r="C17" s="9"/>
      <c r="D17" s="9"/>
      <c r="E17" s="9"/>
      <c r="F17" s="16"/>
      <c r="G17" s="9"/>
      <c r="H17" s="16"/>
      <c r="I17" s="108"/>
      <c r="J17" s="16"/>
      <c r="K17" s="340">
        <f t="shared" ref="K17:K19" si="5">I17+J17</f>
        <v>0</v>
      </c>
      <c r="L17" s="16"/>
      <c r="M17" s="16" t="str">
        <f t="shared" ref="M17:M19" si="6">IF(K17=0,"",(L17-K17)/K17*100)</f>
        <v/>
      </c>
      <c r="N17" s="27"/>
      <c r="P17" s="28"/>
      <c r="Q17" s="28"/>
      <c r="R17" s="28"/>
      <c r="S17" s="28"/>
      <c r="T17" s="28"/>
      <c r="U17" s="28"/>
      <c r="V17" s="28"/>
      <c r="W17" s="28"/>
      <c r="X17" s="28"/>
      <c r="Y17" s="28"/>
      <c r="Z17" s="28"/>
      <c r="AA17" s="28"/>
      <c r="AB17" s="35"/>
      <c r="AC17" s="34"/>
      <c r="AD17" s="28"/>
      <c r="AE17" s="34"/>
      <c r="AF17" s="34"/>
      <c r="AG17" s="34"/>
      <c r="AH17" s="34"/>
      <c r="AI17" s="34"/>
      <c r="AJ17" s="34"/>
      <c r="AK17" s="34"/>
      <c r="AL17" s="34"/>
      <c r="AM17" s="34"/>
      <c r="AN17" s="34"/>
      <c r="AO17" s="34"/>
      <c r="AP17" s="34"/>
      <c r="AQ17" s="34"/>
      <c r="AR17" s="34"/>
      <c r="AS17" s="34"/>
      <c r="AT17" s="34"/>
      <c r="AU17" s="44"/>
      <c r="AV17" s="34"/>
      <c r="AW17" s="34"/>
      <c r="AX17" s="34"/>
    </row>
    <row r="18" customHeight="1" spans="1:50">
      <c r="A18" s="107"/>
      <c r="B18" s="13"/>
      <c r="C18" s="9"/>
      <c r="D18" s="9"/>
      <c r="E18" s="9"/>
      <c r="F18" s="16"/>
      <c r="G18" s="9"/>
      <c r="H18" s="16"/>
      <c r="I18" s="108"/>
      <c r="J18" s="16"/>
      <c r="K18" s="340">
        <f t="shared" si="5"/>
        <v>0</v>
      </c>
      <c r="L18" s="16"/>
      <c r="M18" s="16" t="str">
        <f t="shared" si="6"/>
        <v/>
      </c>
      <c r="N18" s="27"/>
      <c r="P18" s="28"/>
      <c r="Q18" s="28"/>
      <c r="R18" s="28"/>
      <c r="S18" s="28"/>
      <c r="T18" s="28"/>
      <c r="U18" s="28"/>
      <c r="V18" s="28"/>
      <c r="W18" s="28"/>
      <c r="X18" s="28"/>
      <c r="Y18" s="28"/>
      <c r="Z18" s="28"/>
      <c r="AA18" s="28"/>
      <c r="AB18" s="35"/>
      <c r="AC18" s="34"/>
      <c r="AD18" s="28"/>
      <c r="AE18" s="34"/>
      <c r="AF18" s="34"/>
      <c r="AG18" s="34"/>
      <c r="AH18" s="34"/>
      <c r="AI18" s="34"/>
      <c r="AJ18" s="34"/>
      <c r="AK18" s="34"/>
      <c r="AL18" s="34"/>
      <c r="AM18" s="34"/>
      <c r="AN18" s="34"/>
      <c r="AO18" s="34"/>
      <c r="AP18" s="34"/>
      <c r="AQ18" s="34"/>
      <c r="AR18" s="34"/>
      <c r="AS18" s="34"/>
      <c r="AT18" s="34"/>
      <c r="AU18" s="44"/>
      <c r="AV18" s="34"/>
      <c r="AW18" s="34"/>
      <c r="AX18" s="34"/>
    </row>
    <row r="19" customHeight="1" spans="1:50">
      <c r="A19" s="107" t="str">
        <f t="shared" si="2"/>
        <v/>
      </c>
      <c r="B19" s="13"/>
      <c r="C19" s="9"/>
      <c r="D19" s="9"/>
      <c r="E19" s="9"/>
      <c r="F19" s="16"/>
      <c r="G19" s="9"/>
      <c r="H19" s="16"/>
      <c r="I19" s="108"/>
      <c r="J19" s="16"/>
      <c r="K19" s="340">
        <f t="shared" si="5"/>
        <v>0</v>
      </c>
      <c r="L19" s="16"/>
      <c r="M19" s="16" t="str">
        <f t="shared" si="6"/>
        <v/>
      </c>
      <c r="N19" s="27"/>
      <c r="P19" s="28"/>
      <c r="Q19" s="28"/>
      <c r="R19" s="28"/>
      <c r="S19" s="28"/>
      <c r="T19" s="28"/>
      <c r="U19" s="28"/>
      <c r="V19" s="28"/>
      <c r="W19" s="28"/>
      <c r="X19" s="28"/>
      <c r="Y19" s="28"/>
      <c r="Z19" s="28"/>
      <c r="AA19" s="28"/>
      <c r="AB19" s="35"/>
      <c r="AC19" s="34"/>
      <c r="AD19" s="28"/>
      <c r="AE19" s="34"/>
      <c r="AF19" s="34"/>
      <c r="AG19" s="34"/>
      <c r="AH19" s="34"/>
      <c r="AI19" s="34"/>
      <c r="AJ19" s="34"/>
      <c r="AK19" s="34"/>
      <c r="AL19" s="34"/>
      <c r="AM19" s="34"/>
      <c r="AN19" s="34"/>
      <c r="AO19" s="34"/>
      <c r="AP19" s="34"/>
      <c r="AQ19" s="34"/>
      <c r="AR19" s="34"/>
      <c r="AS19" s="34"/>
      <c r="AT19" s="34"/>
      <c r="AU19" s="44" t="str">
        <f t="shared" si="1"/>
        <v/>
      </c>
      <c r="AV19" s="34"/>
      <c r="AW19" s="34"/>
      <c r="AX19" s="34"/>
    </row>
    <row r="20" customHeight="1" spans="1:50">
      <c r="A20" s="107" t="str">
        <f t="shared" si="2"/>
        <v/>
      </c>
      <c r="B20" s="13"/>
      <c r="C20" s="9"/>
      <c r="D20" s="9"/>
      <c r="E20" s="9"/>
      <c r="F20" s="16"/>
      <c r="G20" s="9"/>
      <c r="H20" s="16"/>
      <c r="I20" s="108"/>
      <c r="J20" s="16"/>
      <c r="K20" s="340">
        <f t="shared" si="4"/>
        <v>0</v>
      </c>
      <c r="L20" s="16"/>
      <c r="M20" s="16" t="str">
        <f t="shared" si="3"/>
        <v/>
      </c>
      <c r="N20" s="27"/>
      <c r="P20" s="28"/>
      <c r="Q20" s="28"/>
      <c r="R20" s="28"/>
      <c r="S20" s="28"/>
      <c r="T20" s="28"/>
      <c r="U20" s="28"/>
      <c r="V20" s="28"/>
      <c r="W20" s="28"/>
      <c r="X20" s="28"/>
      <c r="Y20" s="28"/>
      <c r="Z20" s="28"/>
      <c r="AA20" s="28"/>
      <c r="AB20" s="35"/>
      <c r="AC20" s="34"/>
      <c r="AD20" s="28"/>
      <c r="AE20" s="34"/>
      <c r="AF20" s="34"/>
      <c r="AG20" s="34"/>
      <c r="AH20" s="34"/>
      <c r="AI20" s="34"/>
      <c r="AJ20" s="34"/>
      <c r="AK20" s="34"/>
      <c r="AL20" s="34"/>
      <c r="AM20" s="34"/>
      <c r="AN20" s="34"/>
      <c r="AO20" s="34"/>
      <c r="AP20" s="34"/>
      <c r="AQ20" s="34"/>
      <c r="AR20" s="34"/>
      <c r="AS20" s="34"/>
      <c r="AT20" s="34"/>
      <c r="AU20" s="44" t="str">
        <f t="shared" si="1"/>
        <v/>
      </c>
      <c r="AV20" s="34"/>
      <c r="AW20" s="34"/>
      <c r="AX20" s="34"/>
    </row>
    <row r="21" customHeight="1" spans="1:50">
      <c r="A21" s="107" t="str">
        <f t="shared" si="2"/>
        <v/>
      </c>
      <c r="B21" s="13"/>
      <c r="C21" s="9"/>
      <c r="D21" s="9"/>
      <c r="E21" s="9"/>
      <c r="F21" s="16"/>
      <c r="G21" s="9"/>
      <c r="H21" s="16"/>
      <c r="I21" s="108"/>
      <c r="J21" s="16"/>
      <c r="K21" s="340">
        <f t="shared" si="4"/>
        <v>0</v>
      </c>
      <c r="L21" s="16"/>
      <c r="M21" s="16" t="str">
        <f t="shared" si="3"/>
        <v/>
      </c>
      <c r="N21" s="27"/>
      <c r="P21" s="28"/>
      <c r="Q21" s="28"/>
      <c r="R21" s="28"/>
      <c r="S21" s="28"/>
      <c r="T21" s="28"/>
      <c r="U21" s="28"/>
      <c r="V21" s="28"/>
      <c r="W21" s="28"/>
      <c r="X21" s="28"/>
      <c r="Y21" s="28"/>
      <c r="Z21" s="28"/>
      <c r="AA21" s="28"/>
      <c r="AB21" s="35"/>
      <c r="AC21" s="34"/>
      <c r="AD21" s="28"/>
      <c r="AE21" s="34"/>
      <c r="AF21" s="34"/>
      <c r="AG21" s="34"/>
      <c r="AH21" s="34"/>
      <c r="AI21" s="34"/>
      <c r="AJ21" s="34"/>
      <c r="AK21" s="34"/>
      <c r="AL21" s="34"/>
      <c r="AM21" s="34"/>
      <c r="AN21" s="34"/>
      <c r="AO21" s="34"/>
      <c r="AP21" s="34"/>
      <c r="AQ21" s="34"/>
      <c r="AR21" s="34"/>
      <c r="AS21" s="34"/>
      <c r="AT21" s="34"/>
      <c r="AU21" s="44" t="str">
        <f t="shared" si="1"/>
        <v/>
      </c>
      <c r="AV21" s="34"/>
      <c r="AW21" s="34"/>
      <c r="AX21" s="34"/>
    </row>
    <row r="22" customHeight="1" spans="1:50">
      <c r="A22" s="107" t="str">
        <f t="shared" si="2"/>
        <v/>
      </c>
      <c r="B22" s="13"/>
      <c r="C22" s="9"/>
      <c r="D22" s="9"/>
      <c r="E22" s="9"/>
      <c r="F22" s="16"/>
      <c r="G22" s="9"/>
      <c r="H22" s="16"/>
      <c r="I22" s="108"/>
      <c r="J22" s="16"/>
      <c r="K22" s="340">
        <f t="shared" si="4"/>
        <v>0</v>
      </c>
      <c r="L22" s="16"/>
      <c r="M22" s="16" t="str">
        <f t="shared" si="3"/>
        <v/>
      </c>
      <c r="N22" s="27"/>
      <c r="P22" s="28"/>
      <c r="Q22" s="28"/>
      <c r="R22" s="28"/>
      <c r="S22" s="28"/>
      <c r="T22" s="28"/>
      <c r="U22" s="28"/>
      <c r="V22" s="28"/>
      <c r="W22" s="28"/>
      <c r="X22" s="28"/>
      <c r="Y22" s="28"/>
      <c r="Z22" s="28"/>
      <c r="AA22" s="28"/>
      <c r="AB22" s="35"/>
      <c r="AC22" s="34"/>
      <c r="AD22" s="28"/>
      <c r="AE22" s="34"/>
      <c r="AF22" s="34"/>
      <c r="AG22" s="34"/>
      <c r="AH22" s="34"/>
      <c r="AI22" s="34"/>
      <c r="AJ22" s="34"/>
      <c r="AK22" s="34"/>
      <c r="AL22" s="34"/>
      <c r="AM22" s="34"/>
      <c r="AN22" s="34"/>
      <c r="AO22" s="34"/>
      <c r="AP22" s="34"/>
      <c r="AQ22" s="34"/>
      <c r="AR22" s="34"/>
      <c r="AS22" s="34"/>
      <c r="AT22" s="34"/>
      <c r="AU22" s="44" t="str">
        <f t="shared" si="1"/>
        <v/>
      </c>
      <c r="AV22" s="34"/>
      <c r="AW22" s="34"/>
      <c r="AX22" s="34"/>
    </row>
    <row r="23" customHeight="1" spans="1:50">
      <c r="A23" s="107" t="str">
        <f t="shared" si="2"/>
        <v/>
      </c>
      <c r="B23" s="13"/>
      <c r="C23" s="9"/>
      <c r="D23" s="9"/>
      <c r="E23" s="9"/>
      <c r="F23" s="16"/>
      <c r="G23" s="9"/>
      <c r="H23" s="16"/>
      <c r="I23" s="108"/>
      <c r="J23" s="16"/>
      <c r="K23" s="340">
        <f t="shared" si="4"/>
        <v>0</v>
      </c>
      <c r="L23" s="16"/>
      <c r="M23" s="16" t="str">
        <f t="shared" si="3"/>
        <v/>
      </c>
      <c r="N23" s="27"/>
      <c r="P23" s="28"/>
      <c r="Q23" s="28"/>
      <c r="R23" s="28"/>
      <c r="S23" s="28"/>
      <c r="T23" s="28"/>
      <c r="U23" s="28"/>
      <c r="V23" s="28"/>
      <c r="W23" s="28"/>
      <c r="X23" s="28"/>
      <c r="Y23" s="28"/>
      <c r="Z23" s="28"/>
      <c r="AA23" s="28"/>
      <c r="AB23" s="35"/>
      <c r="AC23" s="34"/>
      <c r="AD23" s="28"/>
      <c r="AE23" s="34"/>
      <c r="AF23" s="34"/>
      <c r="AG23" s="34"/>
      <c r="AH23" s="34"/>
      <c r="AI23" s="34"/>
      <c r="AJ23" s="34"/>
      <c r="AK23" s="34"/>
      <c r="AL23" s="34"/>
      <c r="AM23" s="34"/>
      <c r="AN23" s="34"/>
      <c r="AO23" s="34"/>
      <c r="AP23" s="34"/>
      <c r="AQ23" s="34"/>
      <c r="AR23" s="34"/>
      <c r="AS23" s="34"/>
      <c r="AT23" s="34"/>
      <c r="AU23" s="44" t="str">
        <f t="shared" si="1"/>
        <v/>
      </c>
      <c r="AV23" s="34"/>
      <c r="AW23" s="34"/>
      <c r="AX23" s="34"/>
    </row>
    <row r="24" customHeight="1" spans="1:50">
      <c r="A24" s="107" t="str">
        <f t="shared" si="2"/>
        <v/>
      </c>
      <c r="B24" s="13"/>
      <c r="C24" s="9"/>
      <c r="D24" s="9"/>
      <c r="E24" s="9"/>
      <c r="F24" s="16"/>
      <c r="G24" s="9"/>
      <c r="H24" s="16"/>
      <c r="I24" s="108"/>
      <c r="J24" s="16"/>
      <c r="K24" s="340">
        <f t="shared" si="4"/>
        <v>0</v>
      </c>
      <c r="L24" s="16"/>
      <c r="M24" s="16" t="str">
        <f t="shared" si="3"/>
        <v/>
      </c>
      <c r="N24" s="27"/>
      <c r="P24" s="28"/>
      <c r="Q24" s="28"/>
      <c r="R24" s="28"/>
      <c r="S24" s="28"/>
      <c r="T24" s="28"/>
      <c r="U24" s="28"/>
      <c r="V24" s="28"/>
      <c r="W24" s="28"/>
      <c r="X24" s="28"/>
      <c r="Y24" s="28"/>
      <c r="Z24" s="28"/>
      <c r="AA24" s="28"/>
      <c r="AB24" s="35"/>
      <c r="AC24" s="34"/>
      <c r="AD24" s="28"/>
      <c r="AE24" s="34"/>
      <c r="AF24" s="34"/>
      <c r="AG24" s="34"/>
      <c r="AH24" s="34"/>
      <c r="AI24" s="34"/>
      <c r="AJ24" s="34"/>
      <c r="AK24" s="34"/>
      <c r="AL24" s="34"/>
      <c r="AM24" s="34"/>
      <c r="AN24" s="34"/>
      <c r="AO24" s="34"/>
      <c r="AP24" s="34"/>
      <c r="AQ24" s="34"/>
      <c r="AR24" s="34"/>
      <c r="AS24" s="34"/>
      <c r="AT24" s="34"/>
      <c r="AU24" s="44" t="str">
        <f t="shared" si="1"/>
        <v/>
      </c>
      <c r="AV24" s="34"/>
      <c r="AW24" s="34"/>
      <c r="AX24" s="34"/>
    </row>
    <row r="25" customHeight="1" spans="1:50">
      <c r="A25" s="107" t="str">
        <f t="shared" si="2"/>
        <v/>
      </c>
      <c r="B25" s="13"/>
      <c r="C25" s="9"/>
      <c r="D25" s="9"/>
      <c r="E25" s="9"/>
      <c r="F25" s="16"/>
      <c r="G25" s="9"/>
      <c r="H25" s="16"/>
      <c r="I25" s="108"/>
      <c r="J25" s="16"/>
      <c r="K25" s="340">
        <f t="shared" si="4"/>
        <v>0</v>
      </c>
      <c r="L25" s="16"/>
      <c r="M25" s="16" t="str">
        <f t="shared" si="3"/>
        <v/>
      </c>
      <c r="N25" s="27"/>
      <c r="P25" s="28"/>
      <c r="Q25" s="28"/>
      <c r="R25" s="28"/>
      <c r="S25" s="28"/>
      <c r="T25" s="28"/>
      <c r="U25" s="28"/>
      <c r="V25" s="28"/>
      <c r="W25" s="28"/>
      <c r="X25" s="28"/>
      <c r="Y25" s="28"/>
      <c r="Z25" s="28"/>
      <c r="AA25" s="28"/>
      <c r="AB25" s="35"/>
      <c r="AC25" s="34"/>
      <c r="AD25" s="28"/>
      <c r="AE25" s="34"/>
      <c r="AF25" s="34"/>
      <c r="AG25" s="34"/>
      <c r="AH25" s="34"/>
      <c r="AI25" s="34"/>
      <c r="AJ25" s="34"/>
      <c r="AK25" s="34"/>
      <c r="AL25" s="34"/>
      <c r="AM25" s="34"/>
      <c r="AN25" s="34"/>
      <c r="AO25" s="34"/>
      <c r="AP25" s="34"/>
      <c r="AQ25" s="34"/>
      <c r="AR25" s="34"/>
      <c r="AS25" s="34"/>
      <c r="AT25" s="34"/>
      <c r="AU25" s="44" t="str">
        <f t="shared" si="1"/>
        <v/>
      </c>
      <c r="AV25" s="34"/>
      <c r="AW25" s="34"/>
      <c r="AX25" s="34"/>
    </row>
    <row r="26" customHeight="1" spans="1:50">
      <c r="A26" s="107" t="str">
        <f t="shared" si="2"/>
        <v/>
      </c>
      <c r="B26" s="13"/>
      <c r="C26" s="9"/>
      <c r="D26" s="9"/>
      <c r="E26" s="9"/>
      <c r="F26" s="16"/>
      <c r="G26" s="9"/>
      <c r="H26" s="16"/>
      <c r="I26" s="108"/>
      <c r="J26" s="16"/>
      <c r="K26" s="340">
        <f t="shared" si="4"/>
        <v>0</v>
      </c>
      <c r="L26" s="16"/>
      <c r="M26" s="16" t="str">
        <f t="shared" ref="M26:M27" si="7">IF(K26=0,"",(L26-K26)/K26*100)</f>
        <v/>
      </c>
      <c r="N26" s="27"/>
      <c r="P26" s="28"/>
      <c r="Q26" s="28"/>
      <c r="R26" s="28"/>
      <c r="S26" s="28"/>
      <c r="T26" s="28"/>
      <c r="U26" s="28"/>
      <c r="V26" s="28"/>
      <c r="W26" s="28"/>
      <c r="X26" s="28"/>
      <c r="Y26" s="28"/>
      <c r="Z26" s="28"/>
      <c r="AA26" s="28"/>
      <c r="AB26" s="35"/>
      <c r="AC26" s="34"/>
      <c r="AD26" s="28"/>
      <c r="AE26" s="34"/>
      <c r="AF26" s="34"/>
      <c r="AG26" s="34"/>
      <c r="AH26" s="34"/>
      <c r="AI26" s="34"/>
      <c r="AJ26" s="34"/>
      <c r="AK26" s="34"/>
      <c r="AL26" s="34"/>
      <c r="AM26" s="34"/>
      <c r="AN26" s="34"/>
      <c r="AO26" s="34"/>
      <c r="AP26" s="34"/>
      <c r="AQ26" s="34"/>
      <c r="AR26" s="34"/>
      <c r="AS26" s="34"/>
      <c r="AT26" s="34"/>
      <c r="AU26" s="44" t="str">
        <f t="shared" si="1"/>
        <v/>
      </c>
      <c r="AV26" s="34"/>
      <c r="AW26" s="34"/>
      <c r="AX26" s="34"/>
    </row>
    <row r="27" customHeight="1" spans="1:50">
      <c r="A27" s="107" t="str">
        <f t="shared" si="2"/>
        <v/>
      </c>
      <c r="B27" s="13"/>
      <c r="C27" s="9"/>
      <c r="D27" s="9"/>
      <c r="E27" s="9"/>
      <c r="F27" s="16"/>
      <c r="G27" s="9"/>
      <c r="H27" s="16"/>
      <c r="I27" s="108"/>
      <c r="J27" s="16"/>
      <c r="K27" s="340">
        <f t="shared" si="4"/>
        <v>0</v>
      </c>
      <c r="L27" s="16"/>
      <c r="M27" s="16" t="str">
        <f t="shared" si="7"/>
        <v/>
      </c>
      <c r="N27" s="27"/>
      <c r="P27" s="28"/>
      <c r="Q27" s="28"/>
      <c r="R27" s="28"/>
      <c r="S27" s="28"/>
      <c r="T27" s="28"/>
      <c r="U27" s="28"/>
      <c r="V27" s="28"/>
      <c r="W27" s="28"/>
      <c r="X27" s="28"/>
      <c r="Y27" s="28"/>
      <c r="Z27" s="28"/>
      <c r="AA27" s="28"/>
      <c r="AB27" s="35"/>
      <c r="AC27" s="34"/>
      <c r="AD27" s="28"/>
      <c r="AE27" s="34"/>
      <c r="AF27" s="34"/>
      <c r="AG27" s="34"/>
      <c r="AH27" s="34"/>
      <c r="AI27" s="34"/>
      <c r="AJ27" s="34"/>
      <c r="AK27" s="34"/>
      <c r="AL27" s="34"/>
      <c r="AM27" s="34"/>
      <c r="AN27" s="34"/>
      <c r="AO27" s="34"/>
      <c r="AP27" s="34"/>
      <c r="AQ27" s="34"/>
      <c r="AR27" s="34"/>
      <c r="AS27" s="34"/>
      <c r="AT27" s="34"/>
      <c r="AU27" s="44" t="str">
        <f t="shared" si="1"/>
        <v/>
      </c>
      <c r="AV27" s="34"/>
      <c r="AW27" s="34"/>
      <c r="AX27" s="34"/>
    </row>
    <row r="28" customHeight="1" spans="1:50">
      <c r="A28" s="107" t="str">
        <f t="shared" si="2"/>
        <v/>
      </c>
      <c r="B28" s="13"/>
      <c r="C28" s="9"/>
      <c r="D28" s="9"/>
      <c r="E28" s="9"/>
      <c r="F28" s="16"/>
      <c r="G28" s="9"/>
      <c r="H28" s="16"/>
      <c r="I28" s="108"/>
      <c r="J28" s="16"/>
      <c r="K28" s="340">
        <f t="shared" si="4"/>
        <v>0</v>
      </c>
      <c r="L28" s="16"/>
      <c r="M28" s="16" t="str">
        <f t="shared" si="3"/>
        <v/>
      </c>
      <c r="N28" s="27"/>
      <c r="P28" s="28"/>
      <c r="Q28" s="28"/>
      <c r="R28" s="28"/>
      <c r="S28" s="28"/>
      <c r="T28" s="28"/>
      <c r="U28" s="28"/>
      <c r="V28" s="28"/>
      <c r="W28" s="28"/>
      <c r="X28" s="28"/>
      <c r="Y28" s="28"/>
      <c r="Z28" s="28"/>
      <c r="AA28" s="28"/>
      <c r="AB28" s="35"/>
      <c r="AC28" s="34"/>
      <c r="AD28" s="28"/>
      <c r="AE28" s="34"/>
      <c r="AF28" s="34"/>
      <c r="AG28" s="34"/>
      <c r="AH28" s="34"/>
      <c r="AI28" s="34"/>
      <c r="AJ28" s="34"/>
      <c r="AK28" s="34"/>
      <c r="AL28" s="34"/>
      <c r="AM28" s="34"/>
      <c r="AN28" s="34"/>
      <c r="AO28" s="34"/>
      <c r="AP28" s="34"/>
      <c r="AQ28" s="34"/>
      <c r="AR28" s="34"/>
      <c r="AS28" s="34"/>
      <c r="AT28" s="34"/>
      <c r="AU28" s="44" t="str">
        <f t="shared" si="1"/>
        <v/>
      </c>
      <c r="AV28" s="34"/>
      <c r="AW28" s="34"/>
      <c r="AX28" s="34"/>
    </row>
    <row r="29" customHeight="1" spans="1:50">
      <c r="A29" s="17" t="s">
        <v>674</v>
      </c>
      <c r="B29" s="14"/>
      <c r="C29" s="27"/>
      <c r="D29" s="27"/>
      <c r="E29" s="9"/>
      <c r="F29" s="27"/>
      <c r="G29" s="27"/>
      <c r="H29" s="16"/>
      <c r="I29" s="16">
        <f>SUM(I7:I28)</f>
        <v>0</v>
      </c>
      <c r="J29" s="16">
        <f>SUM(J7:J28)</f>
        <v>0</v>
      </c>
      <c r="K29" s="16">
        <f>SUM(K7:K28)</f>
        <v>0</v>
      </c>
      <c r="L29" s="16">
        <f>SUM(L7:L28)</f>
        <v>0</v>
      </c>
      <c r="M29" s="16" t="str">
        <f t="shared" si="3"/>
        <v/>
      </c>
      <c r="N29" s="27"/>
      <c r="P29" s="28"/>
      <c r="Q29" s="28"/>
      <c r="R29" s="28"/>
      <c r="S29" s="28"/>
      <c r="T29" s="28"/>
      <c r="U29" s="28"/>
      <c r="V29" s="28"/>
      <c r="W29" s="28"/>
      <c r="X29" s="28"/>
      <c r="Y29" s="28"/>
      <c r="Z29" s="28"/>
      <c r="AA29" s="28"/>
      <c r="AB29" s="35"/>
      <c r="AC29" s="34"/>
      <c r="AD29" s="28"/>
      <c r="AE29" s="34"/>
      <c r="AF29" s="34"/>
      <c r="AG29" s="34"/>
      <c r="AH29" s="34"/>
      <c r="AI29" s="34"/>
      <c r="AJ29" s="34"/>
      <c r="AK29" s="34"/>
      <c r="AL29" s="34"/>
      <c r="AM29" s="34"/>
      <c r="AN29" s="34"/>
      <c r="AO29" s="34"/>
      <c r="AP29" s="34"/>
      <c r="AQ29" s="34"/>
      <c r="AR29" s="34"/>
      <c r="AS29" s="34"/>
      <c r="AT29" s="34"/>
      <c r="AU29" s="44" t="str">
        <f t="shared" si="1"/>
        <v/>
      </c>
      <c r="AV29" s="34"/>
      <c r="AW29" s="34"/>
      <c r="AX29" s="34"/>
    </row>
    <row r="30" customHeight="1" spans="1:50">
      <c r="A30" s="3" t="str">
        <f>基本信息输入表!$K$6&amp;"填表人："&amp;基本信息输入表!$M$16</f>
        <v>被评估单位填表人：</v>
      </c>
      <c r="L30" s="3" t="str">
        <f>"评估人员："&amp;基本信息输入表!$Q$16</f>
        <v>评估人员：陈诗雨</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ustomHeight="1" spans="1:50">
      <c r="A31" s="3" t="str">
        <f>"填表日期："&amp;YEAR(基本信息输入表!$O$16)&amp;"年"&amp;MONTH(基本信息输入表!$O$16)&amp;"月"&amp;DAY(基本信息输入表!$O$16)&amp;"日"</f>
        <v>填表日期：1900年1月0日</v>
      </c>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customHeight="1" spans="15:15">
      <c r="O32" s="29" t="s">
        <v>466</v>
      </c>
    </row>
  </sheetData>
  <mergeCells count="30">
    <mergeCell ref="A2:N2"/>
    <mergeCell ref="A3:N3"/>
    <mergeCell ref="M4:N4"/>
    <mergeCell ref="P4:V4"/>
    <mergeCell ref="W4:AI4"/>
    <mergeCell ref="AJ4:AT4"/>
    <mergeCell ref="AU4:AX4"/>
    <mergeCell ref="M5:N5"/>
    <mergeCell ref="W5:AC5"/>
    <mergeCell ref="AD5:AE5"/>
    <mergeCell ref="AF5:AG5"/>
    <mergeCell ref="AK5:AL5"/>
    <mergeCell ref="AM5:AR5"/>
    <mergeCell ref="A29:B29"/>
    <mergeCell ref="P5:P6"/>
    <mergeCell ref="Q5:Q6"/>
    <mergeCell ref="R5:R6"/>
    <mergeCell ref="S5:S6"/>
    <mergeCell ref="T5:T6"/>
    <mergeCell ref="U5:U6"/>
    <mergeCell ref="V5:V6"/>
    <mergeCell ref="AH5:AH6"/>
    <mergeCell ref="AI5:AI6"/>
    <mergeCell ref="AJ5:AJ6"/>
    <mergeCell ref="AS5:AS6"/>
    <mergeCell ref="AT5:AT6"/>
    <mergeCell ref="AU5:AU6"/>
    <mergeCell ref="AV5:AV6"/>
    <mergeCell ref="AW5:AW6"/>
    <mergeCell ref="AX5:AX6"/>
  </mergeCells>
  <dataValidations count="4">
    <dataValidation type="list" allowBlank="1" showInputMessage="1" showErrorMessage="1" sqref="AD7:AD29">
      <formula1>基本信息输入表!$A$126:$A$128</formula1>
    </dataValidation>
    <dataValidation type="list" allowBlank="1" showInputMessage="1" showErrorMessage="1" sqref="AF7:AF29">
      <formula1>基本信息输入表!$A$129:$A$132</formula1>
    </dataValidation>
    <dataValidation type="list" allowBlank="1" showInputMessage="1" showErrorMessage="1" sqref="P7:T29">
      <formula1>$A$108:$A$109</formula1>
    </dataValidation>
    <dataValidation type="list" allowBlank="1" showInputMessage="1" showErrorMessage="1" sqref="W7:AA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2" fitToHeight="1000" orientation="landscape"/>
  <headerFooter scaleWithDoc="0">
    <oddFooter>&amp;R&amp;"宋体,常规"&amp;10&amp;P/&amp;N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1"/>
  <sheetViews>
    <sheetView showGridLines="0" workbookViewId="0">
      <selection activeCell="L25" sqref="L25"/>
    </sheetView>
  </sheetViews>
  <sheetFormatPr defaultColWidth="9" defaultRowHeight="15.75" customHeight="1"/>
  <cols>
    <col min="1" max="1" width="5.5" style="3" customWidth="1"/>
    <col min="2" max="2" width="18.125" style="3" customWidth="1"/>
    <col min="3" max="4" width="9" style="3"/>
    <col min="5" max="6" width="8.25" style="3" customWidth="1"/>
    <col min="7" max="7" width="9" style="3"/>
    <col min="8" max="8" width="7.25" style="3" customWidth="1"/>
    <col min="9" max="10" width="15.625" style="3" customWidth="1" outlineLevel="1"/>
    <col min="11" max="12" width="15.625" style="3" customWidth="1"/>
    <col min="13" max="13" width="10.5" style="3" customWidth="1"/>
    <col min="14" max="14" width="7.75" style="3" customWidth="1"/>
    <col min="15" max="15" width="9" style="3"/>
    <col min="16" max="20" width="5.625" style="4" customWidth="1" outlineLevel="1"/>
    <col min="21" max="21" width="14.75" style="4" customWidth="1" outlineLevel="1"/>
    <col min="22" max="22" width="13.625" style="4" customWidth="1"/>
    <col min="23" max="26" width="5.625" style="4" customWidth="1" outlineLevel="1"/>
    <col min="27" max="28" width="7.25" style="4" customWidth="1" outlineLevel="1"/>
    <col min="29" max="29" width="5.625" style="4" customWidth="1" outlineLevel="1"/>
    <col min="30" max="33" width="8.625" style="4" customWidth="1" outlineLevel="1"/>
    <col min="34" max="34" width="14.625" style="4" customWidth="1" outlineLevel="1"/>
    <col min="35" max="35" width="13.625" style="4" customWidth="1"/>
    <col min="36" max="37" width="8.625" style="4" hidden="1" customWidth="1" outlineLevel="2"/>
    <col min="38" max="38" width="11.25" style="4" hidden="1" customWidth="1" outlineLevel="2"/>
    <col min="39" max="44" width="8.625" style="4" hidden="1" customWidth="1" outlineLevel="2"/>
    <col min="45" max="45" width="8.625" style="4" customWidth="1" outlineLevel="1" collapsed="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675</v>
      </c>
      <c r="B2" s="6"/>
      <c r="C2" s="6"/>
      <c r="D2" s="6"/>
      <c r="E2" s="6"/>
      <c r="F2" s="6"/>
      <c r="G2" s="6"/>
      <c r="H2" s="6"/>
      <c r="I2" s="6"/>
      <c r="J2" s="6"/>
      <c r="K2" s="6"/>
      <c r="L2" s="6"/>
      <c r="M2" s="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13">
      <c r="A3" s="2" t="str">
        <f>"评估基准日："&amp;TEXT(基本信息输入表!M7,"yyyy年mm月dd日")</f>
        <v>评估基准日：2024年06月30日</v>
      </c>
      <c r="B3" s="2"/>
      <c r="C3" s="2"/>
      <c r="D3" s="2"/>
      <c r="E3" s="2"/>
      <c r="F3" s="2"/>
      <c r="G3" s="2"/>
      <c r="H3" s="2"/>
      <c r="I3" s="2"/>
      <c r="J3" s="2"/>
      <c r="K3" s="2"/>
      <c r="L3" s="2"/>
      <c r="M3" s="2"/>
    </row>
    <row r="4" ht="14.1" customHeight="1" spans="1:50">
      <c r="A4" s="2"/>
      <c r="B4" s="2"/>
      <c r="C4" s="2"/>
      <c r="D4" s="2"/>
      <c r="E4" s="2"/>
      <c r="F4" s="2"/>
      <c r="G4" s="2"/>
      <c r="H4" s="2"/>
      <c r="I4" s="2"/>
      <c r="J4" s="2"/>
      <c r="K4" s="2"/>
      <c r="L4" s="2"/>
      <c r="M4" s="21" t="s">
        <v>676</v>
      </c>
      <c r="N4" s="21"/>
      <c r="P4" s="20" t="s">
        <v>598</v>
      </c>
      <c r="Q4" s="20"/>
      <c r="R4" s="20"/>
      <c r="S4" s="20"/>
      <c r="T4" s="20"/>
      <c r="U4" s="20"/>
      <c r="V4" s="20"/>
      <c r="W4" s="30" t="s">
        <v>599</v>
      </c>
      <c r="X4" s="31"/>
      <c r="Y4" s="31"/>
      <c r="Z4" s="31"/>
      <c r="AA4" s="31"/>
      <c r="AB4" s="31"/>
      <c r="AC4" s="31"/>
      <c r="AD4" s="31"/>
      <c r="AE4" s="31"/>
      <c r="AF4" s="31"/>
      <c r="AG4" s="31"/>
      <c r="AH4" s="31"/>
      <c r="AI4" s="32"/>
      <c r="AJ4" s="68" t="s">
        <v>600</v>
      </c>
      <c r="AK4" s="36"/>
      <c r="AL4" s="36"/>
      <c r="AM4" s="36"/>
      <c r="AN4" s="36"/>
      <c r="AO4" s="36"/>
      <c r="AP4" s="36"/>
      <c r="AQ4" s="36"/>
      <c r="AR4" s="36"/>
      <c r="AS4" s="36"/>
      <c r="AT4" s="37"/>
      <c r="AU4" s="33" t="s">
        <v>601</v>
      </c>
      <c r="AV4" s="33"/>
      <c r="AW4" s="33"/>
      <c r="AX4" s="33"/>
    </row>
    <row r="5" customHeight="1" spans="1:50">
      <c r="A5" s="3" t="str">
        <f>基本信息输入表!K6&amp;"："&amp;基本信息输入表!M6</f>
        <v>被评估单位：贵州天然气能源投资股份有限公司</v>
      </c>
      <c r="M5" s="140" t="s">
        <v>469</v>
      </c>
      <c r="N5" s="140"/>
      <c r="P5" s="20" t="s">
        <v>602</v>
      </c>
      <c r="Q5" s="20" t="s">
        <v>654</v>
      </c>
      <c r="R5" s="20" t="s">
        <v>655</v>
      </c>
      <c r="S5" s="23" t="s">
        <v>630</v>
      </c>
      <c r="T5" s="23" t="s">
        <v>604</v>
      </c>
      <c r="U5" s="20" t="s">
        <v>605</v>
      </c>
      <c r="V5" s="20"/>
      <c r="W5" s="30" t="s">
        <v>606</v>
      </c>
      <c r="X5" s="31"/>
      <c r="Y5" s="31"/>
      <c r="Z5" s="31"/>
      <c r="AA5" s="31"/>
      <c r="AB5" s="31"/>
      <c r="AC5" s="32"/>
      <c r="AD5" s="33" t="s">
        <v>607</v>
      </c>
      <c r="AE5" s="33"/>
      <c r="AF5" s="33" t="s">
        <v>656</v>
      </c>
      <c r="AG5" s="33"/>
      <c r="AH5" s="33" t="s">
        <v>608</v>
      </c>
      <c r="AI5" s="38"/>
      <c r="AJ5" s="20" t="s">
        <v>609</v>
      </c>
      <c r="AK5" s="20" t="s">
        <v>657</v>
      </c>
      <c r="AL5" s="20"/>
      <c r="AM5" s="69" t="s">
        <v>658</v>
      </c>
      <c r="AN5" s="70"/>
      <c r="AO5" s="70"/>
      <c r="AP5" s="70"/>
      <c r="AQ5" s="70"/>
      <c r="AR5" s="71"/>
      <c r="AS5" s="20" t="s">
        <v>443</v>
      </c>
      <c r="AT5" s="40"/>
      <c r="AU5" s="38" t="s">
        <v>610</v>
      </c>
      <c r="AV5" s="38" t="s">
        <v>611</v>
      </c>
      <c r="AW5" s="33" t="s">
        <v>612</v>
      </c>
      <c r="AX5" s="38"/>
    </row>
    <row r="6" s="2" customFormat="1" customHeight="1" spans="1:50">
      <c r="A6" s="9" t="s">
        <v>470</v>
      </c>
      <c r="B6" s="9" t="s">
        <v>659</v>
      </c>
      <c r="C6" s="9" t="s">
        <v>677</v>
      </c>
      <c r="D6" s="9" t="s">
        <v>678</v>
      </c>
      <c r="E6" s="9" t="s">
        <v>679</v>
      </c>
      <c r="F6" s="9" t="s">
        <v>662</v>
      </c>
      <c r="G6" s="9" t="s">
        <v>680</v>
      </c>
      <c r="H6" s="9" t="s">
        <v>681</v>
      </c>
      <c r="I6" s="10" t="s">
        <v>440</v>
      </c>
      <c r="J6" s="10" t="s">
        <v>441</v>
      </c>
      <c r="K6" s="9" t="s">
        <v>442</v>
      </c>
      <c r="L6" s="9" t="s">
        <v>443</v>
      </c>
      <c r="M6" s="9" t="s">
        <v>445</v>
      </c>
      <c r="N6" s="9" t="s">
        <v>588</v>
      </c>
      <c r="P6" s="20"/>
      <c r="Q6" s="20"/>
      <c r="R6" s="20"/>
      <c r="S6" s="20"/>
      <c r="T6" s="20"/>
      <c r="U6" s="20"/>
      <c r="V6" s="20"/>
      <c r="W6" s="33" t="s">
        <v>617</v>
      </c>
      <c r="X6" s="95" t="s">
        <v>666</v>
      </c>
      <c r="Y6" s="33" t="s">
        <v>633</v>
      </c>
      <c r="Z6" s="33" t="s">
        <v>618</v>
      </c>
      <c r="AA6" s="33" t="s">
        <v>667</v>
      </c>
      <c r="AB6" s="33" t="s">
        <v>620</v>
      </c>
      <c r="AC6" s="30" t="s">
        <v>621</v>
      </c>
      <c r="AD6" s="33" t="s">
        <v>622</v>
      </c>
      <c r="AE6" s="33" t="s">
        <v>623</v>
      </c>
      <c r="AF6" s="33" t="s">
        <v>622</v>
      </c>
      <c r="AG6" s="33" t="s">
        <v>668</v>
      </c>
      <c r="AH6" s="33"/>
      <c r="AI6" s="41"/>
      <c r="AJ6" s="20"/>
      <c r="AK6" s="20" t="s">
        <v>669</v>
      </c>
      <c r="AL6" s="20" t="s">
        <v>670</v>
      </c>
      <c r="AM6" s="110" t="s">
        <v>671</v>
      </c>
      <c r="AN6" s="110" t="s">
        <v>672</v>
      </c>
      <c r="AO6" s="110" t="s">
        <v>673</v>
      </c>
      <c r="AP6" s="20"/>
      <c r="AQ6" s="20"/>
      <c r="AR6" s="20"/>
      <c r="AS6" s="20"/>
      <c r="AT6" s="43"/>
      <c r="AU6" s="41"/>
      <c r="AV6" s="41"/>
      <c r="AW6" s="33"/>
      <c r="AX6" s="41"/>
    </row>
    <row r="7" customHeight="1" spans="1:50">
      <c r="A7" s="107" t="str">
        <f>IF(C7="","",ROW()-6)</f>
        <v/>
      </c>
      <c r="B7" s="13"/>
      <c r="C7" s="9"/>
      <c r="D7" s="9"/>
      <c r="E7" s="9"/>
      <c r="F7" s="9"/>
      <c r="G7" s="9"/>
      <c r="H7" s="9"/>
      <c r="I7" s="9"/>
      <c r="J7" s="9"/>
      <c r="K7" s="340">
        <f t="shared" ref="K7:K9" si="0">I7+J7</f>
        <v>0</v>
      </c>
      <c r="L7" s="16"/>
      <c r="M7" s="16" t="str">
        <f>IF(K7=0,"",(L7-K7)/K7*100)</f>
        <v/>
      </c>
      <c r="N7" s="27"/>
      <c r="P7" s="28"/>
      <c r="Q7" s="28"/>
      <c r="R7" s="28"/>
      <c r="S7" s="28"/>
      <c r="T7" s="28"/>
      <c r="U7" s="28"/>
      <c r="V7" s="28"/>
      <c r="W7" s="28"/>
      <c r="X7" s="28"/>
      <c r="Y7" s="28"/>
      <c r="Z7" s="28"/>
      <c r="AA7" s="28"/>
      <c r="AB7" s="34"/>
      <c r="AC7" s="34"/>
      <c r="AD7" s="28"/>
      <c r="AE7" s="34"/>
      <c r="AF7" s="34"/>
      <c r="AG7" s="34"/>
      <c r="AH7" s="34"/>
      <c r="AI7" s="34"/>
      <c r="AJ7" s="34"/>
      <c r="AK7" s="34" t="s">
        <v>208</v>
      </c>
      <c r="AL7" s="34"/>
      <c r="AM7" s="34"/>
      <c r="AN7" s="34"/>
      <c r="AO7" s="34"/>
      <c r="AP7" s="34"/>
      <c r="AQ7" s="34"/>
      <c r="AR7" s="34"/>
      <c r="AS7" s="34"/>
      <c r="AT7" s="34"/>
      <c r="AU7" s="44" t="str">
        <f t="shared" ref="AU7:AU28" si="1">IFERROR((AS7-K7)/K7*100,"")</f>
        <v/>
      </c>
      <c r="AV7" s="34"/>
      <c r="AW7" s="34"/>
      <c r="AX7" s="34"/>
    </row>
    <row r="8" customHeight="1" spans="1:50">
      <c r="A8" s="107" t="str">
        <f t="shared" ref="A8:A27" si="2">IF(C8="","",ROW()-6)</f>
        <v/>
      </c>
      <c r="B8" s="13"/>
      <c r="C8" s="9"/>
      <c r="D8" s="9"/>
      <c r="E8" s="9"/>
      <c r="F8" s="9"/>
      <c r="G8" s="9"/>
      <c r="H8" s="9"/>
      <c r="I8" s="9"/>
      <c r="J8" s="9"/>
      <c r="K8" s="340">
        <f t="shared" ref="K8:K27" si="3">I8+J8</f>
        <v>0</v>
      </c>
      <c r="L8" s="16"/>
      <c r="M8" s="16" t="str">
        <f t="shared" ref="M8:M28" si="4">IF(K8=0,"",(L8-K8)/K8*100)</f>
        <v/>
      </c>
      <c r="N8" s="27"/>
      <c r="P8" s="28"/>
      <c r="Q8" s="28"/>
      <c r="R8" s="28"/>
      <c r="S8" s="28"/>
      <c r="T8" s="28"/>
      <c r="U8" s="28"/>
      <c r="V8" s="28"/>
      <c r="W8" s="28"/>
      <c r="X8" s="28"/>
      <c r="Y8" s="28"/>
      <c r="Z8" s="28"/>
      <c r="AA8" s="28"/>
      <c r="AB8" s="35"/>
      <c r="AC8" s="34"/>
      <c r="AD8" s="28"/>
      <c r="AE8" s="34"/>
      <c r="AF8" s="34"/>
      <c r="AG8" s="34"/>
      <c r="AH8" s="34"/>
      <c r="AI8" s="34"/>
      <c r="AJ8" s="34"/>
      <c r="AK8" s="34"/>
      <c r="AL8" s="34"/>
      <c r="AM8" s="34"/>
      <c r="AN8" s="34"/>
      <c r="AO8" s="34"/>
      <c r="AP8" s="34"/>
      <c r="AQ8" s="34"/>
      <c r="AR8" s="34"/>
      <c r="AS8" s="34"/>
      <c r="AT8" s="34"/>
      <c r="AU8" s="44" t="str">
        <f t="shared" si="1"/>
        <v/>
      </c>
      <c r="AV8" s="34"/>
      <c r="AW8" s="34"/>
      <c r="AX8" s="34"/>
    </row>
    <row r="9" customHeight="1" spans="1:50">
      <c r="A9" s="107" t="str">
        <f t="shared" si="2"/>
        <v/>
      </c>
      <c r="B9" s="13"/>
      <c r="C9" s="9"/>
      <c r="D9" s="9"/>
      <c r="E9" s="9"/>
      <c r="F9" s="9"/>
      <c r="G9" s="9"/>
      <c r="H9" s="9"/>
      <c r="I9" s="9"/>
      <c r="J9" s="9"/>
      <c r="K9" s="340">
        <f t="shared" si="3"/>
        <v>0</v>
      </c>
      <c r="L9" s="16"/>
      <c r="M9" s="16" t="str">
        <f t="shared" si="4"/>
        <v/>
      </c>
      <c r="N9" s="27"/>
      <c r="P9" s="28"/>
      <c r="Q9" s="28"/>
      <c r="R9" s="28"/>
      <c r="S9" s="28"/>
      <c r="T9" s="28"/>
      <c r="U9" s="28"/>
      <c r="V9" s="28"/>
      <c r="W9" s="28"/>
      <c r="X9" s="28"/>
      <c r="Y9" s="28"/>
      <c r="Z9" s="28"/>
      <c r="AA9" s="28"/>
      <c r="AB9" s="35"/>
      <c r="AC9" s="34"/>
      <c r="AD9" s="28"/>
      <c r="AE9" s="34"/>
      <c r="AF9" s="34"/>
      <c r="AG9" s="34"/>
      <c r="AH9" s="34"/>
      <c r="AI9" s="34"/>
      <c r="AJ9" s="34"/>
      <c r="AK9" s="34"/>
      <c r="AL9" s="34"/>
      <c r="AM9" s="34"/>
      <c r="AN9" s="34"/>
      <c r="AO9" s="34"/>
      <c r="AP9" s="34"/>
      <c r="AQ9" s="34"/>
      <c r="AR9" s="34"/>
      <c r="AS9" s="34"/>
      <c r="AT9" s="34"/>
      <c r="AU9" s="44" t="str">
        <f t="shared" si="1"/>
        <v/>
      </c>
      <c r="AV9" s="34"/>
      <c r="AW9" s="34"/>
      <c r="AX9" s="34"/>
    </row>
    <row r="10" customHeight="1" spans="1:50">
      <c r="A10" s="107" t="str">
        <f t="shared" si="2"/>
        <v/>
      </c>
      <c r="B10" s="13"/>
      <c r="C10" s="9"/>
      <c r="D10" s="9"/>
      <c r="E10" s="9"/>
      <c r="F10" s="9"/>
      <c r="G10" s="9"/>
      <c r="H10" s="9"/>
      <c r="I10" s="9"/>
      <c r="J10" s="9"/>
      <c r="K10" s="340">
        <f t="shared" si="3"/>
        <v>0</v>
      </c>
      <c r="L10" s="16"/>
      <c r="M10" s="16" t="str">
        <f t="shared" si="4"/>
        <v/>
      </c>
      <c r="N10" s="27"/>
      <c r="P10" s="28"/>
      <c r="Q10" s="28"/>
      <c r="R10" s="28"/>
      <c r="S10" s="28"/>
      <c r="T10" s="28"/>
      <c r="U10" s="28"/>
      <c r="V10" s="28"/>
      <c r="W10" s="28"/>
      <c r="X10" s="28"/>
      <c r="Y10" s="28"/>
      <c r="Z10" s="28"/>
      <c r="AA10" s="28"/>
      <c r="AB10" s="35"/>
      <c r="AC10" s="34"/>
      <c r="AD10" s="28"/>
      <c r="AE10" s="34"/>
      <c r="AF10" s="34"/>
      <c r="AG10" s="34"/>
      <c r="AH10" s="34"/>
      <c r="AI10" s="34"/>
      <c r="AJ10" s="34"/>
      <c r="AK10" s="34"/>
      <c r="AL10" s="34"/>
      <c r="AM10" s="34"/>
      <c r="AN10" s="34"/>
      <c r="AO10" s="34"/>
      <c r="AP10" s="34"/>
      <c r="AQ10" s="34"/>
      <c r="AR10" s="34"/>
      <c r="AS10" s="34"/>
      <c r="AT10" s="34"/>
      <c r="AU10" s="44" t="str">
        <f t="shared" si="1"/>
        <v/>
      </c>
      <c r="AV10" s="34"/>
      <c r="AW10" s="34"/>
      <c r="AX10" s="34"/>
    </row>
    <row r="11" customHeight="1" spans="1:50">
      <c r="A11" s="107" t="str">
        <f t="shared" si="2"/>
        <v/>
      </c>
      <c r="B11" s="13"/>
      <c r="C11" s="9"/>
      <c r="D11" s="9"/>
      <c r="E11" s="9"/>
      <c r="F11" s="9"/>
      <c r="G11" s="9"/>
      <c r="H11" s="9"/>
      <c r="I11" s="9"/>
      <c r="J11" s="9"/>
      <c r="K11" s="340">
        <f t="shared" si="3"/>
        <v>0</v>
      </c>
      <c r="L11" s="16"/>
      <c r="M11" s="16" t="str">
        <f t="shared" si="4"/>
        <v/>
      </c>
      <c r="N11" s="27"/>
      <c r="P11" s="28"/>
      <c r="Q11" s="28"/>
      <c r="R11" s="28"/>
      <c r="S11" s="28"/>
      <c r="T11" s="28"/>
      <c r="U11" s="28"/>
      <c r="V11" s="28"/>
      <c r="W11" s="28"/>
      <c r="X11" s="28"/>
      <c r="Y11" s="28"/>
      <c r="Z11" s="28"/>
      <c r="AA11" s="28"/>
      <c r="AB11" s="35"/>
      <c r="AC11" s="34"/>
      <c r="AD11" s="28"/>
      <c r="AE11" s="34"/>
      <c r="AF11" s="34"/>
      <c r="AG11" s="34"/>
      <c r="AH11" s="34"/>
      <c r="AI11" s="34"/>
      <c r="AJ11" s="34"/>
      <c r="AK11" s="34"/>
      <c r="AL11" s="34"/>
      <c r="AM11" s="34"/>
      <c r="AN11" s="34"/>
      <c r="AO11" s="34"/>
      <c r="AP11" s="34"/>
      <c r="AQ11" s="34"/>
      <c r="AR11" s="34"/>
      <c r="AS11" s="34"/>
      <c r="AT11" s="34"/>
      <c r="AU11" s="44" t="str">
        <f t="shared" si="1"/>
        <v/>
      </c>
      <c r="AV11" s="34"/>
      <c r="AW11" s="34"/>
      <c r="AX11" s="34"/>
    </row>
    <row r="12" customHeight="1" spans="1:50">
      <c r="A12" s="107" t="str">
        <f t="shared" si="2"/>
        <v/>
      </c>
      <c r="B12" s="13"/>
      <c r="C12" s="9"/>
      <c r="D12" s="9"/>
      <c r="E12" s="9"/>
      <c r="F12" s="9"/>
      <c r="G12" s="9"/>
      <c r="H12" s="9"/>
      <c r="I12" s="9"/>
      <c r="J12" s="9"/>
      <c r="K12" s="340">
        <f t="shared" si="3"/>
        <v>0</v>
      </c>
      <c r="L12" s="16"/>
      <c r="M12" s="16" t="str">
        <f t="shared" si="4"/>
        <v/>
      </c>
      <c r="N12" s="27"/>
      <c r="P12" s="28"/>
      <c r="Q12" s="28"/>
      <c r="R12" s="28"/>
      <c r="S12" s="28"/>
      <c r="T12" s="28"/>
      <c r="U12" s="28"/>
      <c r="V12" s="28"/>
      <c r="W12" s="28"/>
      <c r="X12" s="28"/>
      <c r="Y12" s="28"/>
      <c r="Z12" s="28"/>
      <c r="AA12" s="28"/>
      <c r="AB12" s="35"/>
      <c r="AC12" s="34"/>
      <c r="AD12" s="28"/>
      <c r="AE12" s="34"/>
      <c r="AF12" s="34"/>
      <c r="AG12" s="34"/>
      <c r="AH12" s="34"/>
      <c r="AI12" s="34"/>
      <c r="AJ12" s="34"/>
      <c r="AK12" s="34"/>
      <c r="AL12" s="34"/>
      <c r="AM12" s="34"/>
      <c r="AN12" s="34"/>
      <c r="AO12" s="34"/>
      <c r="AP12" s="34"/>
      <c r="AQ12" s="34"/>
      <c r="AR12" s="34"/>
      <c r="AS12" s="34"/>
      <c r="AT12" s="34"/>
      <c r="AU12" s="44" t="str">
        <f t="shared" si="1"/>
        <v/>
      </c>
      <c r="AV12" s="34"/>
      <c r="AW12" s="34"/>
      <c r="AX12" s="34"/>
    </row>
    <row r="13" customHeight="1" spans="1:50">
      <c r="A13" s="107" t="str">
        <f t="shared" si="2"/>
        <v/>
      </c>
      <c r="B13" s="13"/>
      <c r="C13" s="9"/>
      <c r="D13" s="9"/>
      <c r="E13" s="9"/>
      <c r="F13" s="9"/>
      <c r="G13" s="9"/>
      <c r="H13" s="9"/>
      <c r="I13" s="9"/>
      <c r="J13" s="9"/>
      <c r="K13" s="340">
        <f t="shared" si="3"/>
        <v>0</v>
      </c>
      <c r="L13" s="16"/>
      <c r="M13" s="16" t="str">
        <f t="shared" si="4"/>
        <v/>
      </c>
      <c r="N13" s="27"/>
      <c r="P13" s="28"/>
      <c r="Q13" s="28"/>
      <c r="R13" s="28"/>
      <c r="S13" s="28"/>
      <c r="T13" s="28"/>
      <c r="U13" s="28"/>
      <c r="V13" s="28"/>
      <c r="W13" s="28"/>
      <c r="X13" s="28"/>
      <c r="Y13" s="28"/>
      <c r="Z13" s="28"/>
      <c r="AA13" s="28"/>
      <c r="AB13" s="35"/>
      <c r="AC13" s="34"/>
      <c r="AD13" s="28"/>
      <c r="AE13" s="34"/>
      <c r="AF13" s="34"/>
      <c r="AG13" s="34"/>
      <c r="AH13" s="34"/>
      <c r="AI13" s="34"/>
      <c r="AJ13" s="34"/>
      <c r="AK13" s="34"/>
      <c r="AL13" s="34"/>
      <c r="AM13" s="34"/>
      <c r="AN13" s="34"/>
      <c r="AO13" s="34"/>
      <c r="AP13" s="34"/>
      <c r="AQ13" s="34"/>
      <c r="AR13" s="34"/>
      <c r="AS13" s="34"/>
      <c r="AT13" s="34"/>
      <c r="AU13" s="44" t="str">
        <f t="shared" si="1"/>
        <v/>
      </c>
      <c r="AV13" s="34"/>
      <c r="AW13" s="34"/>
      <c r="AX13" s="34"/>
    </row>
    <row r="14" customHeight="1" spans="1:50">
      <c r="A14" s="107" t="str">
        <f t="shared" si="2"/>
        <v/>
      </c>
      <c r="B14" s="13"/>
      <c r="C14" s="9"/>
      <c r="D14" s="9"/>
      <c r="E14" s="9"/>
      <c r="F14" s="9"/>
      <c r="G14" s="9"/>
      <c r="H14" s="9"/>
      <c r="I14" s="9"/>
      <c r="J14" s="9"/>
      <c r="K14" s="340">
        <f t="shared" si="3"/>
        <v>0</v>
      </c>
      <c r="L14" s="16"/>
      <c r="M14" s="16" t="str">
        <f t="shared" si="4"/>
        <v/>
      </c>
      <c r="N14" s="27"/>
      <c r="P14" s="28"/>
      <c r="Q14" s="28"/>
      <c r="R14" s="28"/>
      <c r="S14" s="28"/>
      <c r="T14" s="28"/>
      <c r="U14" s="28"/>
      <c r="V14" s="28"/>
      <c r="W14" s="28"/>
      <c r="X14" s="28"/>
      <c r="Y14" s="28"/>
      <c r="Z14" s="28"/>
      <c r="AA14" s="28"/>
      <c r="AB14" s="35"/>
      <c r="AC14" s="34"/>
      <c r="AD14" s="28"/>
      <c r="AE14" s="34"/>
      <c r="AF14" s="34"/>
      <c r="AG14" s="34"/>
      <c r="AH14" s="34"/>
      <c r="AI14" s="34"/>
      <c r="AJ14" s="34"/>
      <c r="AK14" s="34"/>
      <c r="AL14" s="34"/>
      <c r="AM14" s="34"/>
      <c r="AN14" s="34"/>
      <c r="AO14" s="34"/>
      <c r="AP14" s="34"/>
      <c r="AQ14" s="34"/>
      <c r="AR14" s="34"/>
      <c r="AS14" s="34"/>
      <c r="AT14" s="34"/>
      <c r="AU14" s="44" t="str">
        <f t="shared" si="1"/>
        <v/>
      </c>
      <c r="AV14" s="34"/>
      <c r="AW14" s="34"/>
      <c r="AX14" s="34"/>
    </row>
    <row r="15" customHeight="1" spans="1:50">
      <c r="A15" s="107" t="str">
        <f t="shared" si="2"/>
        <v/>
      </c>
      <c r="B15" s="13"/>
      <c r="C15" s="9"/>
      <c r="D15" s="9"/>
      <c r="E15" s="9"/>
      <c r="F15" s="9"/>
      <c r="G15" s="9"/>
      <c r="H15" s="9"/>
      <c r="I15" s="9"/>
      <c r="J15" s="9"/>
      <c r="K15" s="340">
        <f t="shared" si="3"/>
        <v>0</v>
      </c>
      <c r="L15" s="16"/>
      <c r="M15" s="16" t="str">
        <f t="shared" si="4"/>
        <v/>
      </c>
      <c r="N15" s="27"/>
      <c r="P15" s="28"/>
      <c r="Q15" s="28"/>
      <c r="R15" s="28"/>
      <c r="S15" s="28"/>
      <c r="T15" s="28"/>
      <c r="U15" s="28"/>
      <c r="V15" s="28"/>
      <c r="W15" s="28"/>
      <c r="X15" s="28"/>
      <c r="Y15" s="28"/>
      <c r="Z15" s="28"/>
      <c r="AA15" s="28"/>
      <c r="AB15" s="35"/>
      <c r="AC15" s="34"/>
      <c r="AD15" s="28"/>
      <c r="AE15" s="34"/>
      <c r="AF15" s="34"/>
      <c r="AG15" s="34"/>
      <c r="AH15" s="34"/>
      <c r="AI15" s="34"/>
      <c r="AJ15" s="34"/>
      <c r="AK15" s="34"/>
      <c r="AL15" s="34"/>
      <c r="AM15" s="34"/>
      <c r="AN15" s="34"/>
      <c r="AO15" s="34"/>
      <c r="AP15" s="34"/>
      <c r="AQ15" s="34"/>
      <c r="AR15" s="34"/>
      <c r="AS15" s="34"/>
      <c r="AT15" s="34"/>
      <c r="AU15" s="44" t="str">
        <f t="shared" si="1"/>
        <v/>
      </c>
      <c r="AV15" s="34"/>
      <c r="AW15" s="34"/>
      <c r="AX15" s="34"/>
    </row>
    <row r="16" customHeight="1" spans="1:50">
      <c r="A16" s="107" t="str">
        <f t="shared" si="2"/>
        <v/>
      </c>
      <c r="B16" s="13"/>
      <c r="C16" s="9"/>
      <c r="D16" s="9"/>
      <c r="E16" s="9"/>
      <c r="F16" s="9"/>
      <c r="G16" s="9"/>
      <c r="H16" s="9"/>
      <c r="I16" s="9"/>
      <c r="J16" s="9"/>
      <c r="K16" s="340">
        <f t="shared" si="3"/>
        <v>0</v>
      </c>
      <c r="L16" s="16"/>
      <c r="M16" s="16" t="str">
        <f t="shared" si="4"/>
        <v/>
      </c>
      <c r="N16" s="27"/>
      <c r="P16" s="28"/>
      <c r="Q16" s="28"/>
      <c r="R16" s="28"/>
      <c r="S16" s="28"/>
      <c r="T16" s="28"/>
      <c r="U16" s="28"/>
      <c r="V16" s="28"/>
      <c r="W16" s="28"/>
      <c r="X16" s="28"/>
      <c r="Y16" s="28"/>
      <c r="Z16" s="28"/>
      <c r="AA16" s="28"/>
      <c r="AB16" s="35"/>
      <c r="AC16" s="34"/>
      <c r="AD16" s="28"/>
      <c r="AE16" s="34"/>
      <c r="AF16" s="34"/>
      <c r="AG16" s="34"/>
      <c r="AH16" s="34"/>
      <c r="AI16" s="34"/>
      <c r="AJ16" s="34"/>
      <c r="AK16" s="34"/>
      <c r="AL16" s="34"/>
      <c r="AM16" s="34"/>
      <c r="AN16" s="34"/>
      <c r="AO16" s="34"/>
      <c r="AP16" s="34"/>
      <c r="AQ16" s="34"/>
      <c r="AR16" s="34"/>
      <c r="AS16" s="34"/>
      <c r="AT16" s="34"/>
      <c r="AU16" s="44" t="str">
        <f t="shared" si="1"/>
        <v/>
      </c>
      <c r="AV16" s="34"/>
      <c r="AW16" s="34"/>
      <c r="AX16" s="34"/>
    </row>
    <row r="17" customHeight="1" spans="1:50">
      <c r="A17" s="107" t="str">
        <f t="shared" si="2"/>
        <v/>
      </c>
      <c r="B17" s="13"/>
      <c r="C17" s="9"/>
      <c r="D17" s="9"/>
      <c r="E17" s="9"/>
      <c r="F17" s="9"/>
      <c r="G17" s="9"/>
      <c r="H17" s="9"/>
      <c r="I17" s="9"/>
      <c r="J17" s="9"/>
      <c r="K17" s="340">
        <f t="shared" si="3"/>
        <v>0</v>
      </c>
      <c r="L17" s="16"/>
      <c r="M17" s="16" t="str">
        <f t="shared" si="4"/>
        <v/>
      </c>
      <c r="N17" s="27"/>
      <c r="P17" s="28"/>
      <c r="Q17" s="28"/>
      <c r="R17" s="28"/>
      <c r="S17" s="28"/>
      <c r="T17" s="28"/>
      <c r="U17" s="28"/>
      <c r="V17" s="28"/>
      <c r="W17" s="28"/>
      <c r="X17" s="28"/>
      <c r="Y17" s="28"/>
      <c r="Z17" s="28"/>
      <c r="AA17" s="28"/>
      <c r="AB17" s="35"/>
      <c r="AC17" s="34"/>
      <c r="AD17" s="28"/>
      <c r="AE17" s="34"/>
      <c r="AF17" s="34"/>
      <c r="AG17" s="34"/>
      <c r="AH17" s="34"/>
      <c r="AI17" s="34"/>
      <c r="AJ17" s="34"/>
      <c r="AK17" s="34"/>
      <c r="AL17" s="34"/>
      <c r="AM17" s="34"/>
      <c r="AN17" s="34"/>
      <c r="AO17" s="34"/>
      <c r="AP17" s="34"/>
      <c r="AQ17" s="34"/>
      <c r="AR17" s="34"/>
      <c r="AS17" s="34"/>
      <c r="AT17" s="34"/>
      <c r="AU17" s="44" t="str">
        <f t="shared" si="1"/>
        <v/>
      </c>
      <c r="AV17" s="34"/>
      <c r="AW17" s="34"/>
      <c r="AX17" s="34"/>
    </row>
    <row r="18" customHeight="1" spans="1:50">
      <c r="A18" s="107" t="str">
        <f t="shared" si="2"/>
        <v/>
      </c>
      <c r="B18" s="13"/>
      <c r="C18" s="9"/>
      <c r="D18" s="9"/>
      <c r="E18" s="9"/>
      <c r="F18" s="9"/>
      <c r="G18" s="9"/>
      <c r="H18" s="9"/>
      <c r="I18" s="9"/>
      <c r="J18" s="9"/>
      <c r="K18" s="340">
        <f t="shared" si="3"/>
        <v>0</v>
      </c>
      <c r="L18" s="16"/>
      <c r="M18" s="16" t="str">
        <f t="shared" si="4"/>
        <v/>
      </c>
      <c r="N18" s="27"/>
      <c r="P18" s="28"/>
      <c r="Q18" s="28"/>
      <c r="R18" s="28"/>
      <c r="S18" s="28"/>
      <c r="T18" s="28"/>
      <c r="U18" s="28"/>
      <c r="V18" s="28"/>
      <c r="W18" s="28"/>
      <c r="X18" s="28"/>
      <c r="Y18" s="28"/>
      <c r="Z18" s="28"/>
      <c r="AA18" s="28"/>
      <c r="AB18" s="35"/>
      <c r="AC18" s="34"/>
      <c r="AD18" s="28"/>
      <c r="AE18" s="34"/>
      <c r="AF18" s="34"/>
      <c r="AG18" s="34"/>
      <c r="AH18" s="34"/>
      <c r="AI18" s="34"/>
      <c r="AJ18" s="34"/>
      <c r="AK18" s="34"/>
      <c r="AL18" s="34"/>
      <c r="AM18" s="34"/>
      <c r="AN18" s="34"/>
      <c r="AO18" s="34"/>
      <c r="AP18" s="34"/>
      <c r="AQ18" s="34"/>
      <c r="AR18" s="34"/>
      <c r="AS18" s="34"/>
      <c r="AT18" s="34"/>
      <c r="AU18" s="44" t="str">
        <f t="shared" si="1"/>
        <v/>
      </c>
      <c r="AV18" s="34"/>
      <c r="AW18" s="34"/>
      <c r="AX18" s="34"/>
    </row>
    <row r="19" customHeight="1" spans="1:50">
      <c r="A19" s="107"/>
      <c r="B19" s="13"/>
      <c r="C19" s="9"/>
      <c r="D19" s="9"/>
      <c r="E19" s="9"/>
      <c r="F19" s="9"/>
      <c r="G19" s="9"/>
      <c r="H19" s="9"/>
      <c r="I19" s="9"/>
      <c r="J19" s="9"/>
      <c r="K19" s="340">
        <f t="shared" si="3"/>
        <v>0</v>
      </c>
      <c r="L19" s="16"/>
      <c r="M19" s="16" t="str">
        <f t="shared" ref="M19:M20" si="5">IF(K19=0,"",(L19-K19)/K19*100)</f>
        <v/>
      </c>
      <c r="N19" s="27"/>
      <c r="P19" s="28"/>
      <c r="Q19" s="28"/>
      <c r="R19" s="28"/>
      <c r="S19" s="28"/>
      <c r="T19" s="28"/>
      <c r="U19" s="28"/>
      <c r="V19" s="28"/>
      <c r="W19" s="28"/>
      <c r="X19" s="28"/>
      <c r="Y19" s="28"/>
      <c r="Z19" s="28"/>
      <c r="AA19" s="28"/>
      <c r="AB19" s="35"/>
      <c r="AC19" s="34"/>
      <c r="AD19" s="28"/>
      <c r="AE19" s="34"/>
      <c r="AF19" s="34"/>
      <c r="AG19" s="34"/>
      <c r="AH19" s="34"/>
      <c r="AI19" s="34"/>
      <c r="AJ19" s="34"/>
      <c r="AK19" s="34"/>
      <c r="AL19" s="34"/>
      <c r="AM19" s="34"/>
      <c r="AN19" s="34"/>
      <c r="AO19" s="34"/>
      <c r="AP19" s="34"/>
      <c r="AQ19" s="34"/>
      <c r="AR19" s="34"/>
      <c r="AS19" s="34"/>
      <c r="AT19" s="34"/>
      <c r="AU19" s="44"/>
      <c r="AV19" s="34"/>
      <c r="AW19" s="34"/>
      <c r="AX19" s="34"/>
    </row>
    <row r="20" customHeight="1" spans="1:50">
      <c r="A20" s="107"/>
      <c r="B20" s="13"/>
      <c r="C20" s="9"/>
      <c r="D20" s="9"/>
      <c r="E20" s="9"/>
      <c r="F20" s="9"/>
      <c r="G20" s="9"/>
      <c r="H20" s="9"/>
      <c r="I20" s="9"/>
      <c r="J20" s="9"/>
      <c r="K20" s="340">
        <f t="shared" si="3"/>
        <v>0</v>
      </c>
      <c r="L20" s="16"/>
      <c r="M20" s="16" t="str">
        <f t="shared" si="5"/>
        <v/>
      </c>
      <c r="N20" s="27"/>
      <c r="P20" s="28"/>
      <c r="Q20" s="28"/>
      <c r="R20" s="28"/>
      <c r="S20" s="28"/>
      <c r="T20" s="28"/>
      <c r="U20" s="28"/>
      <c r="V20" s="28"/>
      <c r="W20" s="28"/>
      <c r="X20" s="28"/>
      <c r="Y20" s="28"/>
      <c r="Z20" s="28"/>
      <c r="AA20" s="28"/>
      <c r="AB20" s="35"/>
      <c r="AC20" s="34"/>
      <c r="AD20" s="28"/>
      <c r="AE20" s="34"/>
      <c r="AF20" s="34"/>
      <c r="AG20" s="34"/>
      <c r="AH20" s="34"/>
      <c r="AI20" s="34"/>
      <c r="AJ20" s="34"/>
      <c r="AK20" s="34"/>
      <c r="AL20" s="34"/>
      <c r="AM20" s="34"/>
      <c r="AN20" s="34"/>
      <c r="AO20" s="34"/>
      <c r="AP20" s="34"/>
      <c r="AQ20" s="34"/>
      <c r="AR20" s="34"/>
      <c r="AS20" s="34"/>
      <c r="AT20" s="34"/>
      <c r="AU20" s="44"/>
      <c r="AV20" s="34"/>
      <c r="AW20" s="34"/>
      <c r="AX20" s="34"/>
    </row>
    <row r="21" customHeight="1" spans="1:50">
      <c r="A21" s="107" t="str">
        <f t="shared" si="2"/>
        <v/>
      </c>
      <c r="B21" s="13"/>
      <c r="C21" s="9"/>
      <c r="D21" s="9"/>
      <c r="E21" s="9"/>
      <c r="F21" s="9"/>
      <c r="G21" s="9"/>
      <c r="H21" s="9"/>
      <c r="I21" s="9"/>
      <c r="J21" s="9"/>
      <c r="K21" s="340">
        <f t="shared" si="3"/>
        <v>0</v>
      </c>
      <c r="L21" s="16"/>
      <c r="M21" s="16" t="str">
        <f t="shared" si="4"/>
        <v/>
      </c>
      <c r="N21" s="27"/>
      <c r="P21" s="28"/>
      <c r="Q21" s="28"/>
      <c r="R21" s="28"/>
      <c r="S21" s="28"/>
      <c r="T21" s="28"/>
      <c r="U21" s="28"/>
      <c r="V21" s="28"/>
      <c r="W21" s="28"/>
      <c r="X21" s="28"/>
      <c r="Y21" s="28"/>
      <c r="Z21" s="28"/>
      <c r="AA21" s="28"/>
      <c r="AB21" s="35"/>
      <c r="AC21" s="34"/>
      <c r="AD21" s="28"/>
      <c r="AE21" s="34"/>
      <c r="AF21" s="34"/>
      <c r="AG21" s="34"/>
      <c r="AH21" s="34"/>
      <c r="AI21" s="34"/>
      <c r="AJ21" s="34"/>
      <c r="AK21" s="34"/>
      <c r="AL21" s="34"/>
      <c r="AM21" s="34"/>
      <c r="AN21" s="34"/>
      <c r="AO21" s="34"/>
      <c r="AP21" s="34"/>
      <c r="AQ21" s="34"/>
      <c r="AR21" s="34"/>
      <c r="AS21" s="34"/>
      <c r="AT21" s="34"/>
      <c r="AU21" s="44" t="str">
        <f t="shared" si="1"/>
        <v/>
      </c>
      <c r="AV21" s="34"/>
      <c r="AW21" s="34"/>
      <c r="AX21" s="34"/>
    </row>
    <row r="22" customHeight="1" spans="1:50">
      <c r="A22" s="107" t="str">
        <f t="shared" si="2"/>
        <v/>
      </c>
      <c r="B22" s="13"/>
      <c r="C22" s="9"/>
      <c r="D22" s="9"/>
      <c r="E22" s="9"/>
      <c r="F22" s="9"/>
      <c r="G22" s="9"/>
      <c r="H22" s="9"/>
      <c r="I22" s="9"/>
      <c r="J22" s="9"/>
      <c r="K22" s="340">
        <f t="shared" si="3"/>
        <v>0</v>
      </c>
      <c r="L22" s="16"/>
      <c r="M22" s="16" t="str">
        <f t="shared" si="4"/>
        <v/>
      </c>
      <c r="N22" s="27"/>
      <c r="P22" s="28"/>
      <c r="Q22" s="28"/>
      <c r="R22" s="28"/>
      <c r="S22" s="28"/>
      <c r="T22" s="28"/>
      <c r="U22" s="28"/>
      <c r="V22" s="28"/>
      <c r="W22" s="28"/>
      <c r="X22" s="28"/>
      <c r="Y22" s="28"/>
      <c r="Z22" s="28"/>
      <c r="AA22" s="28"/>
      <c r="AB22" s="35"/>
      <c r="AC22" s="34"/>
      <c r="AD22" s="28"/>
      <c r="AE22" s="34"/>
      <c r="AF22" s="34"/>
      <c r="AG22" s="34"/>
      <c r="AH22" s="34"/>
      <c r="AI22" s="34"/>
      <c r="AJ22" s="34"/>
      <c r="AK22" s="34"/>
      <c r="AL22" s="34"/>
      <c r="AM22" s="34"/>
      <c r="AN22" s="34"/>
      <c r="AO22" s="34"/>
      <c r="AP22" s="34"/>
      <c r="AQ22" s="34"/>
      <c r="AR22" s="34"/>
      <c r="AS22" s="34"/>
      <c r="AT22" s="34"/>
      <c r="AU22" s="44" t="str">
        <f t="shared" si="1"/>
        <v/>
      </c>
      <c r="AV22" s="34"/>
      <c r="AW22" s="34"/>
      <c r="AX22" s="34"/>
    </row>
    <row r="23" customHeight="1" spans="1:50">
      <c r="A23" s="107" t="str">
        <f t="shared" si="2"/>
        <v/>
      </c>
      <c r="B23" s="13"/>
      <c r="C23" s="9"/>
      <c r="D23" s="9"/>
      <c r="E23" s="9"/>
      <c r="F23" s="9"/>
      <c r="G23" s="9"/>
      <c r="H23" s="9"/>
      <c r="I23" s="9"/>
      <c r="J23" s="9"/>
      <c r="K23" s="340">
        <f t="shared" si="3"/>
        <v>0</v>
      </c>
      <c r="L23" s="16"/>
      <c r="M23" s="16" t="str">
        <f t="shared" si="4"/>
        <v/>
      </c>
      <c r="N23" s="27"/>
      <c r="P23" s="28"/>
      <c r="Q23" s="28"/>
      <c r="R23" s="28"/>
      <c r="S23" s="28"/>
      <c r="T23" s="28"/>
      <c r="U23" s="28"/>
      <c r="V23" s="28"/>
      <c r="W23" s="28"/>
      <c r="X23" s="28"/>
      <c r="Y23" s="28"/>
      <c r="Z23" s="28"/>
      <c r="AA23" s="28"/>
      <c r="AB23" s="35"/>
      <c r="AC23" s="34"/>
      <c r="AD23" s="28"/>
      <c r="AE23" s="34"/>
      <c r="AF23" s="34"/>
      <c r="AG23" s="34"/>
      <c r="AH23" s="34"/>
      <c r="AI23" s="34"/>
      <c r="AJ23" s="34"/>
      <c r="AK23" s="34"/>
      <c r="AL23" s="34"/>
      <c r="AM23" s="34"/>
      <c r="AN23" s="34"/>
      <c r="AO23" s="34"/>
      <c r="AP23" s="34"/>
      <c r="AQ23" s="34"/>
      <c r="AR23" s="34"/>
      <c r="AS23" s="34"/>
      <c r="AT23" s="34"/>
      <c r="AU23" s="44" t="str">
        <f t="shared" si="1"/>
        <v/>
      </c>
      <c r="AV23" s="34"/>
      <c r="AW23" s="34"/>
      <c r="AX23" s="34"/>
    </row>
    <row r="24" customHeight="1" spans="1:50">
      <c r="A24" s="107" t="str">
        <f t="shared" si="2"/>
        <v/>
      </c>
      <c r="B24" s="13"/>
      <c r="C24" s="9"/>
      <c r="D24" s="9"/>
      <c r="E24" s="9"/>
      <c r="F24" s="9"/>
      <c r="G24" s="9"/>
      <c r="H24" s="9"/>
      <c r="I24" s="9"/>
      <c r="J24" s="9"/>
      <c r="K24" s="340">
        <f t="shared" si="3"/>
        <v>0</v>
      </c>
      <c r="L24" s="16"/>
      <c r="M24" s="16" t="str">
        <f t="shared" si="4"/>
        <v/>
      </c>
      <c r="N24" s="27"/>
      <c r="P24" s="28"/>
      <c r="Q24" s="28"/>
      <c r="R24" s="28"/>
      <c r="S24" s="28"/>
      <c r="T24" s="28"/>
      <c r="U24" s="28"/>
      <c r="V24" s="28"/>
      <c r="W24" s="28"/>
      <c r="X24" s="28"/>
      <c r="Y24" s="28"/>
      <c r="Z24" s="28"/>
      <c r="AA24" s="28"/>
      <c r="AB24" s="35"/>
      <c r="AC24" s="34"/>
      <c r="AD24" s="28"/>
      <c r="AE24" s="34"/>
      <c r="AF24" s="34"/>
      <c r="AG24" s="34"/>
      <c r="AH24" s="34"/>
      <c r="AI24" s="34"/>
      <c r="AJ24" s="34"/>
      <c r="AK24" s="34"/>
      <c r="AL24" s="34"/>
      <c r="AM24" s="34"/>
      <c r="AN24" s="34"/>
      <c r="AO24" s="34"/>
      <c r="AP24" s="34"/>
      <c r="AQ24" s="34"/>
      <c r="AR24" s="34"/>
      <c r="AS24" s="34"/>
      <c r="AT24" s="34"/>
      <c r="AU24" s="44" t="str">
        <f t="shared" si="1"/>
        <v/>
      </c>
      <c r="AV24" s="34"/>
      <c r="AW24" s="34"/>
      <c r="AX24" s="34"/>
    </row>
    <row r="25" customHeight="1" spans="1:50">
      <c r="A25" s="107" t="str">
        <f t="shared" si="2"/>
        <v/>
      </c>
      <c r="B25" s="13"/>
      <c r="C25" s="9"/>
      <c r="D25" s="9"/>
      <c r="E25" s="9"/>
      <c r="F25" s="9"/>
      <c r="G25" s="9"/>
      <c r="H25" s="9"/>
      <c r="I25" s="9"/>
      <c r="J25" s="9"/>
      <c r="K25" s="340">
        <f t="shared" si="3"/>
        <v>0</v>
      </c>
      <c r="L25" s="16"/>
      <c r="M25" s="16" t="str">
        <f t="shared" si="4"/>
        <v/>
      </c>
      <c r="N25" s="27"/>
      <c r="P25" s="28"/>
      <c r="Q25" s="28"/>
      <c r="R25" s="28"/>
      <c r="S25" s="28"/>
      <c r="T25" s="28"/>
      <c r="U25" s="28"/>
      <c r="V25" s="28"/>
      <c r="W25" s="28"/>
      <c r="X25" s="28"/>
      <c r="Y25" s="28"/>
      <c r="Z25" s="28"/>
      <c r="AA25" s="28"/>
      <c r="AB25" s="35"/>
      <c r="AC25" s="34"/>
      <c r="AD25" s="28"/>
      <c r="AE25" s="34"/>
      <c r="AF25" s="34"/>
      <c r="AG25" s="34"/>
      <c r="AH25" s="34"/>
      <c r="AI25" s="34"/>
      <c r="AJ25" s="34"/>
      <c r="AK25" s="34"/>
      <c r="AL25" s="34"/>
      <c r="AM25" s="34"/>
      <c r="AN25" s="34"/>
      <c r="AO25" s="34"/>
      <c r="AP25" s="34"/>
      <c r="AQ25" s="34"/>
      <c r="AR25" s="34"/>
      <c r="AS25" s="34"/>
      <c r="AT25" s="34"/>
      <c r="AU25" s="44" t="str">
        <f t="shared" si="1"/>
        <v/>
      </c>
      <c r="AV25" s="34"/>
      <c r="AW25" s="34"/>
      <c r="AX25" s="34"/>
    </row>
    <row r="26" customHeight="1" spans="1:50">
      <c r="A26" s="107" t="str">
        <f t="shared" si="2"/>
        <v/>
      </c>
      <c r="B26" s="13"/>
      <c r="C26" s="9"/>
      <c r="D26" s="9"/>
      <c r="E26" s="9"/>
      <c r="F26" s="9"/>
      <c r="G26" s="9"/>
      <c r="H26" s="9"/>
      <c r="I26" s="9"/>
      <c r="J26" s="9"/>
      <c r="K26" s="340">
        <f t="shared" si="3"/>
        <v>0</v>
      </c>
      <c r="L26" s="16"/>
      <c r="M26" s="16" t="str">
        <f t="shared" ref="M26" si="6">IF(K26=0,"",(L26-K26)/K26*100)</f>
        <v/>
      </c>
      <c r="N26" s="27"/>
      <c r="P26" s="28"/>
      <c r="Q26" s="28"/>
      <c r="R26" s="28"/>
      <c r="S26" s="28"/>
      <c r="T26" s="28"/>
      <c r="U26" s="28"/>
      <c r="V26" s="28"/>
      <c r="W26" s="28"/>
      <c r="X26" s="28"/>
      <c r="Y26" s="28"/>
      <c r="Z26" s="28"/>
      <c r="AA26" s="28"/>
      <c r="AB26" s="35"/>
      <c r="AC26" s="34"/>
      <c r="AD26" s="28"/>
      <c r="AE26" s="34"/>
      <c r="AF26" s="34"/>
      <c r="AG26" s="34"/>
      <c r="AH26" s="34"/>
      <c r="AI26" s="34"/>
      <c r="AJ26" s="34"/>
      <c r="AK26" s="34"/>
      <c r="AL26" s="34"/>
      <c r="AM26" s="34"/>
      <c r="AN26" s="34"/>
      <c r="AO26" s="34"/>
      <c r="AP26" s="34"/>
      <c r="AQ26" s="34"/>
      <c r="AR26" s="34"/>
      <c r="AS26" s="34"/>
      <c r="AT26" s="34"/>
      <c r="AU26" s="44" t="str">
        <f t="shared" si="1"/>
        <v/>
      </c>
      <c r="AV26" s="34"/>
      <c r="AW26" s="34"/>
      <c r="AX26" s="34"/>
    </row>
    <row r="27" customHeight="1" spans="1:50">
      <c r="A27" s="107" t="str">
        <f t="shared" si="2"/>
        <v/>
      </c>
      <c r="B27" s="13"/>
      <c r="C27" s="9"/>
      <c r="D27" s="9"/>
      <c r="E27" s="9"/>
      <c r="F27" s="9"/>
      <c r="G27" s="9"/>
      <c r="H27" s="9"/>
      <c r="I27" s="9"/>
      <c r="J27" s="9"/>
      <c r="K27" s="340">
        <f t="shared" si="3"/>
        <v>0</v>
      </c>
      <c r="L27" s="16"/>
      <c r="M27" s="16" t="str">
        <f t="shared" si="4"/>
        <v/>
      </c>
      <c r="N27" s="27"/>
      <c r="P27" s="28"/>
      <c r="Q27" s="28"/>
      <c r="R27" s="28"/>
      <c r="S27" s="28"/>
      <c r="T27" s="28"/>
      <c r="U27" s="28"/>
      <c r="V27" s="28"/>
      <c r="W27" s="28"/>
      <c r="X27" s="28"/>
      <c r="Y27" s="28"/>
      <c r="Z27" s="28"/>
      <c r="AA27" s="28"/>
      <c r="AB27" s="35"/>
      <c r="AC27" s="34"/>
      <c r="AD27" s="28"/>
      <c r="AE27" s="34"/>
      <c r="AF27" s="34"/>
      <c r="AG27" s="34"/>
      <c r="AH27" s="34"/>
      <c r="AI27" s="34"/>
      <c r="AJ27" s="34"/>
      <c r="AK27" s="34"/>
      <c r="AL27" s="34"/>
      <c r="AM27" s="34"/>
      <c r="AN27" s="34"/>
      <c r="AO27" s="34"/>
      <c r="AP27" s="34"/>
      <c r="AQ27" s="34"/>
      <c r="AR27" s="34"/>
      <c r="AS27" s="34"/>
      <c r="AT27" s="34"/>
      <c r="AU27" s="44" t="str">
        <f t="shared" si="1"/>
        <v/>
      </c>
      <c r="AV27" s="34"/>
      <c r="AW27" s="34"/>
      <c r="AX27" s="34"/>
    </row>
    <row r="28" customHeight="1" spans="1:50">
      <c r="A28" s="17" t="s">
        <v>674</v>
      </c>
      <c r="B28" s="14"/>
      <c r="C28" s="27"/>
      <c r="D28" s="27"/>
      <c r="E28" s="9"/>
      <c r="F28" s="9"/>
      <c r="G28" s="27"/>
      <c r="H28" s="27"/>
      <c r="I28" s="16">
        <f>SUM(I7:I27)</f>
        <v>0</v>
      </c>
      <c r="J28" s="16">
        <f>SUM(J7:J27)</f>
        <v>0</v>
      </c>
      <c r="K28" s="16">
        <f>SUM(K7:K27)</f>
        <v>0</v>
      </c>
      <c r="L28" s="16">
        <f>SUM(L7:L27)</f>
        <v>0</v>
      </c>
      <c r="M28" s="16" t="str">
        <f t="shared" si="4"/>
        <v/>
      </c>
      <c r="N28" s="27"/>
      <c r="P28" s="28"/>
      <c r="Q28" s="28"/>
      <c r="R28" s="28"/>
      <c r="S28" s="28"/>
      <c r="T28" s="28"/>
      <c r="U28" s="28"/>
      <c r="V28" s="28"/>
      <c r="W28" s="28"/>
      <c r="X28" s="28"/>
      <c r="Y28" s="28"/>
      <c r="Z28" s="28"/>
      <c r="AA28" s="28"/>
      <c r="AB28" s="35"/>
      <c r="AC28" s="34"/>
      <c r="AD28" s="28"/>
      <c r="AE28" s="34"/>
      <c r="AF28" s="34"/>
      <c r="AG28" s="34"/>
      <c r="AH28" s="34"/>
      <c r="AI28" s="34"/>
      <c r="AJ28" s="34"/>
      <c r="AK28" s="34"/>
      <c r="AL28" s="34"/>
      <c r="AM28" s="34"/>
      <c r="AN28" s="34"/>
      <c r="AO28" s="34"/>
      <c r="AP28" s="34"/>
      <c r="AQ28" s="34"/>
      <c r="AR28" s="34"/>
      <c r="AS28" s="34"/>
      <c r="AT28" s="34"/>
      <c r="AU28" s="44" t="str">
        <f t="shared" si="1"/>
        <v/>
      </c>
      <c r="AV28" s="34"/>
      <c r="AW28" s="34"/>
      <c r="AX28" s="34"/>
    </row>
    <row r="29" customHeight="1" spans="1:50">
      <c r="A29" s="3" t="str">
        <f>基本信息输入表!$K$6&amp;"填表人："&amp;基本信息输入表!$M$17</f>
        <v>被评估单位填表人：</v>
      </c>
      <c r="L29" s="3" t="str">
        <f>"评估人员："&amp;基本信息输入表!$Q$17</f>
        <v>评估人员：陈诗雨</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ustomHeight="1" spans="1:50">
      <c r="A30" s="3" t="str">
        <f>"填表日期："&amp;YEAR(基本信息输入表!$O$17)&amp;"年"&amp;MONTH(基本信息输入表!$O$17)&amp;"月"&amp;DAY(基本信息输入表!$O$17)&amp;"日"</f>
        <v>填表日期：1900年1月0日</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ustomHeight="1" spans="15:15">
      <c r="O31" s="29" t="s">
        <v>466</v>
      </c>
    </row>
  </sheetData>
  <mergeCells count="30">
    <mergeCell ref="A2:M2"/>
    <mergeCell ref="A3:M3"/>
    <mergeCell ref="M4:N4"/>
    <mergeCell ref="P4:V4"/>
    <mergeCell ref="W4:AI4"/>
    <mergeCell ref="AJ4:AT4"/>
    <mergeCell ref="AU4:AX4"/>
    <mergeCell ref="M5:N5"/>
    <mergeCell ref="W5:AC5"/>
    <mergeCell ref="AD5:AE5"/>
    <mergeCell ref="AF5:AG5"/>
    <mergeCell ref="AK5:AL5"/>
    <mergeCell ref="AM5:AR5"/>
    <mergeCell ref="A28:B28"/>
    <mergeCell ref="P5:P6"/>
    <mergeCell ref="Q5:Q6"/>
    <mergeCell ref="R5:R6"/>
    <mergeCell ref="S5:S6"/>
    <mergeCell ref="T5:T6"/>
    <mergeCell ref="U5:U6"/>
    <mergeCell ref="V5:V6"/>
    <mergeCell ref="AH5:AH6"/>
    <mergeCell ref="AI5:AI6"/>
    <mergeCell ref="AJ5:AJ6"/>
    <mergeCell ref="AS5:AS6"/>
    <mergeCell ref="AT5:AT6"/>
    <mergeCell ref="AU5:AU6"/>
    <mergeCell ref="AV5:AV6"/>
    <mergeCell ref="AW5:AW6"/>
    <mergeCell ref="AX5:AX6"/>
  </mergeCells>
  <dataValidations count="4">
    <dataValidation type="list" allowBlank="1" showInputMessage="1" showErrorMessage="1" sqref="AD7:AD28">
      <formula1>基本信息输入表!$A$126:$A$128</formula1>
    </dataValidation>
    <dataValidation type="list" allowBlank="1" showInputMessage="1" showErrorMessage="1" sqref="AF7:AF28">
      <formula1>基本信息输入表!$A$129:$A$132</formula1>
    </dataValidation>
    <dataValidation type="list" allowBlank="1" showInputMessage="1" showErrorMessage="1" sqref="W7:AA28">
      <formula1>$A$108:$A$109</formula1>
    </dataValidation>
    <dataValidation type="list" allowBlank="1" showInputMessage="1" showErrorMessage="1" sqref="P7:T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5" fitToHeight="1000" orientation="landscape"/>
  <headerFooter scaleWithDoc="0">
    <oddFooter>&amp;R&amp;"宋体,常规"&amp;10&amp;P/&amp;N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1"/>
  <sheetViews>
    <sheetView showGridLines="0" workbookViewId="0">
      <selection activeCell="L26" sqref="L26"/>
    </sheetView>
  </sheetViews>
  <sheetFormatPr defaultColWidth="9" defaultRowHeight="15.75" customHeight="1"/>
  <cols>
    <col min="1" max="1" width="4.25" style="3" customWidth="1"/>
    <col min="2" max="2" width="16.625" style="3" customWidth="1"/>
    <col min="3" max="3" width="10.75" style="3" customWidth="1"/>
    <col min="4" max="6" width="7.25" style="3" customWidth="1"/>
    <col min="7" max="7" width="9.25" style="3" customWidth="1"/>
    <col min="8" max="8" width="11.75" style="3" customWidth="1"/>
    <col min="9" max="9" width="13.125" style="3" customWidth="1" outlineLevel="1"/>
    <col min="10" max="10" width="11.75" style="3" customWidth="1" outlineLevel="1"/>
    <col min="11" max="12" width="14.625" style="3" customWidth="1"/>
    <col min="13" max="13" width="8.125" style="3" customWidth="1"/>
    <col min="14" max="15" width="9" style="3"/>
    <col min="16" max="20" width="5.625" style="4" customWidth="1" outlineLevel="1"/>
    <col min="21" max="21" width="14.75" style="4" customWidth="1" outlineLevel="1"/>
    <col min="22" max="22" width="13.625" style="4" customWidth="1"/>
    <col min="23" max="26" width="5.625" style="4" customWidth="1" outlineLevel="1"/>
    <col min="27" max="28" width="7.25" style="4" customWidth="1" outlineLevel="1"/>
    <col min="29" max="29" width="5.625" style="4" customWidth="1" outlineLevel="1"/>
    <col min="30" max="33" width="8.625" style="4" customWidth="1" outlineLevel="1"/>
    <col min="34" max="34" width="14.625" style="4" customWidth="1" outlineLevel="1"/>
    <col min="35" max="35" width="13.625" style="4" customWidth="1"/>
    <col min="36" max="37" width="8.625" style="4" hidden="1" customWidth="1" outlineLevel="2"/>
    <col min="38" max="38" width="11.25" style="4" hidden="1" customWidth="1" outlineLevel="2"/>
    <col min="39" max="44" width="8.625" style="4" hidden="1" customWidth="1" outlineLevel="2"/>
    <col min="45" max="45" width="8.625" style="4" customWidth="1" outlineLevel="1" collapsed="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682</v>
      </c>
      <c r="B2" s="6"/>
      <c r="C2" s="6"/>
      <c r="D2" s="6"/>
      <c r="E2" s="6"/>
      <c r="F2" s="6"/>
      <c r="G2" s="6"/>
      <c r="H2" s="6"/>
      <c r="I2" s="6"/>
      <c r="J2" s="6"/>
      <c r="K2" s="6"/>
      <c r="L2" s="6"/>
      <c r="M2" s="6"/>
      <c r="N2" s="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14">
      <c r="A3" s="2" t="str">
        <f>"评估基准日："&amp;TEXT(基本信息输入表!M7,"yyyy年mm月dd日")</f>
        <v>评估基准日：2024年06月30日</v>
      </c>
      <c r="B3" s="2"/>
      <c r="C3" s="2"/>
      <c r="D3" s="2"/>
      <c r="E3" s="2"/>
      <c r="F3" s="2"/>
      <c r="G3" s="2"/>
      <c r="H3" s="2"/>
      <c r="I3" s="2"/>
      <c r="J3" s="2"/>
      <c r="K3" s="2"/>
      <c r="L3" s="2"/>
      <c r="M3" s="2"/>
      <c r="N3" s="2"/>
    </row>
    <row r="4" ht="14.1" customHeight="1" spans="1:50">
      <c r="A4" s="2"/>
      <c r="B4" s="2"/>
      <c r="C4" s="2"/>
      <c r="D4" s="2"/>
      <c r="E4" s="2"/>
      <c r="F4" s="2"/>
      <c r="G4" s="2"/>
      <c r="H4" s="2"/>
      <c r="I4" s="2"/>
      <c r="J4" s="2"/>
      <c r="K4" s="2"/>
      <c r="L4" s="2"/>
      <c r="M4" s="21" t="s">
        <v>683</v>
      </c>
      <c r="N4" s="21"/>
      <c r="P4" s="20" t="s">
        <v>598</v>
      </c>
      <c r="Q4" s="20"/>
      <c r="R4" s="20"/>
      <c r="S4" s="20"/>
      <c r="T4" s="20"/>
      <c r="U4" s="20"/>
      <c r="V4" s="20"/>
      <c r="W4" s="30" t="s">
        <v>599</v>
      </c>
      <c r="X4" s="31"/>
      <c r="Y4" s="31"/>
      <c r="Z4" s="31"/>
      <c r="AA4" s="31"/>
      <c r="AB4" s="31"/>
      <c r="AC4" s="31"/>
      <c r="AD4" s="31"/>
      <c r="AE4" s="31"/>
      <c r="AF4" s="31"/>
      <c r="AG4" s="31"/>
      <c r="AH4" s="31"/>
      <c r="AI4" s="32"/>
      <c r="AJ4" s="68" t="s">
        <v>600</v>
      </c>
      <c r="AK4" s="36"/>
      <c r="AL4" s="36"/>
      <c r="AM4" s="36"/>
      <c r="AN4" s="36"/>
      <c r="AO4" s="36"/>
      <c r="AP4" s="36"/>
      <c r="AQ4" s="36"/>
      <c r="AR4" s="36"/>
      <c r="AS4" s="36"/>
      <c r="AT4" s="37"/>
      <c r="AU4" s="33" t="s">
        <v>601</v>
      </c>
      <c r="AV4" s="33"/>
      <c r="AW4" s="33"/>
      <c r="AX4" s="33"/>
    </row>
    <row r="5" customHeight="1" spans="1:50">
      <c r="A5" s="3" t="str">
        <f>基本信息输入表!K6&amp;"："&amp;基本信息输入表!M6</f>
        <v>被评估单位：贵州天然气能源投资股份有限公司</v>
      </c>
      <c r="M5" s="140" t="s">
        <v>469</v>
      </c>
      <c r="N5" s="140"/>
      <c r="P5" s="20" t="s">
        <v>602</v>
      </c>
      <c r="Q5" s="20" t="s">
        <v>654</v>
      </c>
      <c r="R5" s="20" t="s">
        <v>655</v>
      </c>
      <c r="S5" s="23" t="s">
        <v>630</v>
      </c>
      <c r="T5" s="23" t="s">
        <v>604</v>
      </c>
      <c r="U5" s="20" t="s">
        <v>605</v>
      </c>
      <c r="V5" s="20"/>
      <c r="W5" s="30" t="s">
        <v>606</v>
      </c>
      <c r="X5" s="31"/>
      <c r="Y5" s="31"/>
      <c r="Z5" s="31"/>
      <c r="AA5" s="31"/>
      <c r="AB5" s="31"/>
      <c r="AC5" s="32"/>
      <c r="AD5" s="33" t="s">
        <v>607</v>
      </c>
      <c r="AE5" s="33"/>
      <c r="AF5" s="33" t="s">
        <v>656</v>
      </c>
      <c r="AG5" s="33"/>
      <c r="AH5" s="33" t="s">
        <v>608</v>
      </c>
      <c r="AI5" s="38"/>
      <c r="AJ5" s="20" t="s">
        <v>609</v>
      </c>
      <c r="AK5" s="20" t="s">
        <v>657</v>
      </c>
      <c r="AL5" s="20"/>
      <c r="AM5" s="69" t="s">
        <v>658</v>
      </c>
      <c r="AN5" s="70"/>
      <c r="AO5" s="70"/>
      <c r="AP5" s="70"/>
      <c r="AQ5" s="70"/>
      <c r="AR5" s="71"/>
      <c r="AS5" s="20" t="s">
        <v>443</v>
      </c>
      <c r="AT5" s="40"/>
      <c r="AU5" s="38" t="s">
        <v>610</v>
      </c>
      <c r="AV5" s="38" t="s">
        <v>611</v>
      </c>
      <c r="AW5" s="33" t="s">
        <v>612</v>
      </c>
      <c r="AX5" s="38"/>
    </row>
    <row r="6" s="2" customFormat="1" customHeight="1" spans="1:50">
      <c r="A6" s="9" t="s">
        <v>470</v>
      </c>
      <c r="B6" s="9" t="s">
        <v>684</v>
      </c>
      <c r="C6" s="9" t="s">
        <v>685</v>
      </c>
      <c r="D6" s="9" t="s">
        <v>686</v>
      </c>
      <c r="E6" s="9" t="s">
        <v>687</v>
      </c>
      <c r="F6" s="9" t="s">
        <v>662</v>
      </c>
      <c r="G6" s="9" t="s">
        <v>681</v>
      </c>
      <c r="H6" s="9" t="s">
        <v>688</v>
      </c>
      <c r="I6" s="10" t="s">
        <v>440</v>
      </c>
      <c r="J6" s="10" t="s">
        <v>441</v>
      </c>
      <c r="K6" s="9" t="s">
        <v>442</v>
      </c>
      <c r="L6" s="9" t="s">
        <v>443</v>
      </c>
      <c r="M6" s="9" t="s">
        <v>445</v>
      </c>
      <c r="N6" s="9" t="s">
        <v>588</v>
      </c>
      <c r="P6" s="20"/>
      <c r="Q6" s="20"/>
      <c r="R6" s="20"/>
      <c r="S6" s="20"/>
      <c r="T6" s="20"/>
      <c r="U6" s="20"/>
      <c r="V6" s="20"/>
      <c r="W6" s="33" t="s">
        <v>617</v>
      </c>
      <c r="X6" s="95" t="s">
        <v>666</v>
      </c>
      <c r="Y6" s="33" t="s">
        <v>633</v>
      </c>
      <c r="Z6" s="33" t="s">
        <v>618</v>
      </c>
      <c r="AA6" s="33" t="s">
        <v>667</v>
      </c>
      <c r="AB6" s="33" t="s">
        <v>620</v>
      </c>
      <c r="AC6" s="30" t="s">
        <v>621</v>
      </c>
      <c r="AD6" s="33" t="s">
        <v>622</v>
      </c>
      <c r="AE6" s="33" t="s">
        <v>623</v>
      </c>
      <c r="AF6" s="33" t="s">
        <v>622</v>
      </c>
      <c r="AG6" s="33" t="s">
        <v>668</v>
      </c>
      <c r="AH6" s="33"/>
      <c r="AI6" s="41"/>
      <c r="AJ6" s="20"/>
      <c r="AK6" s="20" t="s">
        <v>669</v>
      </c>
      <c r="AL6" s="20" t="s">
        <v>670</v>
      </c>
      <c r="AM6" s="110" t="s">
        <v>671</v>
      </c>
      <c r="AN6" s="110" t="s">
        <v>672</v>
      </c>
      <c r="AO6" s="110" t="s">
        <v>673</v>
      </c>
      <c r="AP6" s="20"/>
      <c r="AQ6" s="20"/>
      <c r="AR6" s="20"/>
      <c r="AS6" s="20"/>
      <c r="AT6" s="43"/>
      <c r="AU6" s="41"/>
      <c r="AV6" s="41"/>
      <c r="AW6" s="33"/>
      <c r="AX6" s="41"/>
    </row>
    <row r="7" customHeight="1" spans="1:50">
      <c r="A7" s="107" t="str">
        <f>IF(C7="","",ROW()-6)</f>
        <v/>
      </c>
      <c r="B7" s="13"/>
      <c r="C7" s="9"/>
      <c r="D7" s="9"/>
      <c r="E7" s="9"/>
      <c r="F7" s="9"/>
      <c r="G7" s="9"/>
      <c r="H7" s="16"/>
      <c r="I7" s="16"/>
      <c r="J7" s="16"/>
      <c r="K7" s="340">
        <f t="shared" ref="K7:K9" si="0">I7+J7</f>
        <v>0</v>
      </c>
      <c r="L7" s="16"/>
      <c r="M7" s="16" t="str">
        <f>IF(K7=0,"",(L7-K7)/K7*100)</f>
        <v/>
      </c>
      <c r="N7" s="27"/>
      <c r="P7" s="28"/>
      <c r="Q7" s="28"/>
      <c r="R7" s="28"/>
      <c r="S7" s="28"/>
      <c r="T7" s="28"/>
      <c r="U7" s="28"/>
      <c r="V7" s="28"/>
      <c r="W7" s="28"/>
      <c r="X7" s="28"/>
      <c r="Y7" s="28"/>
      <c r="Z7" s="28"/>
      <c r="AA7" s="28"/>
      <c r="AB7" s="34"/>
      <c r="AC7" s="34"/>
      <c r="AD7" s="28"/>
      <c r="AE7" s="34"/>
      <c r="AF7" s="34"/>
      <c r="AG7" s="34"/>
      <c r="AH7" s="34"/>
      <c r="AI7" s="34"/>
      <c r="AJ7" s="34"/>
      <c r="AK7" s="34" t="s">
        <v>208</v>
      </c>
      <c r="AL7" s="34"/>
      <c r="AM7" s="34"/>
      <c r="AN7" s="34"/>
      <c r="AO7" s="34"/>
      <c r="AP7" s="34"/>
      <c r="AQ7" s="34"/>
      <c r="AR7" s="34"/>
      <c r="AS7" s="34"/>
      <c r="AT7" s="34"/>
      <c r="AU7" s="44" t="str">
        <f t="shared" ref="AU7:AU28" si="1">IFERROR((AS7-K7)/K7*100,"")</f>
        <v/>
      </c>
      <c r="AV7" s="34"/>
      <c r="AW7" s="34"/>
      <c r="AX7" s="34"/>
    </row>
    <row r="8" customHeight="1" spans="1:50">
      <c r="A8" s="107" t="str">
        <f t="shared" ref="A8:A27" si="2">IF(C8="","",ROW()-6)</f>
        <v/>
      </c>
      <c r="B8" s="13"/>
      <c r="C8" s="9"/>
      <c r="D8" s="9"/>
      <c r="E8" s="9"/>
      <c r="F8" s="16"/>
      <c r="G8" s="9"/>
      <c r="H8" s="16"/>
      <c r="I8" s="16"/>
      <c r="J8" s="16"/>
      <c r="K8" s="340">
        <f t="shared" ref="K8:K27" si="3">I8+J8</f>
        <v>0</v>
      </c>
      <c r="L8" s="16"/>
      <c r="M8" s="16" t="str">
        <f t="shared" ref="M8:M28" si="4">IF(K8=0,"",(L8-K8)/K8*100)</f>
        <v/>
      </c>
      <c r="N8" s="27"/>
      <c r="P8" s="28"/>
      <c r="Q8" s="28"/>
      <c r="R8" s="28"/>
      <c r="S8" s="28"/>
      <c r="T8" s="28"/>
      <c r="U8" s="28"/>
      <c r="V8" s="28"/>
      <c r="W8" s="28"/>
      <c r="X8" s="28"/>
      <c r="Y8" s="28"/>
      <c r="Z8" s="28"/>
      <c r="AA8" s="28"/>
      <c r="AB8" s="35"/>
      <c r="AC8" s="34"/>
      <c r="AD8" s="28"/>
      <c r="AE8" s="34"/>
      <c r="AF8" s="34"/>
      <c r="AG8" s="34"/>
      <c r="AH8" s="34"/>
      <c r="AI8" s="34"/>
      <c r="AJ8" s="34"/>
      <c r="AK8" s="34"/>
      <c r="AL8" s="34"/>
      <c r="AM8" s="34"/>
      <c r="AN8" s="34"/>
      <c r="AO8" s="34"/>
      <c r="AP8" s="34"/>
      <c r="AQ8" s="34"/>
      <c r="AR8" s="34"/>
      <c r="AS8" s="34"/>
      <c r="AT8" s="34"/>
      <c r="AU8" s="44" t="str">
        <f t="shared" si="1"/>
        <v/>
      </c>
      <c r="AV8" s="34"/>
      <c r="AW8" s="34"/>
      <c r="AX8" s="34"/>
    </row>
    <row r="9" customHeight="1" spans="1:50">
      <c r="A9" s="107" t="str">
        <f t="shared" si="2"/>
        <v/>
      </c>
      <c r="B9" s="13"/>
      <c r="C9" s="9"/>
      <c r="D9" s="9"/>
      <c r="E9" s="9"/>
      <c r="F9" s="16"/>
      <c r="G9" s="9"/>
      <c r="H9" s="16"/>
      <c r="I9" s="16"/>
      <c r="J9" s="16"/>
      <c r="K9" s="340">
        <f t="shared" si="3"/>
        <v>0</v>
      </c>
      <c r="L9" s="16"/>
      <c r="M9" s="16" t="str">
        <f t="shared" si="4"/>
        <v/>
      </c>
      <c r="N9" s="27"/>
      <c r="P9" s="28"/>
      <c r="Q9" s="28"/>
      <c r="R9" s="28"/>
      <c r="S9" s="28"/>
      <c r="T9" s="28"/>
      <c r="U9" s="28"/>
      <c r="V9" s="28"/>
      <c r="W9" s="28"/>
      <c r="X9" s="28"/>
      <c r="Y9" s="28"/>
      <c r="Z9" s="28"/>
      <c r="AA9" s="28"/>
      <c r="AB9" s="35"/>
      <c r="AC9" s="34"/>
      <c r="AD9" s="28"/>
      <c r="AE9" s="34"/>
      <c r="AF9" s="34"/>
      <c r="AG9" s="34"/>
      <c r="AH9" s="34"/>
      <c r="AI9" s="34"/>
      <c r="AJ9" s="34"/>
      <c r="AK9" s="34"/>
      <c r="AL9" s="34"/>
      <c r="AM9" s="34"/>
      <c r="AN9" s="34"/>
      <c r="AO9" s="34"/>
      <c r="AP9" s="34"/>
      <c r="AQ9" s="34"/>
      <c r="AR9" s="34"/>
      <c r="AS9" s="34"/>
      <c r="AT9" s="34"/>
      <c r="AU9" s="44" t="str">
        <f t="shared" si="1"/>
        <v/>
      </c>
      <c r="AV9" s="34"/>
      <c r="AW9" s="34"/>
      <c r="AX9" s="34"/>
    </row>
    <row r="10" customHeight="1" spans="1:50">
      <c r="A10" s="107" t="str">
        <f t="shared" si="2"/>
        <v/>
      </c>
      <c r="B10" s="13"/>
      <c r="C10" s="9"/>
      <c r="D10" s="9"/>
      <c r="E10" s="9"/>
      <c r="F10" s="16"/>
      <c r="G10" s="9"/>
      <c r="H10" s="16"/>
      <c r="I10" s="16"/>
      <c r="J10" s="16"/>
      <c r="K10" s="340">
        <f t="shared" si="3"/>
        <v>0</v>
      </c>
      <c r="L10" s="16"/>
      <c r="M10" s="16" t="str">
        <f t="shared" si="4"/>
        <v/>
      </c>
      <c r="N10" s="27"/>
      <c r="P10" s="28"/>
      <c r="Q10" s="28"/>
      <c r="R10" s="28"/>
      <c r="S10" s="28"/>
      <c r="T10" s="28"/>
      <c r="U10" s="28"/>
      <c r="V10" s="28"/>
      <c r="W10" s="28"/>
      <c r="X10" s="28"/>
      <c r="Y10" s="28"/>
      <c r="Z10" s="28"/>
      <c r="AA10" s="28"/>
      <c r="AB10" s="35"/>
      <c r="AC10" s="34"/>
      <c r="AD10" s="28"/>
      <c r="AE10" s="34"/>
      <c r="AF10" s="34"/>
      <c r="AG10" s="34"/>
      <c r="AH10" s="34"/>
      <c r="AI10" s="34"/>
      <c r="AJ10" s="34"/>
      <c r="AK10" s="34"/>
      <c r="AL10" s="34"/>
      <c r="AM10" s="34"/>
      <c r="AN10" s="34"/>
      <c r="AO10" s="34"/>
      <c r="AP10" s="34"/>
      <c r="AQ10" s="34"/>
      <c r="AR10" s="34"/>
      <c r="AS10" s="34"/>
      <c r="AT10" s="34"/>
      <c r="AU10" s="44" t="str">
        <f t="shared" si="1"/>
        <v/>
      </c>
      <c r="AV10" s="34"/>
      <c r="AW10" s="34"/>
      <c r="AX10" s="34"/>
    </row>
    <row r="11" customHeight="1" spans="1:50">
      <c r="A11" s="107" t="str">
        <f t="shared" si="2"/>
        <v/>
      </c>
      <c r="B11" s="13"/>
      <c r="C11" s="9"/>
      <c r="D11" s="9"/>
      <c r="E11" s="9"/>
      <c r="F11" s="16"/>
      <c r="G11" s="9"/>
      <c r="H11" s="16"/>
      <c r="I11" s="16"/>
      <c r="J11" s="16"/>
      <c r="K11" s="340">
        <f t="shared" si="3"/>
        <v>0</v>
      </c>
      <c r="L11" s="16"/>
      <c r="M11" s="16" t="str">
        <f t="shared" si="4"/>
        <v/>
      </c>
      <c r="N11" s="27"/>
      <c r="P11" s="28"/>
      <c r="Q11" s="28"/>
      <c r="R11" s="28"/>
      <c r="S11" s="28"/>
      <c r="T11" s="28"/>
      <c r="U11" s="28"/>
      <c r="V11" s="28"/>
      <c r="W11" s="28"/>
      <c r="X11" s="28"/>
      <c r="Y11" s="28"/>
      <c r="Z11" s="28"/>
      <c r="AA11" s="28"/>
      <c r="AB11" s="35"/>
      <c r="AC11" s="34"/>
      <c r="AD11" s="28"/>
      <c r="AE11" s="34"/>
      <c r="AF11" s="34"/>
      <c r="AG11" s="34"/>
      <c r="AH11" s="34"/>
      <c r="AI11" s="34"/>
      <c r="AJ11" s="34"/>
      <c r="AK11" s="34"/>
      <c r="AL11" s="34"/>
      <c r="AM11" s="34"/>
      <c r="AN11" s="34"/>
      <c r="AO11" s="34"/>
      <c r="AP11" s="34"/>
      <c r="AQ11" s="34"/>
      <c r="AR11" s="34"/>
      <c r="AS11" s="34"/>
      <c r="AT11" s="34"/>
      <c r="AU11" s="44" t="str">
        <f t="shared" si="1"/>
        <v/>
      </c>
      <c r="AV11" s="34"/>
      <c r="AW11" s="34"/>
      <c r="AX11" s="34"/>
    </row>
    <row r="12" customHeight="1" spans="1:50">
      <c r="A12" s="107" t="str">
        <f t="shared" si="2"/>
        <v/>
      </c>
      <c r="B12" s="13"/>
      <c r="C12" s="9"/>
      <c r="D12" s="9"/>
      <c r="E12" s="9"/>
      <c r="F12" s="16"/>
      <c r="G12" s="9"/>
      <c r="H12" s="16"/>
      <c r="I12" s="16"/>
      <c r="J12" s="16"/>
      <c r="K12" s="340">
        <f t="shared" si="3"/>
        <v>0</v>
      </c>
      <c r="L12" s="16"/>
      <c r="M12" s="16" t="str">
        <f t="shared" si="4"/>
        <v/>
      </c>
      <c r="N12" s="27"/>
      <c r="P12" s="28"/>
      <c r="Q12" s="28"/>
      <c r="R12" s="28"/>
      <c r="S12" s="28"/>
      <c r="T12" s="28"/>
      <c r="U12" s="28"/>
      <c r="V12" s="28"/>
      <c r="W12" s="28"/>
      <c r="X12" s="28"/>
      <c r="Y12" s="28"/>
      <c r="Z12" s="28"/>
      <c r="AA12" s="28"/>
      <c r="AB12" s="35"/>
      <c r="AC12" s="34"/>
      <c r="AD12" s="28"/>
      <c r="AE12" s="34"/>
      <c r="AF12" s="34"/>
      <c r="AG12" s="34"/>
      <c r="AH12" s="34"/>
      <c r="AI12" s="34"/>
      <c r="AJ12" s="34"/>
      <c r="AK12" s="34"/>
      <c r="AL12" s="34"/>
      <c r="AM12" s="34"/>
      <c r="AN12" s="34"/>
      <c r="AO12" s="34"/>
      <c r="AP12" s="34"/>
      <c r="AQ12" s="34"/>
      <c r="AR12" s="34"/>
      <c r="AS12" s="34"/>
      <c r="AT12" s="34"/>
      <c r="AU12" s="44" t="str">
        <f t="shared" si="1"/>
        <v/>
      </c>
      <c r="AV12" s="34"/>
      <c r="AW12" s="34"/>
      <c r="AX12" s="34"/>
    </row>
    <row r="13" customHeight="1" spans="1:50">
      <c r="A13" s="107" t="str">
        <f t="shared" si="2"/>
        <v/>
      </c>
      <c r="B13" s="13"/>
      <c r="C13" s="9"/>
      <c r="D13" s="9"/>
      <c r="E13" s="9"/>
      <c r="F13" s="16"/>
      <c r="G13" s="9"/>
      <c r="H13" s="16"/>
      <c r="I13" s="16"/>
      <c r="J13" s="16"/>
      <c r="K13" s="340">
        <f t="shared" si="3"/>
        <v>0</v>
      </c>
      <c r="L13" s="16"/>
      <c r="M13" s="16" t="str">
        <f t="shared" si="4"/>
        <v/>
      </c>
      <c r="N13" s="27"/>
      <c r="P13" s="28"/>
      <c r="Q13" s="28"/>
      <c r="R13" s="28"/>
      <c r="S13" s="28"/>
      <c r="T13" s="28"/>
      <c r="U13" s="28"/>
      <c r="V13" s="28"/>
      <c r="W13" s="28"/>
      <c r="X13" s="28"/>
      <c r="Y13" s="28"/>
      <c r="Z13" s="28"/>
      <c r="AA13" s="28"/>
      <c r="AB13" s="35"/>
      <c r="AC13" s="34"/>
      <c r="AD13" s="28"/>
      <c r="AE13" s="34"/>
      <c r="AF13" s="34"/>
      <c r="AG13" s="34"/>
      <c r="AH13" s="34"/>
      <c r="AI13" s="34"/>
      <c r="AJ13" s="34"/>
      <c r="AK13" s="34"/>
      <c r="AL13" s="34"/>
      <c r="AM13" s="34"/>
      <c r="AN13" s="34"/>
      <c r="AO13" s="34"/>
      <c r="AP13" s="34"/>
      <c r="AQ13" s="34"/>
      <c r="AR13" s="34"/>
      <c r="AS13" s="34"/>
      <c r="AT13" s="34"/>
      <c r="AU13" s="44" t="str">
        <f t="shared" si="1"/>
        <v/>
      </c>
      <c r="AV13" s="34"/>
      <c r="AW13" s="34"/>
      <c r="AX13" s="34"/>
    </row>
    <row r="14" customHeight="1" spans="1:50">
      <c r="A14" s="107" t="str">
        <f t="shared" si="2"/>
        <v/>
      </c>
      <c r="B14" s="13"/>
      <c r="C14" s="9"/>
      <c r="D14" s="9"/>
      <c r="E14" s="9"/>
      <c r="F14" s="16"/>
      <c r="G14" s="9"/>
      <c r="H14" s="16"/>
      <c r="I14" s="16"/>
      <c r="J14" s="16"/>
      <c r="K14" s="340">
        <f t="shared" si="3"/>
        <v>0</v>
      </c>
      <c r="L14" s="16"/>
      <c r="M14" s="16" t="str">
        <f t="shared" si="4"/>
        <v/>
      </c>
      <c r="N14" s="27"/>
      <c r="P14" s="28"/>
      <c r="Q14" s="28"/>
      <c r="R14" s="28"/>
      <c r="S14" s="28"/>
      <c r="T14" s="28"/>
      <c r="U14" s="28"/>
      <c r="V14" s="28"/>
      <c r="W14" s="28"/>
      <c r="X14" s="28"/>
      <c r="Y14" s="28"/>
      <c r="Z14" s="28"/>
      <c r="AA14" s="28"/>
      <c r="AB14" s="35"/>
      <c r="AC14" s="34"/>
      <c r="AD14" s="28"/>
      <c r="AE14" s="34"/>
      <c r="AF14" s="34"/>
      <c r="AG14" s="34"/>
      <c r="AH14" s="34"/>
      <c r="AI14" s="34"/>
      <c r="AJ14" s="34"/>
      <c r="AK14" s="34"/>
      <c r="AL14" s="34"/>
      <c r="AM14" s="34"/>
      <c r="AN14" s="34"/>
      <c r="AO14" s="34"/>
      <c r="AP14" s="34"/>
      <c r="AQ14" s="34"/>
      <c r="AR14" s="34"/>
      <c r="AS14" s="34"/>
      <c r="AT14" s="34"/>
      <c r="AU14" s="44" t="str">
        <f t="shared" si="1"/>
        <v/>
      </c>
      <c r="AV14" s="34"/>
      <c r="AW14" s="34"/>
      <c r="AX14" s="34"/>
    </row>
    <row r="15" customHeight="1" spans="1:50">
      <c r="A15" s="107" t="str">
        <f t="shared" si="2"/>
        <v/>
      </c>
      <c r="B15" s="13"/>
      <c r="C15" s="9"/>
      <c r="D15" s="9"/>
      <c r="E15" s="9"/>
      <c r="F15" s="16"/>
      <c r="G15" s="9"/>
      <c r="H15" s="16"/>
      <c r="I15" s="16"/>
      <c r="J15" s="16"/>
      <c r="K15" s="340">
        <f t="shared" si="3"/>
        <v>0</v>
      </c>
      <c r="L15" s="16"/>
      <c r="M15" s="16" t="str">
        <f t="shared" si="4"/>
        <v/>
      </c>
      <c r="N15" s="27"/>
      <c r="P15" s="28"/>
      <c r="Q15" s="28"/>
      <c r="R15" s="28"/>
      <c r="S15" s="28"/>
      <c r="T15" s="28"/>
      <c r="U15" s="28"/>
      <c r="V15" s="28"/>
      <c r="W15" s="28"/>
      <c r="X15" s="28"/>
      <c r="Y15" s="28"/>
      <c r="Z15" s="28"/>
      <c r="AA15" s="28"/>
      <c r="AB15" s="35"/>
      <c r="AC15" s="34"/>
      <c r="AD15" s="28"/>
      <c r="AE15" s="34"/>
      <c r="AF15" s="34"/>
      <c r="AG15" s="34"/>
      <c r="AH15" s="34"/>
      <c r="AI15" s="34"/>
      <c r="AJ15" s="34"/>
      <c r="AK15" s="34"/>
      <c r="AL15" s="34"/>
      <c r="AM15" s="34"/>
      <c r="AN15" s="34"/>
      <c r="AO15" s="34"/>
      <c r="AP15" s="34"/>
      <c r="AQ15" s="34"/>
      <c r="AR15" s="34"/>
      <c r="AS15" s="34"/>
      <c r="AT15" s="34"/>
      <c r="AU15" s="44" t="str">
        <f t="shared" si="1"/>
        <v/>
      </c>
      <c r="AV15" s="34"/>
      <c r="AW15" s="34"/>
      <c r="AX15" s="34"/>
    </row>
    <row r="16" customHeight="1" spans="1:50">
      <c r="A16" s="107" t="str">
        <f t="shared" si="2"/>
        <v/>
      </c>
      <c r="B16" s="13"/>
      <c r="C16" s="9"/>
      <c r="D16" s="9"/>
      <c r="E16" s="9"/>
      <c r="F16" s="16"/>
      <c r="G16" s="9"/>
      <c r="H16" s="16"/>
      <c r="I16" s="16"/>
      <c r="J16" s="16"/>
      <c r="K16" s="340">
        <f t="shared" si="3"/>
        <v>0</v>
      </c>
      <c r="L16" s="16"/>
      <c r="M16" s="16" t="str">
        <f t="shared" si="4"/>
        <v/>
      </c>
      <c r="N16" s="27"/>
      <c r="P16" s="28"/>
      <c r="Q16" s="28"/>
      <c r="R16" s="28"/>
      <c r="S16" s="28"/>
      <c r="T16" s="28"/>
      <c r="U16" s="28"/>
      <c r="V16" s="28"/>
      <c r="W16" s="28"/>
      <c r="X16" s="28"/>
      <c r="Y16" s="28"/>
      <c r="Z16" s="28"/>
      <c r="AA16" s="28"/>
      <c r="AB16" s="35"/>
      <c r="AC16" s="34"/>
      <c r="AD16" s="28"/>
      <c r="AE16" s="34"/>
      <c r="AF16" s="34"/>
      <c r="AG16" s="34"/>
      <c r="AH16" s="34"/>
      <c r="AI16" s="34"/>
      <c r="AJ16" s="34"/>
      <c r="AK16" s="34"/>
      <c r="AL16" s="34"/>
      <c r="AM16" s="34"/>
      <c r="AN16" s="34"/>
      <c r="AO16" s="34"/>
      <c r="AP16" s="34"/>
      <c r="AQ16" s="34"/>
      <c r="AR16" s="34"/>
      <c r="AS16" s="34"/>
      <c r="AT16" s="34"/>
      <c r="AU16" s="44" t="str">
        <f t="shared" si="1"/>
        <v/>
      </c>
      <c r="AV16" s="34"/>
      <c r="AW16" s="34"/>
      <c r="AX16" s="34"/>
    </row>
    <row r="17" customHeight="1" spans="1:50">
      <c r="A17" s="107" t="str">
        <f t="shared" si="2"/>
        <v/>
      </c>
      <c r="B17" s="13"/>
      <c r="C17" s="9"/>
      <c r="D17" s="9"/>
      <c r="E17" s="9"/>
      <c r="F17" s="16"/>
      <c r="G17" s="9"/>
      <c r="H17" s="16"/>
      <c r="I17" s="16"/>
      <c r="J17" s="16"/>
      <c r="K17" s="340">
        <f t="shared" si="3"/>
        <v>0</v>
      </c>
      <c r="L17" s="16"/>
      <c r="M17" s="16" t="str">
        <f t="shared" si="4"/>
        <v/>
      </c>
      <c r="N17" s="27"/>
      <c r="P17" s="28"/>
      <c r="Q17" s="28"/>
      <c r="R17" s="28"/>
      <c r="S17" s="28"/>
      <c r="T17" s="28"/>
      <c r="U17" s="28"/>
      <c r="V17" s="28"/>
      <c r="W17" s="28"/>
      <c r="X17" s="28"/>
      <c r="Y17" s="28"/>
      <c r="Z17" s="28"/>
      <c r="AA17" s="28"/>
      <c r="AB17" s="35"/>
      <c r="AC17" s="34"/>
      <c r="AD17" s="28"/>
      <c r="AE17" s="34"/>
      <c r="AF17" s="34"/>
      <c r="AG17" s="34"/>
      <c r="AH17" s="34"/>
      <c r="AI17" s="34"/>
      <c r="AJ17" s="34"/>
      <c r="AK17" s="34"/>
      <c r="AL17" s="34"/>
      <c r="AM17" s="34"/>
      <c r="AN17" s="34"/>
      <c r="AO17" s="34"/>
      <c r="AP17" s="34"/>
      <c r="AQ17" s="34"/>
      <c r="AR17" s="34"/>
      <c r="AS17" s="34"/>
      <c r="AT17" s="34"/>
      <c r="AU17" s="44" t="str">
        <f t="shared" si="1"/>
        <v/>
      </c>
      <c r="AV17" s="34"/>
      <c r="AW17" s="34"/>
      <c r="AX17" s="34"/>
    </row>
    <row r="18" customHeight="1" spans="1:50">
      <c r="A18" s="107"/>
      <c r="B18" s="13"/>
      <c r="C18" s="9"/>
      <c r="D18" s="9"/>
      <c r="E18" s="9"/>
      <c r="F18" s="16"/>
      <c r="G18" s="9"/>
      <c r="H18" s="16"/>
      <c r="I18" s="16"/>
      <c r="J18" s="16"/>
      <c r="K18" s="340">
        <f t="shared" si="3"/>
        <v>0</v>
      </c>
      <c r="L18" s="16"/>
      <c r="M18" s="16" t="str">
        <f t="shared" ref="M18:M19" si="5">IF(K18=0,"",(L18-K18)/K18*100)</f>
        <v/>
      </c>
      <c r="N18" s="27"/>
      <c r="P18" s="28"/>
      <c r="Q18" s="28"/>
      <c r="R18" s="28"/>
      <c r="S18" s="28"/>
      <c r="T18" s="28"/>
      <c r="U18" s="28"/>
      <c r="V18" s="28"/>
      <c r="W18" s="28"/>
      <c r="X18" s="28"/>
      <c r="Y18" s="28"/>
      <c r="Z18" s="28"/>
      <c r="AA18" s="28"/>
      <c r="AB18" s="35"/>
      <c r="AC18" s="34"/>
      <c r="AD18" s="28"/>
      <c r="AE18" s="34"/>
      <c r="AF18" s="34"/>
      <c r="AG18" s="34"/>
      <c r="AH18" s="34"/>
      <c r="AI18" s="34"/>
      <c r="AJ18" s="34"/>
      <c r="AK18" s="34"/>
      <c r="AL18" s="34"/>
      <c r="AM18" s="34"/>
      <c r="AN18" s="34"/>
      <c r="AO18" s="34"/>
      <c r="AP18" s="34"/>
      <c r="AQ18" s="34"/>
      <c r="AR18" s="34"/>
      <c r="AS18" s="34"/>
      <c r="AT18" s="34"/>
      <c r="AU18" s="44"/>
      <c r="AV18" s="34"/>
      <c r="AW18" s="34"/>
      <c r="AX18" s="34"/>
    </row>
    <row r="19" customHeight="1" spans="1:50">
      <c r="A19" s="107"/>
      <c r="B19" s="13"/>
      <c r="C19" s="9"/>
      <c r="D19" s="9"/>
      <c r="E19" s="9"/>
      <c r="F19" s="16"/>
      <c r="G19" s="9"/>
      <c r="H19" s="16"/>
      <c r="I19" s="16"/>
      <c r="J19" s="16"/>
      <c r="K19" s="340">
        <f t="shared" si="3"/>
        <v>0</v>
      </c>
      <c r="L19" s="16"/>
      <c r="M19" s="16" t="str">
        <f t="shared" si="5"/>
        <v/>
      </c>
      <c r="N19" s="27"/>
      <c r="P19" s="28"/>
      <c r="Q19" s="28"/>
      <c r="R19" s="28"/>
      <c r="S19" s="28"/>
      <c r="T19" s="28"/>
      <c r="U19" s="28"/>
      <c r="V19" s="28"/>
      <c r="W19" s="28"/>
      <c r="X19" s="28"/>
      <c r="Y19" s="28"/>
      <c r="Z19" s="28"/>
      <c r="AA19" s="28"/>
      <c r="AB19" s="35"/>
      <c r="AC19" s="34"/>
      <c r="AD19" s="28"/>
      <c r="AE19" s="34"/>
      <c r="AF19" s="34"/>
      <c r="AG19" s="34"/>
      <c r="AH19" s="34"/>
      <c r="AI19" s="34"/>
      <c r="AJ19" s="34"/>
      <c r="AK19" s="34"/>
      <c r="AL19" s="34"/>
      <c r="AM19" s="34"/>
      <c r="AN19" s="34"/>
      <c r="AO19" s="34"/>
      <c r="AP19" s="34"/>
      <c r="AQ19" s="34"/>
      <c r="AR19" s="34"/>
      <c r="AS19" s="34"/>
      <c r="AT19" s="34"/>
      <c r="AU19" s="44"/>
      <c r="AV19" s="34"/>
      <c r="AW19" s="34"/>
      <c r="AX19" s="34"/>
    </row>
    <row r="20" customHeight="1" spans="1:50">
      <c r="A20" s="107" t="str">
        <f t="shared" si="2"/>
        <v/>
      </c>
      <c r="B20" s="13"/>
      <c r="C20" s="9"/>
      <c r="D20" s="9"/>
      <c r="E20" s="9"/>
      <c r="F20" s="16"/>
      <c r="G20" s="9"/>
      <c r="H20" s="16"/>
      <c r="I20" s="16"/>
      <c r="J20" s="16"/>
      <c r="K20" s="340">
        <f t="shared" si="3"/>
        <v>0</v>
      </c>
      <c r="L20" s="16"/>
      <c r="M20" s="16" t="str">
        <f t="shared" si="4"/>
        <v/>
      </c>
      <c r="N20" s="27"/>
      <c r="P20" s="28"/>
      <c r="Q20" s="28"/>
      <c r="R20" s="28"/>
      <c r="S20" s="28"/>
      <c r="T20" s="28"/>
      <c r="U20" s="28"/>
      <c r="V20" s="28"/>
      <c r="W20" s="28"/>
      <c r="X20" s="28"/>
      <c r="Y20" s="28"/>
      <c r="Z20" s="28"/>
      <c r="AA20" s="28"/>
      <c r="AB20" s="35"/>
      <c r="AC20" s="34"/>
      <c r="AD20" s="28"/>
      <c r="AE20" s="34"/>
      <c r="AF20" s="34"/>
      <c r="AG20" s="34"/>
      <c r="AH20" s="34"/>
      <c r="AI20" s="34"/>
      <c r="AJ20" s="34"/>
      <c r="AK20" s="34"/>
      <c r="AL20" s="34"/>
      <c r="AM20" s="34"/>
      <c r="AN20" s="34"/>
      <c r="AO20" s="34"/>
      <c r="AP20" s="34"/>
      <c r="AQ20" s="34"/>
      <c r="AR20" s="34"/>
      <c r="AS20" s="34"/>
      <c r="AT20" s="34"/>
      <c r="AU20" s="44" t="str">
        <f t="shared" si="1"/>
        <v/>
      </c>
      <c r="AV20" s="34"/>
      <c r="AW20" s="34"/>
      <c r="AX20" s="34"/>
    </row>
    <row r="21" customHeight="1" spans="1:50">
      <c r="A21" s="107" t="str">
        <f t="shared" si="2"/>
        <v/>
      </c>
      <c r="B21" s="13"/>
      <c r="C21" s="9"/>
      <c r="D21" s="9"/>
      <c r="E21" s="9"/>
      <c r="F21" s="16"/>
      <c r="G21" s="9"/>
      <c r="H21" s="16"/>
      <c r="I21" s="16"/>
      <c r="J21" s="16"/>
      <c r="K21" s="340">
        <f t="shared" si="3"/>
        <v>0</v>
      </c>
      <c r="L21" s="16"/>
      <c r="M21" s="16" t="str">
        <f t="shared" si="4"/>
        <v/>
      </c>
      <c r="N21" s="27"/>
      <c r="P21" s="28"/>
      <c r="Q21" s="28"/>
      <c r="R21" s="28"/>
      <c r="S21" s="28"/>
      <c r="T21" s="28"/>
      <c r="U21" s="28"/>
      <c r="V21" s="28"/>
      <c r="W21" s="28"/>
      <c r="X21" s="28"/>
      <c r="Y21" s="28"/>
      <c r="Z21" s="28"/>
      <c r="AA21" s="28"/>
      <c r="AB21" s="35"/>
      <c r="AC21" s="34"/>
      <c r="AD21" s="28"/>
      <c r="AE21" s="34"/>
      <c r="AF21" s="34"/>
      <c r="AG21" s="34"/>
      <c r="AH21" s="34"/>
      <c r="AI21" s="34"/>
      <c r="AJ21" s="34"/>
      <c r="AK21" s="34"/>
      <c r="AL21" s="34"/>
      <c r="AM21" s="34"/>
      <c r="AN21" s="34"/>
      <c r="AO21" s="34"/>
      <c r="AP21" s="34"/>
      <c r="AQ21" s="34"/>
      <c r="AR21" s="34"/>
      <c r="AS21" s="34"/>
      <c r="AT21" s="34"/>
      <c r="AU21" s="44" t="str">
        <f t="shared" si="1"/>
        <v/>
      </c>
      <c r="AV21" s="34"/>
      <c r="AW21" s="34"/>
      <c r="AX21" s="34"/>
    </row>
    <row r="22" customHeight="1" spans="1:50">
      <c r="A22" s="107" t="str">
        <f t="shared" si="2"/>
        <v/>
      </c>
      <c r="B22" s="13"/>
      <c r="C22" s="9"/>
      <c r="D22" s="9"/>
      <c r="E22" s="9"/>
      <c r="F22" s="16"/>
      <c r="G22" s="9"/>
      <c r="H22" s="16"/>
      <c r="I22" s="16"/>
      <c r="J22" s="16"/>
      <c r="K22" s="340">
        <f t="shared" si="3"/>
        <v>0</v>
      </c>
      <c r="L22" s="16"/>
      <c r="M22" s="16" t="str">
        <f t="shared" si="4"/>
        <v/>
      </c>
      <c r="N22" s="27"/>
      <c r="P22" s="28"/>
      <c r="Q22" s="28"/>
      <c r="R22" s="28"/>
      <c r="S22" s="28"/>
      <c r="T22" s="28"/>
      <c r="U22" s="28"/>
      <c r="V22" s="28"/>
      <c r="W22" s="28"/>
      <c r="X22" s="28"/>
      <c r="Y22" s="28"/>
      <c r="Z22" s="28"/>
      <c r="AA22" s="28"/>
      <c r="AB22" s="35"/>
      <c r="AC22" s="34"/>
      <c r="AD22" s="28"/>
      <c r="AE22" s="34"/>
      <c r="AF22" s="34"/>
      <c r="AG22" s="34"/>
      <c r="AH22" s="34"/>
      <c r="AI22" s="34"/>
      <c r="AJ22" s="34"/>
      <c r="AK22" s="34"/>
      <c r="AL22" s="34"/>
      <c r="AM22" s="34"/>
      <c r="AN22" s="34"/>
      <c r="AO22" s="34"/>
      <c r="AP22" s="34"/>
      <c r="AQ22" s="34"/>
      <c r="AR22" s="34"/>
      <c r="AS22" s="34"/>
      <c r="AT22" s="34"/>
      <c r="AU22" s="44" t="str">
        <f t="shared" si="1"/>
        <v/>
      </c>
      <c r="AV22" s="34"/>
      <c r="AW22" s="34"/>
      <c r="AX22" s="34"/>
    </row>
    <row r="23" customHeight="1" spans="1:50">
      <c r="A23" s="107" t="str">
        <f t="shared" si="2"/>
        <v/>
      </c>
      <c r="B23" s="13"/>
      <c r="C23" s="9"/>
      <c r="D23" s="9"/>
      <c r="E23" s="9"/>
      <c r="F23" s="16"/>
      <c r="G23" s="9"/>
      <c r="H23" s="16"/>
      <c r="I23" s="16"/>
      <c r="J23" s="16"/>
      <c r="K23" s="340">
        <f t="shared" si="3"/>
        <v>0</v>
      </c>
      <c r="L23" s="16"/>
      <c r="M23" s="16" t="str">
        <f t="shared" si="4"/>
        <v/>
      </c>
      <c r="N23" s="27"/>
      <c r="P23" s="28"/>
      <c r="Q23" s="28"/>
      <c r="R23" s="28"/>
      <c r="S23" s="28"/>
      <c r="T23" s="28"/>
      <c r="U23" s="28"/>
      <c r="V23" s="28"/>
      <c r="W23" s="28"/>
      <c r="X23" s="28"/>
      <c r="Y23" s="28"/>
      <c r="Z23" s="28"/>
      <c r="AA23" s="28"/>
      <c r="AB23" s="35"/>
      <c r="AC23" s="34"/>
      <c r="AD23" s="28"/>
      <c r="AE23" s="34"/>
      <c r="AF23" s="34"/>
      <c r="AG23" s="34"/>
      <c r="AH23" s="34"/>
      <c r="AI23" s="34"/>
      <c r="AJ23" s="34"/>
      <c r="AK23" s="34"/>
      <c r="AL23" s="34"/>
      <c r="AM23" s="34"/>
      <c r="AN23" s="34"/>
      <c r="AO23" s="34"/>
      <c r="AP23" s="34"/>
      <c r="AQ23" s="34"/>
      <c r="AR23" s="34"/>
      <c r="AS23" s="34"/>
      <c r="AT23" s="34"/>
      <c r="AU23" s="44" t="str">
        <f t="shared" si="1"/>
        <v/>
      </c>
      <c r="AV23" s="34"/>
      <c r="AW23" s="34"/>
      <c r="AX23" s="34"/>
    </row>
    <row r="24" customHeight="1" spans="1:50">
      <c r="A24" s="107" t="str">
        <f t="shared" si="2"/>
        <v/>
      </c>
      <c r="B24" s="13"/>
      <c r="C24" s="9"/>
      <c r="D24" s="9"/>
      <c r="E24" s="9"/>
      <c r="F24" s="16"/>
      <c r="G24" s="9"/>
      <c r="H24" s="16"/>
      <c r="I24" s="16"/>
      <c r="J24" s="16"/>
      <c r="K24" s="340">
        <f t="shared" si="3"/>
        <v>0</v>
      </c>
      <c r="L24" s="16"/>
      <c r="M24" s="16" t="str">
        <f t="shared" si="4"/>
        <v/>
      </c>
      <c r="N24" s="27"/>
      <c r="P24" s="28"/>
      <c r="Q24" s="28"/>
      <c r="R24" s="28"/>
      <c r="S24" s="28"/>
      <c r="T24" s="28"/>
      <c r="U24" s="28"/>
      <c r="V24" s="28"/>
      <c r="W24" s="28"/>
      <c r="X24" s="28"/>
      <c r="Y24" s="28"/>
      <c r="Z24" s="28"/>
      <c r="AA24" s="28"/>
      <c r="AB24" s="35"/>
      <c r="AC24" s="34"/>
      <c r="AD24" s="28"/>
      <c r="AE24" s="34"/>
      <c r="AF24" s="34"/>
      <c r="AG24" s="34"/>
      <c r="AH24" s="34"/>
      <c r="AI24" s="34"/>
      <c r="AJ24" s="34"/>
      <c r="AK24" s="34"/>
      <c r="AL24" s="34"/>
      <c r="AM24" s="34"/>
      <c r="AN24" s="34"/>
      <c r="AO24" s="34"/>
      <c r="AP24" s="34"/>
      <c r="AQ24" s="34"/>
      <c r="AR24" s="34"/>
      <c r="AS24" s="34"/>
      <c r="AT24" s="34"/>
      <c r="AU24" s="44" t="str">
        <f t="shared" si="1"/>
        <v/>
      </c>
      <c r="AV24" s="34"/>
      <c r="AW24" s="34"/>
      <c r="AX24" s="34"/>
    </row>
    <row r="25" customHeight="1" spans="1:50">
      <c r="A25" s="107" t="str">
        <f t="shared" si="2"/>
        <v/>
      </c>
      <c r="B25" s="13"/>
      <c r="C25" s="9"/>
      <c r="D25" s="9"/>
      <c r="E25" s="9"/>
      <c r="F25" s="16"/>
      <c r="G25" s="9"/>
      <c r="H25" s="16"/>
      <c r="I25" s="16"/>
      <c r="J25" s="16"/>
      <c r="K25" s="340">
        <f t="shared" si="3"/>
        <v>0</v>
      </c>
      <c r="L25" s="16"/>
      <c r="M25" s="16" t="str">
        <f t="shared" ref="M25:M26" si="6">IF(K25=0,"",(L25-K25)/K25*100)</f>
        <v/>
      </c>
      <c r="N25" s="27"/>
      <c r="P25" s="28"/>
      <c r="Q25" s="28"/>
      <c r="R25" s="28"/>
      <c r="S25" s="28"/>
      <c r="T25" s="28"/>
      <c r="U25" s="28"/>
      <c r="V25" s="28"/>
      <c r="W25" s="28"/>
      <c r="X25" s="28"/>
      <c r="Y25" s="28"/>
      <c r="Z25" s="28"/>
      <c r="AA25" s="28"/>
      <c r="AB25" s="35"/>
      <c r="AC25" s="34"/>
      <c r="AD25" s="28"/>
      <c r="AE25" s="34"/>
      <c r="AF25" s="34"/>
      <c r="AG25" s="34"/>
      <c r="AH25" s="34"/>
      <c r="AI25" s="34"/>
      <c r="AJ25" s="34"/>
      <c r="AK25" s="34"/>
      <c r="AL25" s="34"/>
      <c r="AM25" s="34"/>
      <c r="AN25" s="34"/>
      <c r="AO25" s="34"/>
      <c r="AP25" s="34"/>
      <c r="AQ25" s="34"/>
      <c r="AR25" s="34"/>
      <c r="AS25" s="34"/>
      <c r="AT25" s="34"/>
      <c r="AU25" s="44" t="str">
        <f t="shared" si="1"/>
        <v/>
      </c>
      <c r="AV25" s="34"/>
      <c r="AW25" s="34"/>
      <c r="AX25" s="34"/>
    </row>
    <row r="26" customHeight="1" spans="1:50">
      <c r="A26" s="107" t="str">
        <f t="shared" si="2"/>
        <v/>
      </c>
      <c r="B26" s="13"/>
      <c r="C26" s="9"/>
      <c r="D26" s="9"/>
      <c r="E26" s="9"/>
      <c r="F26" s="16"/>
      <c r="G26" s="9"/>
      <c r="H26" s="16"/>
      <c r="I26" s="16"/>
      <c r="J26" s="16"/>
      <c r="K26" s="340">
        <f t="shared" si="3"/>
        <v>0</v>
      </c>
      <c r="L26" s="16"/>
      <c r="M26" s="16" t="str">
        <f t="shared" si="6"/>
        <v/>
      </c>
      <c r="N26" s="27"/>
      <c r="P26" s="28"/>
      <c r="Q26" s="28"/>
      <c r="R26" s="28"/>
      <c r="S26" s="28"/>
      <c r="T26" s="28"/>
      <c r="U26" s="28"/>
      <c r="V26" s="28"/>
      <c r="W26" s="28"/>
      <c r="X26" s="28"/>
      <c r="Y26" s="28"/>
      <c r="Z26" s="28"/>
      <c r="AA26" s="28"/>
      <c r="AB26" s="35"/>
      <c r="AC26" s="34"/>
      <c r="AD26" s="28"/>
      <c r="AE26" s="34"/>
      <c r="AF26" s="34"/>
      <c r="AG26" s="34"/>
      <c r="AH26" s="34"/>
      <c r="AI26" s="34"/>
      <c r="AJ26" s="34"/>
      <c r="AK26" s="34"/>
      <c r="AL26" s="34"/>
      <c r="AM26" s="34"/>
      <c r="AN26" s="34"/>
      <c r="AO26" s="34"/>
      <c r="AP26" s="34"/>
      <c r="AQ26" s="34"/>
      <c r="AR26" s="34"/>
      <c r="AS26" s="34"/>
      <c r="AT26" s="34"/>
      <c r="AU26" s="44" t="str">
        <f t="shared" si="1"/>
        <v/>
      </c>
      <c r="AV26" s="34"/>
      <c r="AW26" s="34"/>
      <c r="AX26" s="34"/>
    </row>
    <row r="27" customHeight="1" spans="1:50">
      <c r="A27" s="107" t="str">
        <f t="shared" si="2"/>
        <v/>
      </c>
      <c r="B27" s="13"/>
      <c r="C27" s="9"/>
      <c r="D27" s="9"/>
      <c r="E27" s="9"/>
      <c r="F27" s="16"/>
      <c r="G27" s="9"/>
      <c r="H27" s="16"/>
      <c r="I27" s="16"/>
      <c r="J27" s="16"/>
      <c r="K27" s="340">
        <f t="shared" si="3"/>
        <v>0</v>
      </c>
      <c r="L27" s="16"/>
      <c r="M27" s="16" t="str">
        <f t="shared" si="4"/>
        <v/>
      </c>
      <c r="N27" s="27"/>
      <c r="P27" s="28"/>
      <c r="Q27" s="28"/>
      <c r="R27" s="28"/>
      <c r="S27" s="28"/>
      <c r="T27" s="28"/>
      <c r="U27" s="28"/>
      <c r="V27" s="28"/>
      <c r="W27" s="28"/>
      <c r="X27" s="28"/>
      <c r="Y27" s="28"/>
      <c r="Z27" s="28"/>
      <c r="AA27" s="28"/>
      <c r="AB27" s="35"/>
      <c r="AC27" s="34"/>
      <c r="AD27" s="28"/>
      <c r="AE27" s="34"/>
      <c r="AF27" s="34"/>
      <c r="AG27" s="34"/>
      <c r="AH27" s="34"/>
      <c r="AI27" s="34"/>
      <c r="AJ27" s="34"/>
      <c r="AK27" s="34"/>
      <c r="AL27" s="34"/>
      <c r="AM27" s="34"/>
      <c r="AN27" s="34"/>
      <c r="AO27" s="34"/>
      <c r="AP27" s="34"/>
      <c r="AQ27" s="34"/>
      <c r="AR27" s="34"/>
      <c r="AS27" s="34"/>
      <c r="AT27" s="34"/>
      <c r="AU27" s="44" t="str">
        <f t="shared" si="1"/>
        <v/>
      </c>
      <c r="AV27" s="34"/>
      <c r="AW27" s="34"/>
      <c r="AX27" s="34"/>
    </row>
    <row r="28" customHeight="1" spans="1:50">
      <c r="A28" s="17" t="s">
        <v>674</v>
      </c>
      <c r="B28" s="14"/>
      <c r="C28" s="27"/>
      <c r="D28" s="9"/>
      <c r="E28" s="9"/>
      <c r="F28" s="27"/>
      <c r="G28" s="27"/>
      <c r="H28" s="16"/>
      <c r="I28" s="16">
        <f t="shared" ref="I28:L28" si="7">SUM(I7:I27)</f>
        <v>0</v>
      </c>
      <c r="J28" s="16">
        <f t="shared" si="7"/>
        <v>0</v>
      </c>
      <c r="K28" s="16">
        <f t="shared" si="7"/>
        <v>0</v>
      </c>
      <c r="L28" s="16">
        <f t="shared" si="7"/>
        <v>0</v>
      </c>
      <c r="M28" s="16" t="str">
        <f t="shared" si="4"/>
        <v/>
      </c>
      <c r="N28" s="27"/>
      <c r="P28" s="28"/>
      <c r="Q28" s="28"/>
      <c r="R28" s="28"/>
      <c r="S28" s="28"/>
      <c r="T28" s="28"/>
      <c r="U28" s="28"/>
      <c r="V28" s="28"/>
      <c r="W28" s="28"/>
      <c r="X28" s="28"/>
      <c r="Y28" s="28"/>
      <c r="Z28" s="28"/>
      <c r="AA28" s="28"/>
      <c r="AB28" s="35"/>
      <c r="AC28" s="34"/>
      <c r="AD28" s="28"/>
      <c r="AE28" s="34"/>
      <c r="AF28" s="34"/>
      <c r="AG28" s="34"/>
      <c r="AH28" s="34"/>
      <c r="AI28" s="34"/>
      <c r="AJ28" s="34"/>
      <c r="AK28" s="34"/>
      <c r="AL28" s="34"/>
      <c r="AM28" s="34"/>
      <c r="AN28" s="34"/>
      <c r="AO28" s="34"/>
      <c r="AP28" s="34"/>
      <c r="AQ28" s="34"/>
      <c r="AR28" s="34"/>
      <c r="AS28" s="34"/>
      <c r="AT28" s="34"/>
      <c r="AU28" s="44" t="str">
        <f t="shared" si="1"/>
        <v/>
      </c>
      <c r="AV28" s="34"/>
      <c r="AW28" s="34"/>
      <c r="AX28" s="34"/>
    </row>
    <row r="29" customHeight="1" spans="1:50">
      <c r="A29" s="3" t="str">
        <f>基本信息输入表!$K$6&amp;"填表人："&amp;基本信息输入表!$M$18</f>
        <v>被评估单位填表人：</v>
      </c>
      <c r="L29" s="3" t="str">
        <f>"评估人员："&amp;基本信息输入表!$Q$18</f>
        <v>评估人员：陈诗雨</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ustomHeight="1" spans="1:50">
      <c r="A30" s="3" t="str">
        <f>"填表日期："&amp;YEAR(基本信息输入表!$O$18)&amp;"年"&amp;MONTH(基本信息输入表!$O$18)&amp;"月"&amp;DAY(基本信息输入表!$O$18)&amp;"日"</f>
        <v>填表日期：1900年1月0日</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ustomHeight="1" spans="15:15">
      <c r="O31" s="29" t="s">
        <v>466</v>
      </c>
    </row>
  </sheetData>
  <mergeCells count="30">
    <mergeCell ref="A2:N2"/>
    <mergeCell ref="A3:N3"/>
    <mergeCell ref="M4:N4"/>
    <mergeCell ref="P4:V4"/>
    <mergeCell ref="W4:AI4"/>
    <mergeCell ref="AJ4:AT4"/>
    <mergeCell ref="AU4:AX4"/>
    <mergeCell ref="M5:N5"/>
    <mergeCell ref="W5:AC5"/>
    <mergeCell ref="AD5:AE5"/>
    <mergeCell ref="AF5:AG5"/>
    <mergeCell ref="AK5:AL5"/>
    <mergeCell ref="AM5:AR5"/>
    <mergeCell ref="A28:B28"/>
    <mergeCell ref="P5:P6"/>
    <mergeCell ref="Q5:Q6"/>
    <mergeCell ref="R5:R6"/>
    <mergeCell ref="S5:S6"/>
    <mergeCell ref="T5:T6"/>
    <mergeCell ref="U5:U6"/>
    <mergeCell ref="V5:V6"/>
    <mergeCell ref="AH5:AH6"/>
    <mergeCell ref="AI5:AI6"/>
    <mergeCell ref="AJ5:AJ6"/>
    <mergeCell ref="AS5:AS6"/>
    <mergeCell ref="AT5:AT6"/>
    <mergeCell ref="AU5:AU6"/>
    <mergeCell ref="AV5:AV6"/>
    <mergeCell ref="AW5:AW6"/>
    <mergeCell ref="AX5:AX6"/>
  </mergeCells>
  <dataValidations count="4">
    <dataValidation type="list" allowBlank="1" showInputMessage="1" showErrorMessage="1" sqref="AD7:AD28">
      <formula1>基本信息输入表!$A$126:$A$128</formula1>
    </dataValidation>
    <dataValidation type="list" allowBlank="1" showInputMessage="1" showErrorMessage="1" sqref="AF7:AF28">
      <formula1>基本信息输入表!$A$129:$A$132</formula1>
    </dataValidation>
    <dataValidation type="list" allowBlank="1" showInputMessage="1" showErrorMessage="1" sqref="W7:AA28">
      <formula1>$A$108:$A$109</formula1>
    </dataValidation>
    <dataValidation type="list" allowBlank="1" showInputMessage="1" showErrorMessage="1" sqref="P7:T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0" fitToHeight="1000" orientation="landscape"/>
  <headerFooter scaleWithDoc="0">
    <oddFooter>&amp;R&amp;"宋体,常规"&amp;10&amp;P/&amp;N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V30"/>
  <sheetViews>
    <sheetView showGridLines="0" workbookViewId="0">
      <selection activeCell="H7" sqref="H7"/>
    </sheetView>
  </sheetViews>
  <sheetFormatPr defaultColWidth="9" defaultRowHeight="15.75" customHeight="1"/>
  <cols>
    <col min="1" max="1" width="5.25" style="3" customWidth="1"/>
    <col min="2" max="2" width="18.25" style="3" customWidth="1"/>
    <col min="3" max="3" width="7.625" style="3" customWidth="1"/>
    <col min="4" max="4" width="7.75" style="3" customWidth="1"/>
    <col min="5" max="5" width="9" style="3"/>
    <col min="6" max="9" width="12.625" style="3" customWidth="1" outlineLevel="1"/>
    <col min="10" max="10" width="14.625" style="3" customWidth="1"/>
    <col min="11" max="11" width="12.625" style="3" customWidth="1"/>
    <col min="12" max="12" width="14.625" style="3" customWidth="1"/>
    <col min="13" max="13" width="12.625" style="3" customWidth="1"/>
    <col min="14" max="14" width="14.625" style="3" customWidth="1"/>
    <col min="15" max="15" width="9" style="3"/>
    <col min="16" max="21" width="5.625" style="4" customWidth="1" outlineLevel="1"/>
    <col min="22" max="22" width="14.75" style="4" customWidth="1" outlineLevel="1"/>
    <col min="23" max="23" width="13.625" style="4" customWidth="1"/>
    <col min="24"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hidden="1" customWidth="1" outlineLevel="2"/>
    <col min="39" max="39" width="11.25" style="4" hidden="1" customWidth="1" outlineLevel="2"/>
    <col min="40" max="42" width="8.625" style="4" hidden="1" customWidth="1" outlineLevel="2"/>
    <col min="43" max="43" width="8.625" style="4" customWidth="1" outlineLevel="1" collapsed="1"/>
    <col min="44" max="44" width="13.75" style="4" customWidth="1"/>
    <col min="45" max="47" width="13.625" style="4" customWidth="1" outlineLevel="1"/>
    <col min="48" max="48" width="13.625" style="4" customWidth="1"/>
    <col min="49" max="16384" width="9" style="3"/>
  </cols>
  <sheetData>
    <row r="1" customHeight="1" spans="1:1">
      <c r="A1" s="5" t="s">
        <v>435</v>
      </c>
    </row>
    <row r="2" s="1" customFormat="1" ht="30" customHeight="1" spans="1:48">
      <c r="A2" s="6" t="s">
        <v>689</v>
      </c>
      <c r="B2" s="6"/>
      <c r="C2" s="6"/>
      <c r="D2" s="6"/>
      <c r="E2" s="6"/>
      <c r="F2" s="6"/>
      <c r="G2" s="6"/>
      <c r="H2" s="6"/>
      <c r="I2" s="6"/>
      <c r="J2" s="6"/>
      <c r="K2" s="6"/>
      <c r="L2" s="6"/>
      <c r="M2" s="6"/>
      <c r="N2" s="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row>
    <row r="3" customHeight="1" spans="1:48">
      <c r="A3" s="2" t="str">
        <f>"评估基准日："&amp;TEXT(基本信息输入表!M7,"yyyy年mm月dd日")</f>
        <v>评估基准日：2024年06月30日</v>
      </c>
      <c r="B3" s="2"/>
      <c r="C3" s="2"/>
      <c r="D3" s="2"/>
      <c r="E3" s="2"/>
      <c r="F3" s="2"/>
      <c r="G3" s="2"/>
      <c r="H3" s="2"/>
      <c r="I3" s="2"/>
      <c r="J3" s="2"/>
      <c r="K3" s="2"/>
      <c r="L3" s="2"/>
      <c r="M3" s="2"/>
      <c r="N3" s="2"/>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ht="14.1" customHeight="1" spans="1:14">
      <c r="A4" s="2"/>
      <c r="B4" s="2"/>
      <c r="C4" s="2"/>
      <c r="D4" s="2"/>
      <c r="E4" s="2"/>
      <c r="F4" s="2"/>
      <c r="G4" s="2"/>
      <c r="H4" s="2"/>
      <c r="I4" s="2"/>
      <c r="J4" s="2"/>
      <c r="K4" s="2"/>
      <c r="L4" s="2"/>
      <c r="M4" s="2"/>
      <c r="N4" s="21" t="s">
        <v>690</v>
      </c>
    </row>
    <row r="5" customHeight="1" spans="1:48">
      <c r="A5" s="3" t="str">
        <f>基本信息输入表!K6&amp;"："&amp;基本信息输入表!M6</f>
        <v>被评估单位：贵州天然气能源投资股份有限公司</v>
      </c>
      <c r="N5" s="21" t="s">
        <v>469</v>
      </c>
      <c r="P5" s="20" t="s">
        <v>598</v>
      </c>
      <c r="Q5" s="20"/>
      <c r="R5" s="20"/>
      <c r="S5" s="20"/>
      <c r="T5" s="20"/>
      <c r="U5" s="20"/>
      <c r="V5" s="20"/>
      <c r="W5" s="20"/>
      <c r="X5" s="30" t="s">
        <v>599</v>
      </c>
      <c r="Y5" s="31"/>
      <c r="Z5" s="31"/>
      <c r="AA5" s="31"/>
      <c r="AB5" s="31"/>
      <c r="AC5" s="31"/>
      <c r="AD5" s="31"/>
      <c r="AE5" s="31"/>
      <c r="AF5" s="31"/>
      <c r="AG5" s="31"/>
      <c r="AH5" s="31"/>
      <c r="AI5" s="31"/>
      <c r="AJ5" s="32"/>
      <c r="AK5" s="68" t="s">
        <v>600</v>
      </c>
      <c r="AL5" s="36"/>
      <c r="AM5" s="36"/>
      <c r="AN5" s="36"/>
      <c r="AO5" s="36"/>
      <c r="AP5" s="36"/>
      <c r="AQ5" s="36"/>
      <c r="AR5" s="37"/>
      <c r="AS5" s="33" t="s">
        <v>601</v>
      </c>
      <c r="AT5" s="33"/>
      <c r="AU5" s="33"/>
      <c r="AV5" s="33"/>
    </row>
    <row r="6" s="2" customFormat="1" customHeight="1" spans="1:48">
      <c r="A6" s="155" t="s">
        <v>470</v>
      </c>
      <c r="B6" s="155" t="s">
        <v>691</v>
      </c>
      <c r="C6" s="155" t="s">
        <v>692</v>
      </c>
      <c r="D6" s="155" t="s">
        <v>693</v>
      </c>
      <c r="E6" s="155" t="s">
        <v>680</v>
      </c>
      <c r="F6" s="157" t="s">
        <v>694</v>
      </c>
      <c r="G6" s="106"/>
      <c r="H6" s="157" t="s">
        <v>695</v>
      </c>
      <c r="I6" s="106"/>
      <c r="J6" s="17" t="s">
        <v>442</v>
      </c>
      <c r="K6" s="14"/>
      <c r="L6" s="155" t="s">
        <v>443</v>
      </c>
      <c r="M6" s="155" t="s">
        <v>445</v>
      </c>
      <c r="N6" s="155" t="s">
        <v>588</v>
      </c>
      <c r="P6" s="20" t="s">
        <v>602</v>
      </c>
      <c r="Q6" s="20" t="s">
        <v>654</v>
      </c>
      <c r="R6" s="20" t="s">
        <v>696</v>
      </c>
      <c r="S6" s="20" t="s">
        <v>655</v>
      </c>
      <c r="T6" s="22" t="s">
        <v>697</v>
      </c>
      <c r="U6" s="23" t="s">
        <v>604</v>
      </c>
      <c r="V6" s="20" t="s">
        <v>605</v>
      </c>
      <c r="W6" s="20"/>
      <c r="X6" s="30" t="s">
        <v>606</v>
      </c>
      <c r="Y6" s="31"/>
      <c r="Z6" s="31"/>
      <c r="AA6" s="31"/>
      <c r="AB6" s="31"/>
      <c r="AC6" s="31"/>
      <c r="AD6" s="32"/>
      <c r="AE6" s="33" t="s">
        <v>607</v>
      </c>
      <c r="AF6" s="33"/>
      <c r="AG6" s="33" t="s">
        <v>656</v>
      </c>
      <c r="AH6" s="33"/>
      <c r="AI6" s="33" t="s">
        <v>608</v>
      </c>
      <c r="AJ6" s="38"/>
      <c r="AK6" s="20" t="s">
        <v>609</v>
      </c>
      <c r="AL6" s="20" t="s">
        <v>657</v>
      </c>
      <c r="AM6" s="20"/>
      <c r="AN6" s="69" t="s">
        <v>658</v>
      </c>
      <c r="AO6" s="70"/>
      <c r="AP6" s="71"/>
      <c r="AQ6" s="20" t="s">
        <v>443</v>
      </c>
      <c r="AR6" s="40"/>
      <c r="AS6" s="38" t="s">
        <v>610</v>
      </c>
      <c r="AT6" s="38" t="s">
        <v>611</v>
      </c>
      <c r="AU6" s="33" t="s">
        <v>612</v>
      </c>
      <c r="AV6" s="38"/>
    </row>
    <row r="7" customHeight="1" spans="1:48">
      <c r="A7" s="156"/>
      <c r="B7" s="156"/>
      <c r="C7" s="156"/>
      <c r="D7" s="156"/>
      <c r="E7" s="156"/>
      <c r="F7" s="141" t="s">
        <v>442</v>
      </c>
      <c r="G7" s="141" t="s">
        <v>698</v>
      </c>
      <c r="H7" s="141" t="s">
        <v>442</v>
      </c>
      <c r="I7" s="141" t="s">
        <v>698</v>
      </c>
      <c r="J7" s="9" t="s">
        <v>442</v>
      </c>
      <c r="K7" s="9" t="s">
        <v>698</v>
      </c>
      <c r="L7" s="156"/>
      <c r="M7" s="156"/>
      <c r="N7" s="156"/>
      <c r="P7" s="20"/>
      <c r="Q7" s="20"/>
      <c r="R7" s="20"/>
      <c r="S7" s="20"/>
      <c r="T7" s="20"/>
      <c r="U7" s="20"/>
      <c r="V7" s="20"/>
      <c r="W7" s="20"/>
      <c r="X7" s="33" t="s">
        <v>617</v>
      </c>
      <c r="Y7" s="95" t="s">
        <v>666</v>
      </c>
      <c r="Z7" s="33" t="s">
        <v>633</v>
      </c>
      <c r="AA7" s="33" t="s">
        <v>618</v>
      </c>
      <c r="AB7" s="33" t="s">
        <v>667</v>
      </c>
      <c r="AC7" s="33" t="s">
        <v>620</v>
      </c>
      <c r="AD7" s="30" t="s">
        <v>621</v>
      </c>
      <c r="AE7" s="33" t="s">
        <v>622</v>
      </c>
      <c r="AF7" s="33" t="s">
        <v>623</v>
      </c>
      <c r="AG7" s="33" t="s">
        <v>622</v>
      </c>
      <c r="AH7" s="33" t="s">
        <v>668</v>
      </c>
      <c r="AI7" s="33"/>
      <c r="AJ7" s="41"/>
      <c r="AK7" s="20"/>
      <c r="AL7" s="20" t="s">
        <v>669</v>
      </c>
      <c r="AM7" s="20" t="s">
        <v>670</v>
      </c>
      <c r="AN7" s="110" t="s">
        <v>673</v>
      </c>
      <c r="AO7" s="110" t="s">
        <v>699</v>
      </c>
      <c r="AP7" s="20"/>
      <c r="AQ7" s="20"/>
      <c r="AR7" s="43"/>
      <c r="AS7" s="41"/>
      <c r="AT7" s="41"/>
      <c r="AU7" s="33"/>
      <c r="AV7" s="41"/>
    </row>
    <row r="8" customHeight="1" spans="1:48">
      <c r="A8" s="107" t="str">
        <f>IF(B8="","",ROW()-7)</f>
        <v/>
      </c>
      <c r="B8" s="13"/>
      <c r="C8" s="9"/>
      <c r="D8" s="9"/>
      <c r="E8" s="27"/>
      <c r="F8" s="27"/>
      <c r="G8" s="27"/>
      <c r="H8" s="27"/>
      <c r="I8" s="27"/>
      <c r="J8" s="340">
        <f t="shared" ref="J8:J10" si="0">F8+H8</f>
        <v>0</v>
      </c>
      <c r="K8" s="340">
        <f t="shared" ref="K8:K10" si="1">G8+I8</f>
        <v>0</v>
      </c>
      <c r="L8" s="16">
        <f t="shared" ref="L8:L10" si="2">J8</f>
        <v>0</v>
      </c>
      <c r="M8" s="16" t="str">
        <f>IF(J8-K8=0,"",(L8-J8+K8)/(J8-K8)*100)</f>
        <v/>
      </c>
      <c r="N8" s="27"/>
      <c r="P8" s="28"/>
      <c r="Q8" s="28"/>
      <c r="R8" s="28"/>
      <c r="S8" s="28"/>
      <c r="T8" s="28"/>
      <c r="U8" s="28"/>
      <c r="V8" s="28"/>
      <c r="W8" s="28"/>
      <c r="X8" s="28"/>
      <c r="Y8" s="28"/>
      <c r="Z8" s="28"/>
      <c r="AA8" s="28"/>
      <c r="AB8" s="28"/>
      <c r="AC8" s="34"/>
      <c r="AD8" s="34"/>
      <c r="AE8" s="28"/>
      <c r="AF8" s="34"/>
      <c r="AG8" s="34"/>
      <c r="AH8" s="34"/>
      <c r="AI8" s="34"/>
      <c r="AJ8" s="34"/>
      <c r="AK8" s="34"/>
      <c r="AL8" s="34" t="s">
        <v>208</v>
      </c>
      <c r="AM8" s="34"/>
      <c r="AN8" s="34"/>
      <c r="AO8" s="34"/>
      <c r="AP8" s="34"/>
      <c r="AQ8" s="34"/>
      <c r="AR8" s="34"/>
      <c r="AS8" s="44" t="str">
        <f>IFERROR((AQ8-J8+K8)/(J8-K8)*100,"")</f>
        <v/>
      </c>
      <c r="AT8" s="34"/>
      <c r="AU8" s="34"/>
      <c r="AV8" s="34"/>
    </row>
    <row r="9" customHeight="1" spans="1:48">
      <c r="A9" s="107" t="str">
        <f t="shared" ref="A9:A24" si="3">IF(B9="","",ROW()-7)</f>
        <v/>
      </c>
      <c r="B9" s="13"/>
      <c r="C9" s="9"/>
      <c r="D9" s="9"/>
      <c r="E9" s="27"/>
      <c r="F9" s="27"/>
      <c r="G9" s="27"/>
      <c r="H9" s="27"/>
      <c r="I9" s="27"/>
      <c r="J9" s="340">
        <f t="shared" si="0"/>
        <v>0</v>
      </c>
      <c r="K9" s="340">
        <f t="shared" si="1"/>
        <v>0</v>
      </c>
      <c r="L9" s="16">
        <f t="shared" si="2"/>
        <v>0</v>
      </c>
      <c r="M9" s="16" t="str">
        <f t="shared" ref="M9:M27" si="4">IF(J9-K9=0,"",(L9-J9+K9)/(J9-K9)*100)</f>
        <v/>
      </c>
      <c r="N9" s="27"/>
      <c r="P9" s="28"/>
      <c r="Q9" s="28"/>
      <c r="R9" s="28"/>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44" t="str">
        <f t="shared" ref="AS9:AS27" si="5">IFERROR((AQ9-J9+K9)/(J9-K9)*100,"")</f>
        <v/>
      </c>
      <c r="AT9" s="34"/>
      <c r="AU9" s="34"/>
      <c r="AV9" s="34"/>
    </row>
    <row r="10" customHeight="1" spans="1:48">
      <c r="A10" s="107" t="str">
        <f t="shared" si="3"/>
        <v/>
      </c>
      <c r="B10" s="13"/>
      <c r="C10" s="9"/>
      <c r="D10" s="9"/>
      <c r="E10" s="27"/>
      <c r="F10" s="27"/>
      <c r="G10" s="27"/>
      <c r="H10" s="27"/>
      <c r="I10" s="27"/>
      <c r="J10" s="340">
        <f t="shared" si="0"/>
        <v>0</v>
      </c>
      <c r="K10" s="340">
        <f t="shared" si="1"/>
        <v>0</v>
      </c>
      <c r="L10" s="16">
        <f t="shared" si="2"/>
        <v>0</v>
      </c>
      <c r="M10" s="16" t="str">
        <f t="shared" si="4"/>
        <v/>
      </c>
      <c r="N10" s="27"/>
      <c r="P10" s="28"/>
      <c r="Q10" s="28"/>
      <c r="R10" s="28"/>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44" t="str">
        <f t="shared" si="5"/>
        <v/>
      </c>
      <c r="AT10" s="34"/>
      <c r="AU10" s="34"/>
      <c r="AV10" s="34"/>
    </row>
    <row r="11" customHeight="1" spans="1:48">
      <c r="A11" s="107" t="str">
        <f t="shared" si="3"/>
        <v/>
      </c>
      <c r="B11" s="13"/>
      <c r="C11" s="9"/>
      <c r="D11" s="9"/>
      <c r="E11" s="27"/>
      <c r="F11" s="27"/>
      <c r="G11" s="27"/>
      <c r="H11" s="27"/>
      <c r="I11" s="27"/>
      <c r="J11" s="340">
        <f t="shared" ref="J11:K22" si="6">F11+H11</f>
        <v>0</v>
      </c>
      <c r="K11" s="340">
        <f t="shared" si="6"/>
        <v>0</v>
      </c>
      <c r="L11" s="16">
        <f t="shared" ref="L11:L22" si="7">J11</f>
        <v>0</v>
      </c>
      <c r="M11" s="16" t="str">
        <f t="shared" si="4"/>
        <v/>
      </c>
      <c r="N11" s="27"/>
      <c r="P11" s="28"/>
      <c r="Q11" s="28"/>
      <c r="R11" s="28"/>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44" t="str">
        <f t="shared" si="5"/>
        <v/>
      </c>
      <c r="AT11" s="34"/>
      <c r="AU11" s="34"/>
      <c r="AV11" s="34"/>
    </row>
    <row r="12" customHeight="1" spans="1:48">
      <c r="A12" s="107" t="str">
        <f t="shared" si="3"/>
        <v/>
      </c>
      <c r="B12" s="13"/>
      <c r="C12" s="9"/>
      <c r="D12" s="9"/>
      <c r="E12" s="27"/>
      <c r="F12" s="27"/>
      <c r="G12" s="27"/>
      <c r="H12" s="27"/>
      <c r="I12" s="27"/>
      <c r="J12" s="340">
        <f t="shared" si="6"/>
        <v>0</v>
      </c>
      <c r="K12" s="340">
        <f t="shared" si="6"/>
        <v>0</v>
      </c>
      <c r="L12" s="16">
        <f t="shared" si="7"/>
        <v>0</v>
      </c>
      <c r="M12" s="16" t="str">
        <f t="shared" si="4"/>
        <v/>
      </c>
      <c r="N12" s="27"/>
      <c r="P12" s="28"/>
      <c r="Q12" s="28"/>
      <c r="R12" s="28"/>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44" t="str">
        <f t="shared" si="5"/>
        <v/>
      </c>
      <c r="AT12" s="34"/>
      <c r="AU12" s="34"/>
      <c r="AV12" s="34"/>
    </row>
    <row r="13" customHeight="1" spans="1:48">
      <c r="A13" s="107" t="str">
        <f t="shared" si="3"/>
        <v/>
      </c>
      <c r="B13" s="13"/>
      <c r="C13" s="9"/>
      <c r="D13" s="9"/>
      <c r="E13" s="27"/>
      <c r="F13" s="27"/>
      <c r="G13" s="27"/>
      <c r="H13" s="27"/>
      <c r="I13" s="27"/>
      <c r="J13" s="340">
        <f t="shared" si="6"/>
        <v>0</v>
      </c>
      <c r="K13" s="340">
        <f t="shared" si="6"/>
        <v>0</v>
      </c>
      <c r="L13" s="16">
        <f t="shared" si="7"/>
        <v>0</v>
      </c>
      <c r="M13" s="16" t="str">
        <f t="shared" si="4"/>
        <v/>
      </c>
      <c r="N13" s="27"/>
      <c r="P13" s="28"/>
      <c r="Q13" s="28"/>
      <c r="R13" s="28"/>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44" t="str">
        <f t="shared" si="5"/>
        <v/>
      </c>
      <c r="AT13" s="34"/>
      <c r="AU13" s="34"/>
      <c r="AV13" s="34"/>
    </row>
    <row r="14" customHeight="1" spans="1:48">
      <c r="A14" s="107" t="str">
        <f t="shared" si="3"/>
        <v/>
      </c>
      <c r="B14" s="13"/>
      <c r="C14" s="9"/>
      <c r="D14" s="9"/>
      <c r="E14" s="27"/>
      <c r="F14" s="27"/>
      <c r="G14" s="27"/>
      <c r="H14" s="27"/>
      <c r="I14" s="27"/>
      <c r="J14" s="340">
        <f t="shared" si="6"/>
        <v>0</v>
      </c>
      <c r="K14" s="340">
        <f t="shared" si="6"/>
        <v>0</v>
      </c>
      <c r="L14" s="16">
        <f t="shared" si="7"/>
        <v>0</v>
      </c>
      <c r="M14" s="16" t="str">
        <f t="shared" si="4"/>
        <v/>
      </c>
      <c r="N14" s="27"/>
      <c r="P14" s="28"/>
      <c r="Q14" s="28"/>
      <c r="R14" s="28"/>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44" t="str">
        <f t="shared" si="5"/>
        <v/>
      </c>
      <c r="AT14" s="34"/>
      <c r="AU14" s="34"/>
      <c r="AV14" s="34"/>
    </row>
    <row r="15" customHeight="1" spans="1:48">
      <c r="A15" s="107" t="str">
        <f t="shared" si="3"/>
        <v/>
      </c>
      <c r="B15" s="13"/>
      <c r="C15" s="9"/>
      <c r="D15" s="9"/>
      <c r="E15" s="27"/>
      <c r="F15" s="27"/>
      <c r="G15" s="27"/>
      <c r="H15" s="27"/>
      <c r="I15" s="27"/>
      <c r="J15" s="340">
        <f t="shared" si="6"/>
        <v>0</v>
      </c>
      <c r="K15" s="340">
        <f t="shared" si="6"/>
        <v>0</v>
      </c>
      <c r="L15" s="16">
        <f t="shared" si="7"/>
        <v>0</v>
      </c>
      <c r="M15" s="16" t="str">
        <f t="shared" si="4"/>
        <v/>
      </c>
      <c r="N15" s="27"/>
      <c r="P15" s="28"/>
      <c r="Q15" s="28"/>
      <c r="R15" s="28"/>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44" t="str">
        <f t="shared" si="5"/>
        <v/>
      </c>
      <c r="AT15" s="34"/>
      <c r="AU15" s="34"/>
      <c r="AV15" s="34"/>
    </row>
    <row r="16" customHeight="1" spans="1:48">
      <c r="A16" s="107" t="str">
        <f t="shared" si="3"/>
        <v/>
      </c>
      <c r="B16" s="13"/>
      <c r="C16" s="9"/>
      <c r="D16" s="9"/>
      <c r="E16" s="27"/>
      <c r="F16" s="27"/>
      <c r="G16" s="27"/>
      <c r="H16" s="27"/>
      <c r="I16" s="27"/>
      <c r="J16" s="340">
        <f t="shared" si="6"/>
        <v>0</v>
      </c>
      <c r="K16" s="340">
        <f t="shared" si="6"/>
        <v>0</v>
      </c>
      <c r="L16" s="16">
        <f t="shared" si="7"/>
        <v>0</v>
      </c>
      <c r="M16" s="16" t="str">
        <f t="shared" si="4"/>
        <v/>
      </c>
      <c r="N16" s="27"/>
      <c r="P16" s="28"/>
      <c r="Q16" s="28"/>
      <c r="R16" s="28"/>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44" t="str">
        <f t="shared" si="5"/>
        <v/>
      </c>
      <c r="AT16" s="34"/>
      <c r="AU16" s="34"/>
      <c r="AV16" s="34"/>
    </row>
    <row r="17" customHeight="1" spans="1:48">
      <c r="A17" s="107" t="str">
        <f t="shared" si="3"/>
        <v/>
      </c>
      <c r="B17" s="13"/>
      <c r="C17" s="9"/>
      <c r="D17" s="9"/>
      <c r="E17" s="27"/>
      <c r="F17" s="27"/>
      <c r="G17" s="27"/>
      <c r="H17" s="27"/>
      <c r="I17" s="27"/>
      <c r="J17" s="340">
        <f t="shared" si="6"/>
        <v>0</v>
      </c>
      <c r="K17" s="340">
        <f t="shared" si="6"/>
        <v>0</v>
      </c>
      <c r="L17" s="16">
        <f t="shared" si="7"/>
        <v>0</v>
      </c>
      <c r="M17" s="16" t="str">
        <f t="shared" si="4"/>
        <v/>
      </c>
      <c r="N17" s="27"/>
      <c r="P17" s="28"/>
      <c r="Q17" s="28"/>
      <c r="R17" s="28"/>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44" t="str">
        <f t="shared" si="5"/>
        <v/>
      </c>
      <c r="AT17" s="34"/>
      <c r="AU17" s="34"/>
      <c r="AV17" s="34"/>
    </row>
    <row r="18" customHeight="1" spans="1:48">
      <c r="A18" s="107" t="str">
        <f t="shared" si="3"/>
        <v/>
      </c>
      <c r="B18" s="13"/>
      <c r="C18" s="9"/>
      <c r="D18" s="9"/>
      <c r="E18" s="27"/>
      <c r="F18" s="27"/>
      <c r="G18" s="27"/>
      <c r="H18" s="27"/>
      <c r="I18" s="27"/>
      <c r="J18" s="340">
        <f t="shared" si="6"/>
        <v>0</v>
      </c>
      <c r="K18" s="340">
        <f t="shared" si="6"/>
        <v>0</v>
      </c>
      <c r="L18" s="16">
        <f t="shared" si="7"/>
        <v>0</v>
      </c>
      <c r="M18" s="16" t="str">
        <f t="shared" si="4"/>
        <v/>
      </c>
      <c r="N18" s="27"/>
      <c r="P18" s="28"/>
      <c r="Q18" s="28"/>
      <c r="R18" s="28"/>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44" t="str">
        <f t="shared" si="5"/>
        <v/>
      </c>
      <c r="AT18" s="34"/>
      <c r="AU18" s="34"/>
      <c r="AV18" s="34"/>
    </row>
    <row r="19" customHeight="1" spans="1:48">
      <c r="A19" s="107" t="str">
        <f t="shared" si="3"/>
        <v/>
      </c>
      <c r="B19" s="13"/>
      <c r="C19" s="9"/>
      <c r="D19" s="9"/>
      <c r="E19" s="27"/>
      <c r="F19" s="27"/>
      <c r="G19" s="27"/>
      <c r="H19" s="27"/>
      <c r="I19" s="27"/>
      <c r="J19" s="340">
        <f t="shared" si="6"/>
        <v>0</v>
      </c>
      <c r="K19" s="340">
        <f t="shared" si="6"/>
        <v>0</v>
      </c>
      <c r="L19" s="16">
        <f t="shared" si="7"/>
        <v>0</v>
      </c>
      <c r="M19" s="16" t="str">
        <f t="shared" si="4"/>
        <v/>
      </c>
      <c r="N19" s="27"/>
      <c r="P19" s="28"/>
      <c r="Q19" s="28"/>
      <c r="R19" s="28"/>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44" t="str">
        <f t="shared" si="5"/>
        <v/>
      </c>
      <c r="AT19" s="34"/>
      <c r="AU19" s="34"/>
      <c r="AV19" s="34"/>
    </row>
    <row r="20" customHeight="1" spans="1:48">
      <c r="A20" s="107"/>
      <c r="B20" s="13"/>
      <c r="C20" s="9"/>
      <c r="D20" s="9"/>
      <c r="E20" s="27"/>
      <c r="F20" s="27"/>
      <c r="G20" s="27"/>
      <c r="H20" s="27"/>
      <c r="I20" s="27"/>
      <c r="J20" s="340">
        <f t="shared" ref="J20" si="8">F20+H20</f>
        <v>0</v>
      </c>
      <c r="K20" s="340">
        <f t="shared" ref="K20" si="9">G20+I20</f>
        <v>0</v>
      </c>
      <c r="L20" s="16">
        <f t="shared" si="7"/>
        <v>0</v>
      </c>
      <c r="M20" s="16" t="str">
        <f t="shared" ref="M20" si="10">IF(J20-K20=0,"",(L20-J20+K20)/(J20-K20)*100)</f>
        <v/>
      </c>
      <c r="N20" s="27"/>
      <c r="P20" s="28"/>
      <c r="Q20" s="28"/>
      <c r="R20" s="28"/>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44"/>
      <c r="AT20" s="34"/>
      <c r="AU20" s="34"/>
      <c r="AV20" s="34"/>
    </row>
    <row r="21" customHeight="1" spans="1:48">
      <c r="A21" s="107" t="str">
        <f t="shared" si="3"/>
        <v/>
      </c>
      <c r="B21" s="13"/>
      <c r="C21" s="9"/>
      <c r="D21" s="9"/>
      <c r="E21" s="27"/>
      <c r="F21" s="27"/>
      <c r="G21" s="27"/>
      <c r="H21" s="27"/>
      <c r="I21" s="27"/>
      <c r="J21" s="340">
        <f t="shared" si="6"/>
        <v>0</v>
      </c>
      <c r="K21" s="340">
        <f t="shared" si="6"/>
        <v>0</v>
      </c>
      <c r="L21" s="16">
        <f t="shared" si="7"/>
        <v>0</v>
      </c>
      <c r="M21" s="16" t="str">
        <f t="shared" si="4"/>
        <v/>
      </c>
      <c r="N21" s="27"/>
      <c r="P21" s="28"/>
      <c r="Q21" s="28"/>
      <c r="R21" s="28"/>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44" t="str">
        <f t="shared" si="5"/>
        <v/>
      </c>
      <c r="AT21" s="34"/>
      <c r="AU21" s="34"/>
      <c r="AV21" s="34"/>
    </row>
    <row r="22" customHeight="1" spans="1:48">
      <c r="A22" s="107" t="str">
        <f t="shared" si="3"/>
        <v/>
      </c>
      <c r="B22" s="13"/>
      <c r="C22" s="9"/>
      <c r="D22" s="9"/>
      <c r="E22" s="27"/>
      <c r="F22" s="27"/>
      <c r="G22" s="27"/>
      <c r="H22" s="27"/>
      <c r="I22" s="27"/>
      <c r="J22" s="340">
        <f t="shared" si="6"/>
        <v>0</v>
      </c>
      <c r="K22" s="340">
        <f t="shared" si="6"/>
        <v>0</v>
      </c>
      <c r="L22" s="16">
        <f t="shared" si="7"/>
        <v>0</v>
      </c>
      <c r="M22" s="16" t="str">
        <f t="shared" si="4"/>
        <v/>
      </c>
      <c r="N22" s="27"/>
      <c r="P22" s="28"/>
      <c r="Q22" s="28"/>
      <c r="R22" s="28"/>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44" t="str">
        <f t="shared" si="5"/>
        <v/>
      </c>
      <c r="AT22" s="34"/>
      <c r="AU22" s="34"/>
      <c r="AV22" s="34"/>
    </row>
    <row r="23" customHeight="1" spans="1:48">
      <c r="A23" s="107" t="str">
        <f t="shared" si="3"/>
        <v/>
      </c>
      <c r="B23" s="13"/>
      <c r="C23" s="9"/>
      <c r="D23" s="9"/>
      <c r="E23" s="27"/>
      <c r="F23" s="27"/>
      <c r="G23" s="27"/>
      <c r="H23" s="27"/>
      <c r="I23" s="27"/>
      <c r="J23" s="340">
        <f t="shared" ref="J23:J24" si="11">F23+H23</f>
        <v>0</v>
      </c>
      <c r="K23" s="340">
        <f t="shared" ref="K23:K24" si="12">G23+I23</f>
        <v>0</v>
      </c>
      <c r="L23" s="16">
        <f t="shared" ref="L23:L24" si="13">J23</f>
        <v>0</v>
      </c>
      <c r="M23" s="16" t="str">
        <f t="shared" ref="M23:M24" si="14">IF(J23-K23=0,"",(L23-J23+K23)/(J23-K23)*100)</f>
        <v/>
      </c>
      <c r="N23" s="27"/>
      <c r="P23" s="28"/>
      <c r="Q23" s="28"/>
      <c r="R23" s="28"/>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44" t="str">
        <f t="shared" si="5"/>
        <v/>
      </c>
      <c r="AT23" s="34"/>
      <c r="AU23" s="34"/>
      <c r="AV23" s="34"/>
    </row>
    <row r="24" customHeight="1" spans="1:48">
      <c r="A24" s="107" t="str">
        <f t="shared" si="3"/>
        <v/>
      </c>
      <c r="B24" s="13"/>
      <c r="C24" s="9"/>
      <c r="D24" s="9"/>
      <c r="E24" s="27"/>
      <c r="F24" s="27"/>
      <c r="G24" s="27"/>
      <c r="H24" s="27"/>
      <c r="I24" s="27"/>
      <c r="J24" s="340">
        <f t="shared" si="11"/>
        <v>0</v>
      </c>
      <c r="K24" s="340">
        <f t="shared" si="12"/>
        <v>0</v>
      </c>
      <c r="L24" s="16">
        <f t="shared" si="13"/>
        <v>0</v>
      </c>
      <c r="M24" s="16" t="str">
        <f t="shared" si="14"/>
        <v/>
      </c>
      <c r="N24" s="27"/>
      <c r="P24" s="28"/>
      <c r="Q24" s="28"/>
      <c r="R24" s="28"/>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44" t="str">
        <f t="shared" si="5"/>
        <v/>
      </c>
      <c r="AT24" s="34"/>
      <c r="AU24" s="34"/>
      <c r="AV24" s="34"/>
    </row>
    <row r="25" customHeight="1" spans="1:48">
      <c r="A25" s="17" t="s">
        <v>700</v>
      </c>
      <c r="B25" s="14"/>
      <c r="C25" s="9"/>
      <c r="D25" s="9"/>
      <c r="E25" s="9"/>
      <c r="F25" s="108">
        <f t="shared" ref="F25:L25" si="15">SUM(F7:F24)</f>
        <v>0</v>
      </c>
      <c r="G25" s="108">
        <f t="shared" si="15"/>
        <v>0</v>
      </c>
      <c r="H25" s="108">
        <f t="shared" si="15"/>
        <v>0</v>
      </c>
      <c r="I25" s="108">
        <f t="shared" si="15"/>
        <v>0</v>
      </c>
      <c r="J25" s="108">
        <f t="shared" si="15"/>
        <v>0</v>
      </c>
      <c r="K25" s="108">
        <f t="shared" si="15"/>
        <v>0</v>
      </c>
      <c r="L25" s="108">
        <f t="shared" si="15"/>
        <v>0</v>
      </c>
      <c r="M25" s="16" t="str">
        <f t="shared" si="4"/>
        <v/>
      </c>
      <c r="N25" s="27"/>
      <c r="P25" s="28"/>
      <c r="Q25" s="28"/>
      <c r="R25" s="28"/>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44" t="str">
        <f t="shared" si="5"/>
        <v/>
      </c>
      <c r="AT25" s="34"/>
      <c r="AU25" s="34"/>
      <c r="AV25" s="34"/>
    </row>
    <row r="26" customHeight="1" spans="1:48">
      <c r="A26" s="17" t="s">
        <v>701</v>
      </c>
      <c r="B26" s="14"/>
      <c r="C26" s="9"/>
      <c r="D26" s="9"/>
      <c r="E26" s="9"/>
      <c r="F26" s="108">
        <f>G25</f>
        <v>0</v>
      </c>
      <c r="G26" s="9"/>
      <c r="H26" s="108">
        <f>I25</f>
        <v>0</v>
      </c>
      <c r="I26" s="9"/>
      <c r="J26" s="108">
        <f>K25</f>
        <v>0</v>
      </c>
      <c r="K26" s="108"/>
      <c r="L26" s="16"/>
      <c r="M26" s="16" t="str">
        <f t="shared" si="4"/>
        <v/>
      </c>
      <c r="N26" s="27"/>
      <c r="P26" s="28"/>
      <c r="Q26" s="28"/>
      <c r="R26" s="28"/>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44" t="str">
        <f t="shared" si="5"/>
        <v/>
      </c>
      <c r="AT26" s="34"/>
      <c r="AU26" s="34"/>
      <c r="AV26" s="34"/>
    </row>
    <row r="27" customHeight="1" spans="1:48">
      <c r="A27" s="9" t="s">
        <v>702</v>
      </c>
      <c r="B27" s="9"/>
      <c r="C27" s="27"/>
      <c r="D27" s="27"/>
      <c r="E27" s="27"/>
      <c r="F27" s="16">
        <f>F25-F26</f>
        <v>0</v>
      </c>
      <c r="G27" s="27"/>
      <c r="H27" s="16">
        <f>H25-H26</f>
        <v>0</v>
      </c>
      <c r="I27" s="27"/>
      <c r="J27" s="16">
        <f>J25-J26</f>
        <v>0</v>
      </c>
      <c r="K27" s="16"/>
      <c r="L27" s="16">
        <f>L25</f>
        <v>0</v>
      </c>
      <c r="M27" s="16" t="str">
        <f t="shared" si="4"/>
        <v/>
      </c>
      <c r="N27" s="27"/>
      <c r="P27" s="28"/>
      <c r="Q27" s="28"/>
      <c r="R27" s="28"/>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44" t="str">
        <f t="shared" si="5"/>
        <v/>
      </c>
      <c r="AT27" s="34"/>
      <c r="AU27" s="34"/>
      <c r="AV27" s="34"/>
    </row>
    <row r="28" customHeight="1" spans="1:12">
      <c r="A28" s="3" t="str">
        <f>基本信息输入表!$K$6&amp;"填表人："&amp;基本信息输入表!$M$19</f>
        <v>被评估单位填表人：</v>
      </c>
      <c r="L28" s="3" t="str">
        <f>"评估人员："&amp;基本信息输入表!$Q$19</f>
        <v>评估人员：陈诗雨</v>
      </c>
    </row>
    <row r="29" customHeight="1" spans="1:1">
      <c r="A29" s="3" t="str">
        <f>"填表日期："&amp;YEAR(基本信息输入表!$O$19)&amp;"年"&amp;MONTH(基本信息输入表!$O$19)&amp;"月"&amp;DAY(基本信息输入表!$O$19)&amp;"日"</f>
        <v>填表日期：1900年1月0日</v>
      </c>
    </row>
    <row r="30" customHeight="1" spans="15:15">
      <c r="O30" s="29" t="s">
        <v>466</v>
      </c>
    </row>
  </sheetData>
  <mergeCells count="42">
    <mergeCell ref="A2:N2"/>
    <mergeCell ref="A3:N3"/>
    <mergeCell ref="P5:W5"/>
    <mergeCell ref="X5:AJ5"/>
    <mergeCell ref="AK5:AR5"/>
    <mergeCell ref="AS5:AV5"/>
    <mergeCell ref="F6:G6"/>
    <mergeCell ref="H6:I6"/>
    <mergeCell ref="J6:K6"/>
    <mergeCell ref="X6:AD6"/>
    <mergeCell ref="AE6:AF6"/>
    <mergeCell ref="AG6:AH6"/>
    <mergeCell ref="AL6:AM6"/>
    <mergeCell ref="AN6:AP6"/>
    <mergeCell ref="A25:B25"/>
    <mergeCell ref="A26:B26"/>
    <mergeCell ref="A27:B27"/>
    <mergeCell ref="A6:A7"/>
    <mergeCell ref="B6:B7"/>
    <mergeCell ref="C6:C7"/>
    <mergeCell ref="D6:D7"/>
    <mergeCell ref="E6:E7"/>
    <mergeCell ref="L6:L7"/>
    <mergeCell ref="M6:M7"/>
    <mergeCell ref="N6:N7"/>
    <mergeCell ref="P6:P7"/>
    <mergeCell ref="Q6:Q7"/>
    <mergeCell ref="R6:R7"/>
    <mergeCell ref="S6:S7"/>
    <mergeCell ref="T6:T7"/>
    <mergeCell ref="U6:U7"/>
    <mergeCell ref="V6:V7"/>
    <mergeCell ref="W6:W7"/>
    <mergeCell ref="AI6:AI7"/>
    <mergeCell ref="AJ6:AJ7"/>
    <mergeCell ref="AK6:AK7"/>
    <mergeCell ref="AQ6:AQ7"/>
    <mergeCell ref="AR6:AR7"/>
    <mergeCell ref="AS6:AS7"/>
    <mergeCell ref="AT6:AT7"/>
    <mergeCell ref="AU6:AU7"/>
    <mergeCell ref="AV6:AV7"/>
  </mergeCells>
  <dataValidations count="4">
    <dataValidation type="list" allowBlank="1" showInputMessage="1" showErrorMessage="1" sqref="AE8:AE27">
      <formula1>基本信息输入表!$A$126:$A$128</formula1>
    </dataValidation>
    <dataValidation type="list" allowBlank="1" showInputMessage="1" showErrorMessage="1" sqref="AG8:AG27">
      <formula1>基本信息输入表!$A$129:$A$132</formula1>
    </dataValidation>
    <dataValidation type="list" allowBlank="1" showInputMessage="1" showErrorMessage="1" sqref="X8:AB27">
      <formula1>$A$108:$A$109</formula1>
    </dataValidation>
    <dataValidation type="list" allowBlank="1" showInputMessage="1" showErrorMessage="1" sqref="P8:U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9" fitToHeight="1000" orientation="landscape"/>
  <headerFooter scaleWithDoc="0">
    <oddFooter>&amp;R&amp;"宋体,常规"&amp;10&amp;P/&amp;N</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D33"/>
  <sheetViews>
    <sheetView showGridLines="0" view="pageBreakPreview" zoomScaleNormal="100" workbookViewId="0">
      <selection activeCell="H7" sqref="H7"/>
    </sheetView>
  </sheetViews>
  <sheetFormatPr defaultColWidth="9" defaultRowHeight="15.75" customHeight="1"/>
  <cols>
    <col min="1" max="1" width="5.25" style="3" customWidth="1"/>
    <col min="2" max="2" width="23.25" style="3" customWidth="1"/>
    <col min="3" max="4" width="10.25" style="3" customWidth="1"/>
    <col min="5" max="14" width="8.625" style="3" customWidth="1"/>
    <col min="15" max="18" width="10.625" style="263" customWidth="1" outlineLevel="1"/>
    <col min="19" max="19" width="13.625" style="263" customWidth="1"/>
    <col min="20" max="20" width="11.625" style="263" customWidth="1"/>
    <col min="21" max="21" width="12.75" style="3" customWidth="1"/>
    <col min="22" max="22" width="10.75" style="3" customWidth="1"/>
    <col min="23" max="23" width="12" style="3" customWidth="1"/>
    <col min="24" max="24" width="9" style="3"/>
    <col min="25" max="30" width="5.625" style="4" customWidth="1" outlineLevel="1"/>
    <col min="31" max="31" width="14.75" style="4" customWidth="1" outlineLevel="1"/>
    <col min="32" max="32" width="13.625" style="4" customWidth="1"/>
    <col min="33" max="35" width="5.625" style="4" customWidth="1" outlineLevel="1"/>
    <col min="36" max="36" width="7.25" style="4" customWidth="1" outlineLevel="1"/>
    <col min="37" max="37" width="5.625" style="4" customWidth="1" outlineLevel="1"/>
    <col min="38" max="39" width="8.625" style="4" customWidth="1" outlineLevel="1"/>
    <col min="40" max="40" width="14.625" style="4" customWidth="1" outlineLevel="1"/>
    <col min="41" max="41" width="13.625" style="4" customWidth="1"/>
    <col min="42" max="43" width="8.625" style="4" customWidth="1" outlineLevel="2"/>
    <col min="44" max="44" width="11.25" style="4" customWidth="1" outlineLevel="2"/>
    <col min="45" max="45" width="14.5" style="4" customWidth="1" outlineLevel="2"/>
    <col min="46" max="50" width="8.625" style="4" customWidth="1" outlineLevel="2"/>
    <col min="51" max="51" width="8.625" style="4" customWidth="1" outlineLevel="1"/>
    <col min="52" max="52" width="13.75" style="4" customWidth="1"/>
    <col min="53" max="55" width="13.625" style="4" customWidth="1" outlineLevel="1"/>
    <col min="56" max="56" width="13.625" style="4" customWidth="1"/>
    <col min="57" max="16384" width="9" style="3"/>
  </cols>
  <sheetData>
    <row r="1" customHeight="1" spans="1:1">
      <c r="A1" s="5" t="s">
        <v>435</v>
      </c>
    </row>
    <row r="2" s="1" customFormat="1" ht="30" customHeight="1" spans="1:56">
      <c r="A2" s="6" t="s">
        <v>703</v>
      </c>
      <c r="B2" s="6"/>
      <c r="C2" s="6"/>
      <c r="D2" s="6"/>
      <c r="E2" s="6"/>
      <c r="F2" s="6"/>
      <c r="G2" s="6"/>
      <c r="H2" s="6"/>
      <c r="I2" s="6"/>
      <c r="J2" s="6"/>
      <c r="K2" s="6"/>
      <c r="L2" s="6"/>
      <c r="M2" s="6"/>
      <c r="N2" s="6"/>
      <c r="O2" s="6"/>
      <c r="P2" s="6"/>
      <c r="Q2" s="6"/>
      <c r="R2" s="6"/>
      <c r="S2" s="6"/>
      <c r="T2" s="6"/>
      <c r="U2" s="6"/>
      <c r="V2" s="6"/>
      <c r="W2" s="6"/>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row>
    <row r="3" customHeight="1" spans="1:56">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ht="14.1" customHeight="1" spans="1:23">
      <c r="A4" s="2"/>
      <c r="B4" s="2"/>
      <c r="C4" s="2"/>
      <c r="D4" s="2"/>
      <c r="E4" s="2"/>
      <c r="F4" s="2"/>
      <c r="G4" s="2"/>
      <c r="H4" s="2"/>
      <c r="I4" s="2"/>
      <c r="J4" s="2"/>
      <c r="K4" s="2"/>
      <c r="L4" s="2"/>
      <c r="M4" s="2"/>
      <c r="N4" s="2"/>
      <c r="O4" s="2"/>
      <c r="P4" s="2"/>
      <c r="Q4" s="2"/>
      <c r="R4" s="2"/>
      <c r="S4" s="2"/>
      <c r="T4" s="2"/>
      <c r="U4" s="2"/>
      <c r="V4" s="2"/>
      <c r="W4" s="21" t="s">
        <v>704</v>
      </c>
    </row>
    <row r="5" customHeight="1" spans="1:56">
      <c r="A5" s="3" t="str">
        <f>基本信息输入表!K6&amp;"："&amp;基本信息输入表!M6</f>
        <v>被评估单位：贵州天然气能源投资股份有限公司</v>
      </c>
      <c r="O5" s="289"/>
      <c r="P5" s="289"/>
      <c r="Q5" s="289"/>
      <c r="R5" s="289"/>
      <c r="S5" s="289"/>
      <c r="T5" s="289"/>
      <c r="W5" s="21" t="s">
        <v>469</v>
      </c>
      <c r="Y5" s="20" t="s">
        <v>598</v>
      </c>
      <c r="Z5" s="20"/>
      <c r="AA5" s="20"/>
      <c r="AB5" s="20"/>
      <c r="AC5" s="20"/>
      <c r="AD5" s="20"/>
      <c r="AE5" s="20"/>
      <c r="AF5" s="20"/>
      <c r="AG5" s="30" t="s">
        <v>599</v>
      </c>
      <c r="AH5" s="31"/>
      <c r="AI5" s="31"/>
      <c r="AJ5" s="31"/>
      <c r="AK5" s="31"/>
      <c r="AL5" s="31"/>
      <c r="AM5" s="31"/>
      <c r="AN5" s="31"/>
      <c r="AO5" s="32"/>
      <c r="AP5" s="68" t="s">
        <v>600</v>
      </c>
      <c r="AQ5" s="36"/>
      <c r="AR5" s="36"/>
      <c r="AS5" s="36"/>
      <c r="AT5" s="36"/>
      <c r="AU5" s="36"/>
      <c r="AV5" s="36"/>
      <c r="AW5" s="36"/>
      <c r="AX5" s="36"/>
      <c r="AY5" s="36"/>
      <c r="AZ5" s="37"/>
      <c r="BA5" s="33" t="s">
        <v>601</v>
      </c>
      <c r="BB5" s="33"/>
      <c r="BC5" s="33"/>
      <c r="BD5" s="33"/>
    </row>
    <row r="6" s="2" customFormat="1" customHeight="1" spans="1:56">
      <c r="A6" s="155" t="s">
        <v>470</v>
      </c>
      <c r="B6" s="155" t="s">
        <v>705</v>
      </c>
      <c r="C6" s="155" t="s">
        <v>706</v>
      </c>
      <c r="D6" s="144" t="s">
        <v>707</v>
      </c>
      <c r="E6" s="153" t="s">
        <v>708</v>
      </c>
      <c r="F6" s="153" t="s">
        <v>614</v>
      </c>
      <c r="G6" s="132" t="s">
        <v>615</v>
      </c>
      <c r="H6" s="141" t="s">
        <v>709</v>
      </c>
      <c r="I6" s="141"/>
      <c r="J6" s="141"/>
      <c r="K6" s="141"/>
      <c r="L6" s="141"/>
      <c r="M6" s="141"/>
      <c r="N6" s="141"/>
      <c r="O6" s="342" t="s">
        <v>117</v>
      </c>
      <c r="P6" s="342"/>
      <c r="Q6" s="141" t="s">
        <v>695</v>
      </c>
      <c r="R6" s="141"/>
      <c r="S6" s="9" t="s">
        <v>442</v>
      </c>
      <c r="T6" s="216" t="s">
        <v>710</v>
      </c>
      <c r="U6" s="9" t="s">
        <v>443</v>
      </c>
      <c r="V6" s="155" t="s">
        <v>445</v>
      </c>
      <c r="W6" s="155" t="s">
        <v>588</v>
      </c>
      <c r="Y6" s="20" t="s">
        <v>602</v>
      </c>
      <c r="Z6" s="20" t="s">
        <v>654</v>
      </c>
      <c r="AA6" s="20" t="s">
        <v>696</v>
      </c>
      <c r="AB6" s="20" t="s">
        <v>655</v>
      </c>
      <c r="AC6" s="22" t="s">
        <v>711</v>
      </c>
      <c r="AD6" s="23" t="s">
        <v>604</v>
      </c>
      <c r="AE6" s="20" t="s">
        <v>605</v>
      </c>
      <c r="AF6" s="20"/>
      <c r="AG6" s="30" t="s">
        <v>606</v>
      </c>
      <c r="AH6" s="31"/>
      <c r="AI6" s="31"/>
      <c r="AJ6" s="31"/>
      <c r="AK6" s="32"/>
      <c r="AL6" s="33" t="s">
        <v>607</v>
      </c>
      <c r="AM6" s="33"/>
      <c r="AN6" s="33" t="s">
        <v>608</v>
      </c>
      <c r="AO6" s="38"/>
      <c r="AP6" s="20" t="s">
        <v>609</v>
      </c>
      <c r="AQ6" s="20" t="s">
        <v>657</v>
      </c>
      <c r="AR6" s="20"/>
      <c r="AS6" s="69" t="s">
        <v>658</v>
      </c>
      <c r="AT6" s="70"/>
      <c r="AU6" s="70"/>
      <c r="AV6" s="70"/>
      <c r="AW6" s="70"/>
      <c r="AX6" s="71"/>
      <c r="AY6" s="20" t="s">
        <v>443</v>
      </c>
      <c r="AZ6" s="40"/>
      <c r="BA6" s="38" t="s">
        <v>610</v>
      </c>
      <c r="BB6" s="38" t="s">
        <v>611</v>
      </c>
      <c r="BC6" s="33" t="s">
        <v>612</v>
      </c>
      <c r="BD6" s="38"/>
    </row>
    <row r="7" customHeight="1" spans="1:56">
      <c r="A7" s="156"/>
      <c r="B7" s="156"/>
      <c r="C7" s="156"/>
      <c r="D7" s="145"/>
      <c r="E7" s="154"/>
      <c r="F7" s="154"/>
      <c r="G7" s="132"/>
      <c r="H7" s="141" t="s">
        <v>712</v>
      </c>
      <c r="I7" s="141" t="s">
        <v>713</v>
      </c>
      <c r="J7" s="141" t="s">
        <v>714</v>
      </c>
      <c r="K7" s="141" t="s">
        <v>715</v>
      </c>
      <c r="L7" s="141" t="s">
        <v>716</v>
      </c>
      <c r="M7" s="141" t="s">
        <v>717</v>
      </c>
      <c r="N7" s="141" t="s">
        <v>718</v>
      </c>
      <c r="O7" s="343" t="s">
        <v>719</v>
      </c>
      <c r="P7" s="141" t="s">
        <v>720</v>
      </c>
      <c r="Q7" s="141" t="s">
        <v>442</v>
      </c>
      <c r="R7" s="141" t="s">
        <v>710</v>
      </c>
      <c r="S7" s="9"/>
      <c r="T7" s="216"/>
      <c r="U7" s="9"/>
      <c r="V7" s="156" t="s">
        <v>721</v>
      </c>
      <c r="W7" s="156"/>
      <c r="Y7" s="20"/>
      <c r="Z7" s="20"/>
      <c r="AA7" s="20"/>
      <c r="AB7" s="20"/>
      <c r="AC7" s="20"/>
      <c r="AD7" s="20"/>
      <c r="AE7" s="20"/>
      <c r="AF7" s="20"/>
      <c r="AG7" s="33" t="s">
        <v>617</v>
      </c>
      <c r="AH7" s="33" t="s">
        <v>633</v>
      </c>
      <c r="AI7" s="33" t="s">
        <v>618</v>
      </c>
      <c r="AJ7" s="33" t="s">
        <v>620</v>
      </c>
      <c r="AK7" s="30" t="s">
        <v>621</v>
      </c>
      <c r="AL7" s="33" t="s">
        <v>622</v>
      </c>
      <c r="AM7" s="33" t="s">
        <v>623</v>
      </c>
      <c r="AN7" s="33"/>
      <c r="AO7" s="41"/>
      <c r="AP7" s="20"/>
      <c r="AQ7" s="20" t="s">
        <v>669</v>
      </c>
      <c r="AR7" s="20" t="s">
        <v>670</v>
      </c>
      <c r="AS7" s="110" t="s">
        <v>722</v>
      </c>
      <c r="AT7" s="110"/>
      <c r="AU7" s="110"/>
      <c r="AV7" s="20"/>
      <c r="AW7" s="20"/>
      <c r="AX7" s="20"/>
      <c r="AY7" s="20"/>
      <c r="AZ7" s="43"/>
      <c r="BA7" s="41"/>
      <c r="BB7" s="41"/>
      <c r="BC7" s="33"/>
      <c r="BD7" s="41"/>
    </row>
    <row r="8" customHeight="1" spans="1:56">
      <c r="A8" s="107" t="str">
        <f>IF(B8="","",ROW()-7)</f>
        <v/>
      </c>
      <c r="B8" s="13"/>
      <c r="C8" s="9"/>
      <c r="D8" s="9"/>
      <c r="E8" s="9"/>
      <c r="F8" s="9"/>
      <c r="G8" s="9"/>
      <c r="H8" s="335"/>
      <c r="I8" s="335"/>
      <c r="J8" s="335"/>
      <c r="K8" s="335"/>
      <c r="L8" s="335"/>
      <c r="M8" s="335"/>
      <c r="N8" s="335">
        <f t="shared" ref="N8:N15" si="0">SUM(H8:M8)</f>
        <v>0</v>
      </c>
      <c r="O8" s="335"/>
      <c r="P8" s="335"/>
      <c r="Q8" s="335"/>
      <c r="R8" s="335"/>
      <c r="S8" s="335">
        <f t="shared" ref="S8:S10" si="1">O8+Q8</f>
        <v>0</v>
      </c>
      <c r="T8" s="335">
        <f t="shared" ref="T8:T10" si="2">P8+R8</f>
        <v>0</v>
      </c>
      <c r="U8" s="340">
        <f t="shared" ref="U8:U10" si="3">S8</f>
        <v>0</v>
      </c>
      <c r="V8" s="16" t="str">
        <f>IF(S8-T8=0,"",(U8-S8+T8)/(S8-T8)*100)</f>
        <v/>
      </c>
      <c r="W8" s="27"/>
      <c r="Y8" s="28"/>
      <c r="Z8" s="28"/>
      <c r="AA8" s="28"/>
      <c r="AB8" s="28"/>
      <c r="AC8" s="28"/>
      <c r="AD8" s="28"/>
      <c r="AE8" s="28"/>
      <c r="AF8" s="28"/>
      <c r="AG8" s="28"/>
      <c r="AH8" s="28"/>
      <c r="AI8" s="28"/>
      <c r="AJ8" s="34"/>
      <c r="AK8" s="34"/>
      <c r="AL8" s="28"/>
      <c r="AM8" s="34"/>
      <c r="AN8" s="34"/>
      <c r="AO8" s="34"/>
      <c r="AP8" s="34"/>
      <c r="AQ8" s="34" t="s">
        <v>208</v>
      </c>
      <c r="AR8" s="34"/>
      <c r="AS8" s="34"/>
      <c r="AT8" s="34"/>
      <c r="AU8" s="34"/>
      <c r="AV8" s="34"/>
      <c r="AW8" s="34"/>
      <c r="AX8" s="34"/>
      <c r="AY8" s="34"/>
      <c r="AZ8" s="34"/>
      <c r="BA8" s="44" t="str">
        <f>IFERROR((AY8-S8+T8)/(S8-T8)*100,"")</f>
        <v/>
      </c>
      <c r="BB8" s="34"/>
      <c r="BC8" s="34"/>
      <c r="BD8" s="34"/>
    </row>
    <row r="9" customHeight="1" spans="1:56">
      <c r="A9" s="107" t="str">
        <f t="shared" ref="A9:A15" si="4">IF(B9="","",ROW()-7)</f>
        <v/>
      </c>
      <c r="B9" s="13"/>
      <c r="C9" s="9"/>
      <c r="D9" s="9"/>
      <c r="E9" s="9"/>
      <c r="F9" s="9"/>
      <c r="G9" s="9"/>
      <c r="H9" s="335"/>
      <c r="I9" s="335"/>
      <c r="J9" s="335"/>
      <c r="K9" s="335"/>
      <c r="L9" s="335"/>
      <c r="M9" s="335"/>
      <c r="N9" s="335">
        <f t="shared" si="0"/>
        <v>0</v>
      </c>
      <c r="O9" s="335"/>
      <c r="P9" s="335"/>
      <c r="Q9" s="335"/>
      <c r="R9" s="335"/>
      <c r="S9" s="335">
        <f t="shared" ref="S9:S25" si="5">O9+Q9</f>
        <v>0</v>
      </c>
      <c r="T9" s="335">
        <f t="shared" ref="T9:T25" si="6">P9+R9</f>
        <v>0</v>
      </c>
      <c r="U9" s="340">
        <f t="shared" si="3"/>
        <v>0</v>
      </c>
      <c r="V9" s="16" t="str">
        <f t="shared" ref="V9:V30" si="7">IF(S9-T9=0,"",(U9-S9+T9)/(S9-T9)*100)</f>
        <v/>
      </c>
      <c r="W9" s="27"/>
      <c r="Y9" s="28"/>
      <c r="Z9" s="28"/>
      <c r="AA9" s="28"/>
      <c r="AB9" s="28"/>
      <c r="AC9" s="28"/>
      <c r="AD9" s="28"/>
      <c r="AE9" s="28"/>
      <c r="AF9" s="28"/>
      <c r="AG9" s="28"/>
      <c r="AH9" s="28"/>
      <c r="AI9" s="28"/>
      <c r="AJ9" s="35"/>
      <c r="AK9" s="34"/>
      <c r="AL9" s="28"/>
      <c r="AM9" s="34"/>
      <c r="AN9" s="34"/>
      <c r="AO9" s="34"/>
      <c r="AP9" s="34"/>
      <c r="AQ9" s="34"/>
      <c r="AR9" s="34"/>
      <c r="AS9" s="34"/>
      <c r="AT9" s="34"/>
      <c r="AU9" s="34"/>
      <c r="AV9" s="34"/>
      <c r="AW9" s="34"/>
      <c r="AX9" s="34"/>
      <c r="AY9" s="34"/>
      <c r="AZ9" s="34"/>
      <c r="BA9" s="44" t="str">
        <f t="shared" ref="BA9:BA30" si="8">IFERROR((AY9-S9+T9)/(S9-T9)*100,"")</f>
        <v/>
      </c>
      <c r="BB9" s="34"/>
      <c r="BC9" s="34"/>
      <c r="BD9" s="34"/>
    </row>
    <row r="10" customHeight="1" spans="1:56">
      <c r="A10" s="107" t="str">
        <f t="shared" si="4"/>
        <v/>
      </c>
      <c r="B10" s="13"/>
      <c r="C10" s="9"/>
      <c r="D10" s="9"/>
      <c r="E10" s="9"/>
      <c r="F10" s="9"/>
      <c r="G10" s="9"/>
      <c r="H10" s="335"/>
      <c r="I10" s="335"/>
      <c r="J10" s="335"/>
      <c r="K10" s="335"/>
      <c r="L10" s="335"/>
      <c r="M10" s="335"/>
      <c r="N10" s="335">
        <f t="shared" si="0"/>
        <v>0</v>
      </c>
      <c r="O10" s="335"/>
      <c r="P10" s="335"/>
      <c r="Q10" s="335"/>
      <c r="R10" s="335"/>
      <c r="S10" s="335">
        <f t="shared" si="5"/>
        <v>0</v>
      </c>
      <c r="T10" s="335">
        <f t="shared" si="6"/>
        <v>0</v>
      </c>
      <c r="U10" s="340">
        <f t="shared" si="3"/>
        <v>0</v>
      </c>
      <c r="V10" s="16" t="str">
        <f t="shared" si="7"/>
        <v/>
      </c>
      <c r="W10" s="27"/>
      <c r="Y10" s="28"/>
      <c r="Z10" s="28"/>
      <c r="AA10" s="28"/>
      <c r="AB10" s="28"/>
      <c r="AC10" s="28"/>
      <c r="AD10" s="28"/>
      <c r="AE10" s="28"/>
      <c r="AF10" s="28"/>
      <c r="AG10" s="28"/>
      <c r="AH10" s="28"/>
      <c r="AI10" s="28"/>
      <c r="AJ10" s="35"/>
      <c r="AK10" s="34"/>
      <c r="AL10" s="28"/>
      <c r="AM10" s="34"/>
      <c r="AN10" s="34"/>
      <c r="AO10" s="34"/>
      <c r="AP10" s="34"/>
      <c r="AQ10" s="34"/>
      <c r="AR10" s="34"/>
      <c r="AS10" s="34"/>
      <c r="AT10" s="34"/>
      <c r="AU10" s="34"/>
      <c r="AV10" s="34"/>
      <c r="AW10" s="34"/>
      <c r="AX10" s="34"/>
      <c r="AY10" s="34"/>
      <c r="AZ10" s="34"/>
      <c r="BA10" s="44" t="str">
        <f t="shared" si="8"/>
        <v/>
      </c>
      <c r="BB10" s="34"/>
      <c r="BC10" s="34"/>
      <c r="BD10" s="34"/>
    </row>
    <row r="11" customHeight="1" spans="1:56">
      <c r="A11" s="107" t="str">
        <f t="shared" si="4"/>
        <v/>
      </c>
      <c r="B11" s="13"/>
      <c r="C11" s="9"/>
      <c r="D11" s="9"/>
      <c r="E11" s="9"/>
      <c r="F11" s="9"/>
      <c r="G11" s="9"/>
      <c r="H11" s="335"/>
      <c r="I11" s="335"/>
      <c r="J11" s="335"/>
      <c r="K11" s="335"/>
      <c r="L11" s="335"/>
      <c r="M11" s="335"/>
      <c r="N11" s="335">
        <f t="shared" si="0"/>
        <v>0</v>
      </c>
      <c r="O11" s="335"/>
      <c r="P11" s="335"/>
      <c r="Q11" s="335"/>
      <c r="R11" s="335"/>
      <c r="S11" s="335">
        <f t="shared" si="5"/>
        <v>0</v>
      </c>
      <c r="T11" s="335">
        <f t="shared" si="6"/>
        <v>0</v>
      </c>
      <c r="U11" s="340">
        <f t="shared" ref="U11:U26" si="9">S11</f>
        <v>0</v>
      </c>
      <c r="V11" s="16" t="str">
        <f t="shared" si="7"/>
        <v/>
      </c>
      <c r="W11" s="27"/>
      <c r="Y11" s="28"/>
      <c r="Z11" s="28"/>
      <c r="AA11" s="28"/>
      <c r="AB11" s="28"/>
      <c r="AC11" s="28"/>
      <c r="AD11" s="28"/>
      <c r="AE11" s="28"/>
      <c r="AF11" s="28"/>
      <c r="AG11" s="28"/>
      <c r="AH11" s="28"/>
      <c r="AI11" s="28"/>
      <c r="AJ11" s="35"/>
      <c r="AK11" s="34"/>
      <c r="AL11" s="28"/>
      <c r="AM11" s="34"/>
      <c r="AN11" s="34"/>
      <c r="AO11" s="34"/>
      <c r="AP11" s="34"/>
      <c r="AQ11" s="34"/>
      <c r="AR11" s="34"/>
      <c r="AS11" s="34"/>
      <c r="AT11" s="34"/>
      <c r="AU11" s="34"/>
      <c r="AV11" s="34"/>
      <c r="AW11" s="34"/>
      <c r="AX11" s="34"/>
      <c r="AY11" s="34"/>
      <c r="AZ11" s="34"/>
      <c r="BA11" s="44" t="str">
        <f t="shared" si="8"/>
        <v/>
      </c>
      <c r="BB11" s="34"/>
      <c r="BC11" s="34"/>
      <c r="BD11" s="34"/>
    </row>
    <row r="12" customHeight="1" spans="1:56">
      <c r="A12" s="107" t="str">
        <f t="shared" si="4"/>
        <v/>
      </c>
      <c r="B12" s="13"/>
      <c r="C12" s="9"/>
      <c r="D12" s="9"/>
      <c r="E12" s="9"/>
      <c r="F12" s="9"/>
      <c r="G12" s="9"/>
      <c r="H12" s="335"/>
      <c r="I12" s="335"/>
      <c r="J12" s="335"/>
      <c r="K12" s="335"/>
      <c r="L12" s="335"/>
      <c r="M12" s="335"/>
      <c r="N12" s="335">
        <f t="shared" si="0"/>
        <v>0</v>
      </c>
      <c r="O12" s="335"/>
      <c r="P12" s="335"/>
      <c r="Q12" s="335"/>
      <c r="R12" s="335"/>
      <c r="S12" s="335">
        <f t="shared" si="5"/>
        <v>0</v>
      </c>
      <c r="T12" s="335">
        <f t="shared" si="6"/>
        <v>0</v>
      </c>
      <c r="U12" s="340">
        <f t="shared" si="9"/>
        <v>0</v>
      </c>
      <c r="V12" s="16" t="str">
        <f t="shared" si="7"/>
        <v/>
      </c>
      <c r="W12" s="27"/>
      <c r="Y12" s="28"/>
      <c r="Z12" s="28"/>
      <c r="AA12" s="28"/>
      <c r="AB12" s="28"/>
      <c r="AC12" s="28"/>
      <c r="AD12" s="28"/>
      <c r="AE12" s="28"/>
      <c r="AF12" s="28"/>
      <c r="AG12" s="28"/>
      <c r="AH12" s="28"/>
      <c r="AI12" s="28"/>
      <c r="AJ12" s="35"/>
      <c r="AK12" s="34"/>
      <c r="AL12" s="28"/>
      <c r="AM12" s="34"/>
      <c r="AN12" s="34"/>
      <c r="AO12" s="34"/>
      <c r="AP12" s="34"/>
      <c r="AQ12" s="34"/>
      <c r="AR12" s="34"/>
      <c r="AS12" s="34"/>
      <c r="AT12" s="34"/>
      <c r="AU12" s="34"/>
      <c r="AV12" s="34"/>
      <c r="AW12" s="34"/>
      <c r="AX12" s="34"/>
      <c r="AY12" s="34"/>
      <c r="AZ12" s="34"/>
      <c r="BA12" s="44" t="str">
        <f t="shared" si="8"/>
        <v/>
      </c>
      <c r="BB12" s="34"/>
      <c r="BC12" s="34"/>
      <c r="BD12" s="34"/>
    </row>
    <row r="13" customHeight="1" spans="1:56">
      <c r="A13" s="107" t="str">
        <f t="shared" si="4"/>
        <v/>
      </c>
      <c r="B13" s="13"/>
      <c r="C13" s="9"/>
      <c r="D13" s="9"/>
      <c r="E13" s="9"/>
      <c r="F13" s="9"/>
      <c r="G13" s="9"/>
      <c r="H13" s="335"/>
      <c r="I13" s="335"/>
      <c r="J13" s="335"/>
      <c r="K13" s="335"/>
      <c r="L13" s="335"/>
      <c r="M13" s="335"/>
      <c r="N13" s="335">
        <f t="shared" si="0"/>
        <v>0</v>
      </c>
      <c r="O13" s="335"/>
      <c r="P13" s="335"/>
      <c r="Q13" s="335"/>
      <c r="R13" s="335"/>
      <c r="S13" s="335">
        <f t="shared" si="5"/>
        <v>0</v>
      </c>
      <c r="T13" s="335">
        <f t="shared" si="6"/>
        <v>0</v>
      </c>
      <c r="U13" s="340">
        <f t="shared" si="9"/>
        <v>0</v>
      </c>
      <c r="V13" s="16" t="str">
        <f t="shared" si="7"/>
        <v/>
      </c>
      <c r="W13" s="27"/>
      <c r="Y13" s="28"/>
      <c r="Z13" s="28"/>
      <c r="AA13" s="28"/>
      <c r="AB13" s="28"/>
      <c r="AC13" s="28"/>
      <c r="AD13" s="28"/>
      <c r="AE13" s="28"/>
      <c r="AF13" s="28"/>
      <c r="AG13" s="28"/>
      <c r="AH13" s="28"/>
      <c r="AI13" s="28"/>
      <c r="AJ13" s="35"/>
      <c r="AK13" s="34"/>
      <c r="AL13" s="28"/>
      <c r="AM13" s="34"/>
      <c r="AN13" s="34"/>
      <c r="AO13" s="34"/>
      <c r="AP13" s="34"/>
      <c r="AQ13" s="34"/>
      <c r="AR13" s="34"/>
      <c r="AS13" s="34"/>
      <c r="AT13" s="34"/>
      <c r="AU13" s="34"/>
      <c r="AV13" s="34"/>
      <c r="AW13" s="34"/>
      <c r="AX13" s="34"/>
      <c r="AY13" s="34"/>
      <c r="AZ13" s="34"/>
      <c r="BA13" s="44" t="str">
        <f t="shared" si="8"/>
        <v/>
      </c>
      <c r="BB13" s="34"/>
      <c r="BC13" s="34"/>
      <c r="BD13" s="34"/>
    </row>
    <row r="14" customHeight="1" spans="1:56">
      <c r="A14" s="107" t="str">
        <f t="shared" si="4"/>
        <v/>
      </c>
      <c r="B14" s="13"/>
      <c r="C14" s="9"/>
      <c r="D14" s="9"/>
      <c r="E14" s="9"/>
      <c r="F14" s="9"/>
      <c r="G14" s="9"/>
      <c r="H14" s="335"/>
      <c r="I14" s="335"/>
      <c r="J14" s="335"/>
      <c r="K14" s="335"/>
      <c r="L14" s="335"/>
      <c r="M14" s="335"/>
      <c r="N14" s="335">
        <f t="shared" si="0"/>
        <v>0</v>
      </c>
      <c r="O14" s="335"/>
      <c r="P14" s="335"/>
      <c r="Q14" s="335"/>
      <c r="R14" s="335"/>
      <c r="S14" s="335">
        <f t="shared" si="5"/>
        <v>0</v>
      </c>
      <c r="T14" s="335">
        <f t="shared" si="6"/>
        <v>0</v>
      </c>
      <c r="U14" s="340">
        <f t="shared" si="9"/>
        <v>0</v>
      </c>
      <c r="V14" s="16" t="str">
        <f t="shared" si="7"/>
        <v/>
      </c>
      <c r="W14" s="27"/>
      <c r="Y14" s="28"/>
      <c r="Z14" s="28"/>
      <c r="AA14" s="28"/>
      <c r="AB14" s="28"/>
      <c r="AC14" s="28"/>
      <c r="AD14" s="28"/>
      <c r="AE14" s="28"/>
      <c r="AF14" s="28"/>
      <c r="AG14" s="28"/>
      <c r="AH14" s="28"/>
      <c r="AI14" s="28"/>
      <c r="AJ14" s="35"/>
      <c r="AK14" s="34"/>
      <c r="AL14" s="28"/>
      <c r="AM14" s="34"/>
      <c r="AN14" s="34"/>
      <c r="AO14" s="34"/>
      <c r="AP14" s="34"/>
      <c r="AQ14" s="34"/>
      <c r="AR14" s="34"/>
      <c r="AS14" s="34"/>
      <c r="AT14" s="34"/>
      <c r="AU14" s="34"/>
      <c r="AV14" s="34"/>
      <c r="AW14" s="34"/>
      <c r="AX14" s="34"/>
      <c r="AY14" s="34"/>
      <c r="AZ14" s="34"/>
      <c r="BA14" s="44" t="str">
        <f t="shared" si="8"/>
        <v/>
      </c>
      <c r="BB14" s="34"/>
      <c r="BC14" s="34"/>
      <c r="BD14" s="34"/>
    </row>
    <row r="15" customHeight="1" spans="1:56">
      <c r="A15" s="107" t="str">
        <f t="shared" si="4"/>
        <v/>
      </c>
      <c r="B15" s="13"/>
      <c r="C15" s="9"/>
      <c r="D15" s="9"/>
      <c r="E15" s="9"/>
      <c r="F15" s="9"/>
      <c r="G15" s="9"/>
      <c r="H15" s="335"/>
      <c r="I15" s="335"/>
      <c r="J15" s="335"/>
      <c r="K15" s="335"/>
      <c r="L15" s="335"/>
      <c r="M15" s="335"/>
      <c r="N15" s="335">
        <f t="shared" si="0"/>
        <v>0</v>
      </c>
      <c r="O15" s="335"/>
      <c r="P15" s="335"/>
      <c r="Q15" s="335"/>
      <c r="R15" s="335"/>
      <c r="S15" s="335">
        <f t="shared" si="5"/>
        <v>0</v>
      </c>
      <c r="T15" s="335">
        <f t="shared" si="6"/>
        <v>0</v>
      </c>
      <c r="U15" s="340">
        <f t="shared" si="9"/>
        <v>0</v>
      </c>
      <c r="V15" s="16" t="str">
        <f t="shared" si="7"/>
        <v/>
      </c>
      <c r="W15" s="27"/>
      <c r="Y15" s="28"/>
      <c r="Z15" s="28"/>
      <c r="AA15" s="28"/>
      <c r="AB15" s="28"/>
      <c r="AC15" s="28"/>
      <c r="AD15" s="28"/>
      <c r="AE15" s="28"/>
      <c r="AF15" s="28"/>
      <c r="AG15" s="28"/>
      <c r="AH15" s="28"/>
      <c r="AI15" s="28"/>
      <c r="AJ15" s="35"/>
      <c r="AK15" s="34"/>
      <c r="AL15" s="28"/>
      <c r="AM15" s="34"/>
      <c r="AN15" s="34"/>
      <c r="AO15" s="34"/>
      <c r="AP15" s="34"/>
      <c r="AQ15" s="34"/>
      <c r="AR15" s="34"/>
      <c r="AS15" s="34"/>
      <c r="AT15" s="34"/>
      <c r="AU15" s="34"/>
      <c r="AV15" s="34"/>
      <c r="AW15" s="34"/>
      <c r="AX15" s="34"/>
      <c r="AY15" s="34"/>
      <c r="AZ15" s="34"/>
      <c r="BA15" s="44" t="str">
        <f t="shared" si="8"/>
        <v/>
      </c>
      <c r="BB15" s="34"/>
      <c r="BC15" s="34"/>
      <c r="BD15" s="34"/>
    </row>
    <row r="16" customHeight="1" spans="1:56">
      <c r="A16" s="107"/>
      <c r="B16" s="13" t="s">
        <v>723</v>
      </c>
      <c r="C16" s="9"/>
      <c r="D16" s="9"/>
      <c r="E16" s="9"/>
      <c r="F16" s="9"/>
      <c r="G16" s="9"/>
      <c r="H16" s="335">
        <f t="shared" ref="H16:R16" si="10">SUM(H8:H15)</f>
        <v>0</v>
      </c>
      <c r="I16" s="335">
        <f t="shared" si="10"/>
        <v>0</v>
      </c>
      <c r="J16" s="335">
        <f t="shared" si="10"/>
        <v>0</v>
      </c>
      <c r="K16" s="335">
        <f t="shared" si="10"/>
        <v>0</v>
      </c>
      <c r="L16" s="335">
        <f t="shared" si="10"/>
        <v>0</v>
      </c>
      <c r="M16" s="335">
        <f t="shared" si="10"/>
        <v>0</v>
      </c>
      <c r="N16" s="335">
        <f t="shared" si="10"/>
        <v>0</v>
      </c>
      <c r="O16" s="335">
        <f t="shared" si="10"/>
        <v>0</v>
      </c>
      <c r="P16" s="335">
        <f t="shared" si="10"/>
        <v>0</v>
      </c>
      <c r="Q16" s="335">
        <f t="shared" si="10"/>
        <v>0</v>
      </c>
      <c r="R16" s="335">
        <f t="shared" si="10"/>
        <v>0</v>
      </c>
      <c r="S16" s="335">
        <f t="shared" si="5"/>
        <v>0</v>
      </c>
      <c r="T16" s="335">
        <f t="shared" si="6"/>
        <v>0</v>
      </c>
      <c r="U16" s="340">
        <f t="shared" si="9"/>
        <v>0</v>
      </c>
      <c r="V16" s="16" t="str">
        <f t="shared" si="7"/>
        <v/>
      </c>
      <c r="W16" s="27"/>
      <c r="Y16" s="28"/>
      <c r="Z16" s="28"/>
      <c r="AA16" s="28"/>
      <c r="AB16" s="28"/>
      <c r="AC16" s="28"/>
      <c r="AD16" s="28"/>
      <c r="AE16" s="28"/>
      <c r="AF16" s="28"/>
      <c r="AG16" s="28"/>
      <c r="AH16" s="28"/>
      <c r="AI16" s="28"/>
      <c r="AJ16" s="35"/>
      <c r="AK16" s="34"/>
      <c r="AL16" s="28"/>
      <c r="AM16" s="34"/>
      <c r="AN16" s="34"/>
      <c r="AO16" s="34"/>
      <c r="AP16" s="34"/>
      <c r="AQ16" s="34"/>
      <c r="AR16" s="34"/>
      <c r="AS16" s="34"/>
      <c r="AT16" s="34"/>
      <c r="AU16" s="34"/>
      <c r="AV16" s="34"/>
      <c r="AW16" s="34"/>
      <c r="AX16" s="34"/>
      <c r="AY16" s="34"/>
      <c r="AZ16" s="34"/>
      <c r="BA16" s="44" t="str">
        <f t="shared" si="8"/>
        <v/>
      </c>
      <c r="BB16" s="34"/>
      <c r="BC16" s="34"/>
      <c r="BD16" s="34"/>
    </row>
    <row r="17" customHeight="1" spans="1:56">
      <c r="A17" s="107" t="str">
        <f>IF(B17="","",ROW()-16)</f>
        <v/>
      </c>
      <c r="B17" s="13"/>
      <c r="C17" s="9"/>
      <c r="D17" s="9"/>
      <c r="E17" s="9"/>
      <c r="F17" s="9"/>
      <c r="G17" s="9"/>
      <c r="H17" s="335"/>
      <c r="I17" s="335"/>
      <c r="J17" s="335"/>
      <c r="K17" s="335"/>
      <c r="L17" s="335"/>
      <c r="M17" s="335"/>
      <c r="N17" s="335">
        <f t="shared" ref="N17:N22" si="11">SUM(H17:M17)</f>
        <v>0</v>
      </c>
      <c r="O17" s="335"/>
      <c r="P17" s="335"/>
      <c r="Q17" s="335"/>
      <c r="R17" s="335"/>
      <c r="S17" s="335">
        <f t="shared" si="5"/>
        <v>0</v>
      </c>
      <c r="T17" s="335">
        <f t="shared" si="6"/>
        <v>0</v>
      </c>
      <c r="U17" s="340">
        <f t="shared" ref="U17" si="12">S17</f>
        <v>0</v>
      </c>
      <c r="V17" s="16" t="str">
        <f t="shared" si="7"/>
        <v/>
      </c>
      <c r="W17" s="27"/>
      <c r="Y17" s="28"/>
      <c r="Z17" s="28"/>
      <c r="AA17" s="28"/>
      <c r="AB17" s="28"/>
      <c r="AC17" s="28"/>
      <c r="AD17" s="28"/>
      <c r="AE17" s="28"/>
      <c r="AF17" s="28"/>
      <c r="AG17" s="28"/>
      <c r="AH17" s="28"/>
      <c r="AI17" s="28"/>
      <c r="AJ17" s="35"/>
      <c r="AK17" s="34"/>
      <c r="AL17" s="28"/>
      <c r="AM17" s="34"/>
      <c r="AN17" s="34"/>
      <c r="AO17" s="34"/>
      <c r="AP17" s="34"/>
      <c r="AQ17" s="34"/>
      <c r="AR17" s="34"/>
      <c r="AS17" s="34"/>
      <c r="AT17" s="34"/>
      <c r="AU17" s="34"/>
      <c r="AV17" s="34"/>
      <c r="AW17" s="34"/>
      <c r="AX17" s="34"/>
      <c r="AY17" s="34"/>
      <c r="AZ17" s="34"/>
      <c r="BA17" s="44" t="str">
        <f t="shared" si="8"/>
        <v/>
      </c>
      <c r="BB17" s="34"/>
      <c r="BC17" s="34"/>
      <c r="BD17" s="34"/>
    </row>
    <row r="18" customHeight="1" spans="1:56">
      <c r="A18" s="107" t="str">
        <f t="shared" ref="A18:A24" si="13">IF(B18="","",ROW()-16)</f>
        <v/>
      </c>
      <c r="B18" s="13"/>
      <c r="C18" s="9"/>
      <c r="D18" s="9"/>
      <c r="E18" s="9"/>
      <c r="F18" s="9"/>
      <c r="G18" s="9"/>
      <c r="H18" s="335"/>
      <c r="I18" s="335"/>
      <c r="J18" s="335"/>
      <c r="K18" s="335"/>
      <c r="L18" s="335"/>
      <c r="M18" s="335"/>
      <c r="N18" s="335">
        <f t="shared" si="11"/>
        <v>0</v>
      </c>
      <c r="O18" s="335"/>
      <c r="P18" s="335"/>
      <c r="Q18" s="335"/>
      <c r="R18" s="335"/>
      <c r="S18" s="335">
        <f t="shared" si="5"/>
        <v>0</v>
      </c>
      <c r="T18" s="335">
        <f t="shared" si="6"/>
        <v>0</v>
      </c>
      <c r="U18" s="340">
        <f t="shared" si="9"/>
        <v>0</v>
      </c>
      <c r="V18" s="16" t="str">
        <f t="shared" si="7"/>
        <v/>
      </c>
      <c r="W18" s="27"/>
      <c r="Y18" s="28"/>
      <c r="Z18" s="28"/>
      <c r="AA18" s="28"/>
      <c r="AB18" s="28"/>
      <c r="AC18" s="28"/>
      <c r="AD18" s="28"/>
      <c r="AE18" s="28"/>
      <c r="AF18" s="28"/>
      <c r="AG18" s="28"/>
      <c r="AH18" s="28"/>
      <c r="AI18" s="28"/>
      <c r="AJ18" s="35"/>
      <c r="AK18" s="34"/>
      <c r="AL18" s="28"/>
      <c r="AM18" s="34"/>
      <c r="AN18" s="34"/>
      <c r="AO18" s="34"/>
      <c r="AP18" s="34"/>
      <c r="AQ18" s="34"/>
      <c r="AR18" s="34"/>
      <c r="AS18" s="34"/>
      <c r="AT18" s="34"/>
      <c r="AU18" s="34"/>
      <c r="AV18" s="34"/>
      <c r="AW18" s="34"/>
      <c r="AX18" s="34"/>
      <c r="AY18" s="34"/>
      <c r="AZ18" s="34"/>
      <c r="BA18" s="44" t="str">
        <f t="shared" si="8"/>
        <v/>
      </c>
      <c r="BB18" s="34"/>
      <c r="BC18" s="34"/>
      <c r="BD18" s="34"/>
    </row>
    <row r="19" customHeight="1" spans="1:56">
      <c r="A19" s="107" t="str">
        <f t="shared" si="13"/>
        <v/>
      </c>
      <c r="B19" s="13"/>
      <c r="C19" s="9"/>
      <c r="D19" s="9"/>
      <c r="E19" s="9"/>
      <c r="F19" s="9"/>
      <c r="G19" s="9"/>
      <c r="H19" s="335"/>
      <c r="I19" s="335"/>
      <c r="J19" s="335"/>
      <c r="K19" s="335"/>
      <c r="L19" s="335"/>
      <c r="M19" s="335"/>
      <c r="N19" s="335">
        <f t="shared" si="11"/>
        <v>0</v>
      </c>
      <c r="O19" s="335"/>
      <c r="P19" s="335"/>
      <c r="Q19" s="335"/>
      <c r="R19" s="335"/>
      <c r="S19" s="335">
        <f t="shared" si="5"/>
        <v>0</v>
      </c>
      <c r="T19" s="335">
        <f t="shared" si="6"/>
        <v>0</v>
      </c>
      <c r="U19" s="340">
        <f t="shared" si="9"/>
        <v>0</v>
      </c>
      <c r="V19" s="16" t="str">
        <f t="shared" si="7"/>
        <v/>
      </c>
      <c r="W19" s="27"/>
      <c r="Y19" s="28"/>
      <c r="Z19" s="28"/>
      <c r="AA19" s="28"/>
      <c r="AB19" s="28"/>
      <c r="AC19" s="28"/>
      <c r="AD19" s="28"/>
      <c r="AE19" s="28"/>
      <c r="AF19" s="28"/>
      <c r="AG19" s="28"/>
      <c r="AH19" s="28"/>
      <c r="AI19" s="28"/>
      <c r="AJ19" s="35"/>
      <c r="AK19" s="34"/>
      <c r="AL19" s="28"/>
      <c r="AM19" s="34"/>
      <c r="AN19" s="34"/>
      <c r="AO19" s="34"/>
      <c r="AP19" s="34"/>
      <c r="AQ19" s="34"/>
      <c r="AR19" s="34"/>
      <c r="AS19" s="34"/>
      <c r="AT19" s="34"/>
      <c r="AU19" s="34"/>
      <c r="AV19" s="34"/>
      <c r="AW19" s="34"/>
      <c r="AX19" s="34"/>
      <c r="AY19" s="34"/>
      <c r="AZ19" s="34"/>
      <c r="BA19" s="44" t="str">
        <f t="shared" si="8"/>
        <v/>
      </c>
      <c r="BB19" s="34"/>
      <c r="BC19" s="34"/>
      <c r="BD19" s="34"/>
    </row>
    <row r="20" customHeight="1" spans="1:56">
      <c r="A20" s="107" t="str">
        <f t="shared" si="13"/>
        <v/>
      </c>
      <c r="B20" s="13"/>
      <c r="C20" s="9"/>
      <c r="D20" s="9"/>
      <c r="E20" s="9"/>
      <c r="F20" s="9"/>
      <c r="G20" s="9"/>
      <c r="H20" s="335"/>
      <c r="I20" s="335"/>
      <c r="J20" s="335"/>
      <c r="K20" s="335"/>
      <c r="L20" s="335"/>
      <c r="M20" s="335"/>
      <c r="N20" s="335">
        <f t="shared" si="11"/>
        <v>0</v>
      </c>
      <c r="O20" s="335"/>
      <c r="P20" s="335"/>
      <c r="Q20" s="335"/>
      <c r="R20" s="335"/>
      <c r="S20" s="335">
        <f t="shared" si="5"/>
        <v>0</v>
      </c>
      <c r="T20" s="335">
        <f t="shared" si="6"/>
        <v>0</v>
      </c>
      <c r="U20" s="340">
        <f t="shared" si="9"/>
        <v>0</v>
      </c>
      <c r="V20" s="16" t="str">
        <f t="shared" si="7"/>
        <v/>
      </c>
      <c r="W20" s="27"/>
      <c r="Y20" s="28"/>
      <c r="Z20" s="28"/>
      <c r="AA20" s="28"/>
      <c r="AB20" s="28"/>
      <c r="AC20" s="28"/>
      <c r="AD20" s="28"/>
      <c r="AE20" s="28"/>
      <c r="AF20" s="28"/>
      <c r="AG20" s="28"/>
      <c r="AH20" s="28"/>
      <c r="AI20" s="28"/>
      <c r="AJ20" s="35"/>
      <c r="AK20" s="34"/>
      <c r="AL20" s="28"/>
      <c r="AM20" s="34"/>
      <c r="AN20" s="34"/>
      <c r="AO20" s="34"/>
      <c r="AP20" s="34"/>
      <c r="AQ20" s="34"/>
      <c r="AR20" s="34"/>
      <c r="AS20" s="34"/>
      <c r="AT20" s="34"/>
      <c r="AU20" s="34"/>
      <c r="AV20" s="34"/>
      <c r="AW20" s="34"/>
      <c r="AX20" s="34"/>
      <c r="AY20" s="34"/>
      <c r="AZ20" s="34"/>
      <c r="BA20" s="44" t="str">
        <f t="shared" si="8"/>
        <v/>
      </c>
      <c r="BB20" s="34"/>
      <c r="BC20" s="34"/>
      <c r="BD20" s="34"/>
    </row>
    <row r="21" customHeight="1" spans="1:56">
      <c r="A21" s="107" t="str">
        <f t="shared" si="13"/>
        <v/>
      </c>
      <c r="B21" s="13"/>
      <c r="C21" s="9"/>
      <c r="D21" s="9"/>
      <c r="E21" s="9"/>
      <c r="F21" s="9"/>
      <c r="G21" s="9"/>
      <c r="H21" s="335"/>
      <c r="I21" s="335"/>
      <c r="J21" s="335"/>
      <c r="K21" s="335"/>
      <c r="L21" s="335"/>
      <c r="M21" s="335"/>
      <c r="N21" s="335">
        <f t="shared" si="11"/>
        <v>0</v>
      </c>
      <c r="O21" s="335"/>
      <c r="P21" s="335"/>
      <c r="Q21" s="335"/>
      <c r="R21" s="335"/>
      <c r="S21" s="335">
        <f t="shared" si="5"/>
        <v>0</v>
      </c>
      <c r="T21" s="335">
        <f t="shared" si="6"/>
        <v>0</v>
      </c>
      <c r="U21" s="340">
        <f t="shared" si="9"/>
        <v>0</v>
      </c>
      <c r="V21" s="16" t="str">
        <f t="shared" si="7"/>
        <v/>
      </c>
      <c r="W21" s="27"/>
      <c r="Y21" s="28"/>
      <c r="Z21" s="28"/>
      <c r="AA21" s="28"/>
      <c r="AB21" s="28"/>
      <c r="AC21" s="28"/>
      <c r="AD21" s="28"/>
      <c r="AE21" s="28"/>
      <c r="AF21" s="28"/>
      <c r="AG21" s="28"/>
      <c r="AH21" s="28"/>
      <c r="AI21" s="28"/>
      <c r="AJ21" s="35"/>
      <c r="AK21" s="34"/>
      <c r="AL21" s="28"/>
      <c r="AM21" s="34"/>
      <c r="AN21" s="34"/>
      <c r="AO21" s="34"/>
      <c r="AP21" s="34"/>
      <c r="AQ21" s="34"/>
      <c r="AR21" s="34"/>
      <c r="AS21" s="34"/>
      <c r="AT21" s="34"/>
      <c r="AU21" s="34"/>
      <c r="AV21" s="34"/>
      <c r="AW21" s="34"/>
      <c r="AX21" s="34"/>
      <c r="AY21" s="34"/>
      <c r="AZ21" s="34"/>
      <c r="BA21" s="44" t="str">
        <f t="shared" si="8"/>
        <v/>
      </c>
      <c r="BB21" s="34"/>
      <c r="BC21" s="34"/>
      <c r="BD21" s="34"/>
    </row>
    <row r="22" customHeight="1" spans="1:56">
      <c r="A22" s="107" t="str">
        <f t="shared" si="13"/>
        <v/>
      </c>
      <c r="B22" s="13"/>
      <c r="C22" s="9"/>
      <c r="D22" s="9"/>
      <c r="E22" s="9"/>
      <c r="F22" s="9"/>
      <c r="G22" s="9"/>
      <c r="H22" s="335"/>
      <c r="I22" s="335"/>
      <c r="J22" s="335"/>
      <c r="K22" s="335"/>
      <c r="L22" s="335"/>
      <c r="M22" s="335"/>
      <c r="N22" s="335">
        <f t="shared" si="11"/>
        <v>0</v>
      </c>
      <c r="O22" s="335"/>
      <c r="P22" s="335"/>
      <c r="Q22" s="335"/>
      <c r="R22" s="335"/>
      <c r="S22" s="335">
        <f t="shared" si="5"/>
        <v>0</v>
      </c>
      <c r="T22" s="335">
        <f t="shared" si="6"/>
        <v>0</v>
      </c>
      <c r="U22" s="340">
        <f t="shared" si="9"/>
        <v>0</v>
      </c>
      <c r="V22" s="16" t="str">
        <f t="shared" si="7"/>
        <v/>
      </c>
      <c r="W22" s="27"/>
      <c r="Y22" s="28"/>
      <c r="Z22" s="28"/>
      <c r="AA22" s="28"/>
      <c r="AB22" s="28"/>
      <c r="AC22" s="28"/>
      <c r="AD22" s="28"/>
      <c r="AE22" s="28"/>
      <c r="AF22" s="28"/>
      <c r="AG22" s="28"/>
      <c r="AH22" s="28"/>
      <c r="AI22" s="28"/>
      <c r="AJ22" s="35"/>
      <c r="AK22" s="34"/>
      <c r="AL22" s="28"/>
      <c r="AM22" s="34"/>
      <c r="AN22" s="34"/>
      <c r="AO22" s="34"/>
      <c r="AP22" s="34"/>
      <c r="AQ22" s="34"/>
      <c r="AR22" s="34"/>
      <c r="AS22" s="34"/>
      <c r="AT22" s="34"/>
      <c r="AU22" s="34"/>
      <c r="AV22" s="34"/>
      <c r="AW22" s="34"/>
      <c r="AX22" s="34"/>
      <c r="AY22" s="34"/>
      <c r="AZ22" s="34"/>
      <c r="BA22" s="44" t="str">
        <f t="shared" si="8"/>
        <v/>
      </c>
      <c r="BB22" s="34"/>
      <c r="BC22" s="34"/>
      <c r="BD22" s="34"/>
    </row>
    <row r="23" customHeight="1" spans="1:56">
      <c r="A23" s="107"/>
      <c r="B23" s="13"/>
      <c r="C23" s="9"/>
      <c r="D23" s="9"/>
      <c r="E23" s="9"/>
      <c r="F23" s="9"/>
      <c r="G23" s="9"/>
      <c r="H23" s="335"/>
      <c r="I23" s="335"/>
      <c r="J23" s="335"/>
      <c r="K23" s="335"/>
      <c r="L23" s="335"/>
      <c r="M23" s="335"/>
      <c r="N23" s="335"/>
      <c r="O23" s="335"/>
      <c r="P23" s="335"/>
      <c r="Q23" s="335"/>
      <c r="R23" s="335"/>
      <c r="S23" s="335">
        <f t="shared" si="5"/>
        <v>0</v>
      </c>
      <c r="T23" s="335">
        <f t="shared" si="6"/>
        <v>0</v>
      </c>
      <c r="U23" s="340">
        <f t="shared" si="9"/>
        <v>0</v>
      </c>
      <c r="V23" s="16" t="str">
        <f t="shared" ref="V23:V24" si="14">IF(S23-T23=0,"",(U23-S23+T23)/(S23-T23)*100)</f>
        <v/>
      </c>
      <c r="W23" s="27"/>
      <c r="Y23" s="28"/>
      <c r="Z23" s="28"/>
      <c r="AA23" s="28"/>
      <c r="AB23" s="28"/>
      <c r="AC23" s="28"/>
      <c r="AD23" s="28"/>
      <c r="AE23" s="28"/>
      <c r="AF23" s="28"/>
      <c r="AG23" s="28"/>
      <c r="AH23" s="28"/>
      <c r="AI23" s="28"/>
      <c r="AJ23" s="35"/>
      <c r="AK23" s="34"/>
      <c r="AL23" s="28"/>
      <c r="AM23" s="34"/>
      <c r="AN23" s="34"/>
      <c r="AO23" s="34"/>
      <c r="AP23" s="34"/>
      <c r="AQ23" s="34"/>
      <c r="AR23" s="34"/>
      <c r="AS23" s="34"/>
      <c r="AT23" s="34"/>
      <c r="AU23" s="34"/>
      <c r="AV23" s="34"/>
      <c r="AW23" s="34"/>
      <c r="AX23" s="34"/>
      <c r="AY23" s="34"/>
      <c r="AZ23" s="34"/>
      <c r="BA23" s="44"/>
      <c r="BB23" s="34"/>
      <c r="BC23" s="34"/>
      <c r="BD23" s="34"/>
    </row>
    <row r="24" customHeight="1" spans="1:56">
      <c r="A24" s="107" t="str">
        <f t="shared" si="13"/>
        <v/>
      </c>
      <c r="B24" s="13"/>
      <c r="C24" s="9"/>
      <c r="D24" s="9"/>
      <c r="E24" s="9"/>
      <c r="F24" s="9"/>
      <c r="G24" s="9"/>
      <c r="H24" s="335"/>
      <c r="I24" s="335"/>
      <c r="J24" s="335"/>
      <c r="K24" s="335"/>
      <c r="L24" s="335"/>
      <c r="M24" s="335"/>
      <c r="N24" s="335">
        <f>SUM(H24:M24)</f>
        <v>0</v>
      </c>
      <c r="O24" s="335"/>
      <c r="P24" s="335"/>
      <c r="Q24" s="335"/>
      <c r="R24" s="335"/>
      <c r="S24" s="335">
        <f t="shared" si="5"/>
        <v>0</v>
      </c>
      <c r="T24" s="335">
        <f t="shared" si="6"/>
        <v>0</v>
      </c>
      <c r="U24" s="340">
        <f t="shared" ref="U24" si="15">S24</f>
        <v>0</v>
      </c>
      <c r="V24" s="16" t="str">
        <f t="shared" si="14"/>
        <v/>
      </c>
      <c r="W24" s="27"/>
      <c r="Y24" s="28"/>
      <c r="Z24" s="28"/>
      <c r="AA24" s="28"/>
      <c r="AB24" s="28"/>
      <c r="AC24" s="28"/>
      <c r="AD24" s="28"/>
      <c r="AE24" s="28"/>
      <c r="AF24" s="28"/>
      <c r="AG24" s="28"/>
      <c r="AH24" s="28"/>
      <c r="AI24" s="28"/>
      <c r="AJ24" s="35"/>
      <c r="AK24" s="34"/>
      <c r="AL24" s="28"/>
      <c r="AM24" s="34"/>
      <c r="AN24" s="34"/>
      <c r="AO24" s="34"/>
      <c r="AP24" s="34"/>
      <c r="AQ24" s="34"/>
      <c r="AR24" s="34"/>
      <c r="AS24" s="34"/>
      <c r="AT24" s="34"/>
      <c r="AU24" s="34"/>
      <c r="AV24" s="34"/>
      <c r="AW24" s="34"/>
      <c r="AX24" s="34"/>
      <c r="AY24" s="34"/>
      <c r="AZ24" s="34"/>
      <c r="BA24" s="44" t="str">
        <f t="shared" si="8"/>
        <v/>
      </c>
      <c r="BB24" s="34"/>
      <c r="BC24" s="34"/>
      <c r="BD24" s="34"/>
    </row>
    <row r="25" customHeight="1" spans="1:56">
      <c r="A25" s="9"/>
      <c r="B25" s="13" t="s">
        <v>724</v>
      </c>
      <c r="C25" s="9"/>
      <c r="D25" s="9"/>
      <c r="E25" s="9"/>
      <c r="F25" s="9"/>
      <c r="G25" s="9"/>
      <c r="H25" s="335">
        <f t="shared" ref="H25:R25" si="16">SUM(H17:H24)</f>
        <v>0</v>
      </c>
      <c r="I25" s="335">
        <f t="shared" si="16"/>
        <v>0</v>
      </c>
      <c r="J25" s="335">
        <f t="shared" si="16"/>
        <v>0</v>
      </c>
      <c r="K25" s="335">
        <f t="shared" si="16"/>
        <v>0</v>
      </c>
      <c r="L25" s="335">
        <f t="shared" si="16"/>
        <v>0</v>
      </c>
      <c r="M25" s="335">
        <f t="shared" si="16"/>
        <v>0</v>
      </c>
      <c r="N25" s="335">
        <f t="shared" si="16"/>
        <v>0</v>
      </c>
      <c r="O25" s="335">
        <f t="shared" si="16"/>
        <v>0</v>
      </c>
      <c r="P25" s="335">
        <f t="shared" si="16"/>
        <v>0</v>
      </c>
      <c r="Q25" s="335">
        <f t="shared" si="16"/>
        <v>0</v>
      </c>
      <c r="R25" s="335">
        <f t="shared" si="16"/>
        <v>0</v>
      </c>
      <c r="S25" s="335">
        <f t="shared" si="5"/>
        <v>0</v>
      </c>
      <c r="T25" s="335">
        <f t="shared" si="6"/>
        <v>0</v>
      </c>
      <c r="U25" s="340">
        <f t="shared" si="9"/>
        <v>0</v>
      </c>
      <c r="V25" s="16" t="str">
        <f t="shared" si="7"/>
        <v/>
      </c>
      <c r="W25" s="27"/>
      <c r="Y25" s="28"/>
      <c r="Z25" s="28"/>
      <c r="AA25" s="28"/>
      <c r="AB25" s="28"/>
      <c r="AC25" s="28"/>
      <c r="AD25" s="28"/>
      <c r="AE25" s="28"/>
      <c r="AF25" s="28"/>
      <c r="AG25" s="28"/>
      <c r="AH25" s="28"/>
      <c r="AI25" s="28"/>
      <c r="AJ25" s="35"/>
      <c r="AK25" s="34"/>
      <c r="AL25" s="28"/>
      <c r="AM25" s="34"/>
      <c r="AN25" s="34"/>
      <c r="AO25" s="34"/>
      <c r="AP25" s="34"/>
      <c r="AQ25" s="34"/>
      <c r="AR25" s="34"/>
      <c r="AS25" s="34"/>
      <c r="AT25" s="34"/>
      <c r="AU25" s="34"/>
      <c r="AV25" s="34"/>
      <c r="AW25" s="34"/>
      <c r="AX25" s="34"/>
      <c r="AY25" s="34"/>
      <c r="AZ25" s="34"/>
      <c r="BA25" s="44" t="str">
        <f t="shared" si="8"/>
        <v/>
      </c>
      <c r="BB25" s="34"/>
      <c r="BC25" s="34"/>
      <c r="BD25" s="34"/>
    </row>
    <row r="26" customHeight="1" spans="1:56">
      <c r="A26" s="9"/>
      <c r="B26" s="13"/>
      <c r="C26" s="9"/>
      <c r="D26" s="9"/>
      <c r="E26" s="9"/>
      <c r="F26" s="9"/>
      <c r="G26" s="9"/>
      <c r="H26" s="335"/>
      <c r="I26" s="335"/>
      <c r="J26" s="335"/>
      <c r="K26" s="335"/>
      <c r="L26" s="335"/>
      <c r="M26" s="335"/>
      <c r="N26" s="335"/>
      <c r="O26" s="335"/>
      <c r="P26" s="335"/>
      <c r="Q26" s="335"/>
      <c r="R26" s="335"/>
      <c r="S26" s="335"/>
      <c r="T26" s="335"/>
      <c r="U26" s="340">
        <f t="shared" si="9"/>
        <v>0</v>
      </c>
      <c r="V26" s="16" t="str">
        <f t="shared" si="7"/>
        <v/>
      </c>
      <c r="W26" s="27"/>
      <c r="Y26" s="28"/>
      <c r="Z26" s="28"/>
      <c r="AA26" s="28"/>
      <c r="AB26" s="28"/>
      <c r="AC26" s="28"/>
      <c r="AD26" s="28"/>
      <c r="AE26" s="28"/>
      <c r="AF26" s="28"/>
      <c r="AG26" s="28"/>
      <c r="AH26" s="28"/>
      <c r="AI26" s="28"/>
      <c r="AJ26" s="35"/>
      <c r="AK26" s="34"/>
      <c r="AL26" s="28"/>
      <c r="AM26" s="34"/>
      <c r="AN26" s="34"/>
      <c r="AO26" s="34"/>
      <c r="AP26" s="34"/>
      <c r="AQ26" s="34"/>
      <c r="AR26" s="34"/>
      <c r="AS26" s="34"/>
      <c r="AT26" s="34"/>
      <c r="AU26" s="34"/>
      <c r="AV26" s="34"/>
      <c r="AW26" s="34"/>
      <c r="AX26" s="34"/>
      <c r="AY26" s="34"/>
      <c r="AZ26" s="34"/>
      <c r="BA26" s="44" t="str">
        <f t="shared" si="8"/>
        <v/>
      </c>
      <c r="BB26" s="34"/>
      <c r="BC26" s="34"/>
      <c r="BD26" s="34"/>
    </row>
    <row r="27" customHeight="1" spans="1:56">
      <c r="A27" s="336" t="s">
        <v>563</v>
      </c>
      <c r="B27" s="337"/>
      <c r="C27" s="9"/>
      <c r="D27" s="9"/>
      <c r="E27" s="9"/>
      <c r="F27" s="9"/>
      <c r="G27" s="9"/>
      <c r="H27" s="335">
        <f t="shared" ref="H27:O27" si="17">H16+H25</f>
        <v>0</v>
      </c>
      <c r="I27" s="335">
        <f t="shared" si="17"/>
        <v>0</v>
      </c>
      <c r="J27" s="335">
        <f t="shared" si="17"/>
        <v>0</v>
      </c>
      <c r="K27" s="335">
        <f t="shared" si="17"/>
        <v>0</v>
      </c>
      <c r="L27" s="335">
        <f t="shared" si="17"/>
        <v>0</v>
      </c>
      <c r="M27" s="335">
        <f t="shared" si="17"/>
        <v>0</v>
      </c>
      <c r="N27" s="335">
        <f t="shared" si="17"/>
        <v>0</v>
      </c>
      <c r="O27" s="335">
        <f t="shared" si="17"/>
        <v>0</v>
      </c>
      <c r="P27" s="335">
        <f t="shared" ref="P27:U27" si="18">P16+P25</f>
        <v>0</v>
      </c>
      <c r="Q27" s="335">
        <f t="shared" si="18"/>
        <v>0</v>
      </c>
      <c r="R27" s="335">
        <f t="shared" si="18"/>
        <v>0</v>
      </c>
      <c r="S27" s="335">
        <f t="shared" si="18"/>
        <v>0</v>
      </c>
      <c r="T27" s="335">
        <f t="shared" si="18"/>
        <v>0</v>
      </c>
      <c r="U27" s="335">
        <f t="shared" si="18"/>
        <v>0</v>
      </c>
      <c r="V27" s="16" t="str">
        <f t="shared" si="7"/>
        <v/>
      </c>
      <c r="W27" s="27"/>
      <c r="Y27" s="28"/>
      <c r="Z27" s="28"/>
      <c r="AA27" s="28"/>
      <c r="AB27" s="28"/>
      <c r="AC27" s="28"/>
      <c r="AD27" s="28"/>
      <c r="AE27" s="28"/>
      <c r="AF27" s="28"/>
      <c r="AG27" s="28"/>
      <c r="AH27" s="28"/>
      <c r="AI27" s="28"/>
      <c r="AJ27" s="35"/>
      <c r="AK27" s="34"/>
      <c r="AL27" s="28"/>
      <c r="AM27" s="34"/>
      <c r="AN27" s="34"/>
      <c r="AO27" s="34"/>
      <c r="AP27" s="34"/>
      <c r="AQ27" s="34"/>
      <c r="AR27" s="34"/>
      <c r="AS27" s="34"/>
      <c r="AT27" s="34"/>
      <c r="AU27" s="34"/>
      <c r="AV27" s="34"/>
      <c r="AW27" s="34"/>
      <c r="AX27" s="34"/>
      <c r="AY27" s="34"/>
      <c r="AZ27" s="34"/>
      <c r="BA27" s="44" t="str">
        <f t="shared" si="8"/>
        <v/>
      </c>
      <c r="BB27" s="34"/>
      <c r="BC27" s="34"/>
      <c r="BD27" s="34"/>
    </row>
    <row r="28" customHeight="1" spans="1:56">
      <c r="A28" s="338" t="s">
        <v>725</v>
      </c>
      <c r="B28" s="339"/>
      <c r="C28" s="9"/>
      <c r="D28" s="9"/>
      <c r="E28" s="9"/>
      <c r="F28" s="9"/>
      <c r="G28" s="9"/>
      <c r="H28" s="335"/>
      <c r="I28" s="335"/>
      <c r="J28" s="335"/>
      <c r="K28" s="335"/>
      <c r="L28" s="335"/>
      <c r="M28" s="335"/>
      <c r="N28" s="335">
        <f>Q27</f>
        <v>0</v>
      </c>
      <c r="O28" s="335">
        <f>P27</f>
        <v>0</v>
      </c>
      <c r="P28" s="335"/>
      <c r="Q28" s="335">
        <f>R27</f>
        <v>0</v>
      </c>
      <c r="R28" s="335"/>
      <c r="S28" s="335">
        <f>T27</f>
        <v>0</v>
      </c>
      <c r="T28" s="335"/>
      <c r="U28" s="340"/>
      <c r="V28" s="16" t="str">
        <f t="shared" si="7"/>
        <v/>
      </c>
      <c r="W28" s="27"/>
      <c r="Y28" s="28"/>
      <c r="Z28" s="28"/>
      <c r="AA28" s="28"/>
      <c r="AB28" s="28"/>
      <c r="AC28" s="28"/>
      <c r="AD28" s="28"/>
      <c r="AE28" s="28"/>
      <c r="AF28" s="28"/>
      <c r="AG28" s="28"/>
      <c r="AH28" s="28"/>
      <c r="AI28" s="28"/>
      <c r="AJ28" s="35"/>
      <c r="AK28" s="34"/>
      <c r="AL28" s="28"/>
      <c r="AM28" s="34"/>
      <c r="AN28" s="34"/>
      <c r="AO28" s="34"/>
      <c r="AP28" s="34"/>
      <c r="AQ28" s="34"/>
      <c r="AR28" s="34"/>
      <c r="AS28" s="34"/>
      <c r="AT28" s="34"/>
      <c r="AU28" s="34"/>
      <c r="AV28" s="34"/>
      <c r="AW28" s="34"/>
      <c r="AX28" s="34"/>
      <c r="AY28" s="34"/>
      <c r="AZ28" s="34"/>
      <c r="BA28" s="44" t="str">
        <f t="shared" si="8"/>
        <v/>
      </c>
      <c r="BB28" s="34"/>
      <c r="BC28" s="34"/>
      <c r="BD28" s="34"/>
    </row>
    <row r="29" customHeight="1" spans="1:56">
      <c r="A29" s="338" t="s">
        <v>726</v>
      </c>
      <c r="B29" s="339"/>
      <c r="C29" s="9"/>
      <c r="D29" s="9"/>
      <c r="E29" s="9"/>
      <c r="F29" s="9"/>
      <c r="G29" s="9"/>
      <c r="H29" s="335"/>
      <c r="I29" s="335"/>
      <c r="J29" s="335"/>
      <c r="K29" s="335"/>
      <c r="L29" s="335"/>
      <c r="M29" s="335"/>
      <c r="N29" s="335"/>
      <c r="O29" s="335"/>
      <c r="P29" s="335"/>
      <c r="Q29" s="335"/>
      <c r="R29" s="335"/>
      <c r="S29" s="335"/>
      <c r="T29" s="335"/>
      <c r="U29" s="340">
        <f>S28</f>
        <v>0</v>
      </c>
      <c r="V29" s="16" t="str">
        <f t="shared" si="7"/>
        <v/>
      </c>
      <c r="W29" s="27"/>
      <c r="Y29" s="28"/>
      <c r="Z29" s="28"/>
      <c r="AA29" s="28"/>
      <c r="AB29" s="28"/>
      <c r="AC29" s="28"/>
      <c r="AD29" s="28"/>
      <c r="AE29" s="28"/>
      <c r="AF29" s="28"/>
      <c r="AG29" s="28"/>
      <c r="AH29" s="28"/>
      <c r="AI29" s="28"/>
      <c r="AJ29" s="35"/>
      <c r="AK29" s="34"/>
      <c r="AL29" s="28"/>
      <c r="AM29" s="34"/>
      <c r="AN29" s="34"/>
      <c r="AO29" s="34"/>
      <c r="AP29" s="34"/>
      <c r="AQ29" s="34"/>
      <c r="AR29" s="34"/>
      <c r="AS29" s="34"/>
      <c r="AT29" s="34"/>
      <c r="AU29" s="34"/>
      <c r="AV29" s="34"/>
      <c r="AW29" s="34"/>
      <c r="AX29" s="34"/>
      <c r="AY29" s="34"/>
      <c r="AZ29" s="34"/>
      <c r="BA29" s="44" t="str">
        <f t="shared" si="8"/>
        <v/>
      </c>
      <c r="BB29" s="34"/>
      <c r="BC29" s="34"/>
      <c r="BD29" s="34"/>
    </row>
    <row r="30" customHeight="1" spans="1:56">
      <c r="A30" s="336" t="s">
        <v>727</v>
      </c>
      <c r="B30" s="337"/>
      <c r="C30" s="27"/>
      <c r="D30" s="9"/>
      <c r="E30" s="27"/>
      <c r="F30" s="27"/>
      <c r="G30" s="27"/>
      <c r="H30" s="340"/>
      <c r="I30" s="340"/>
      <c r="J30" s="340"/>
      <c r="K30" s="340"/>
      <c r="L30" s="340"/>
      <c r="M30" s="340"/>
      <c r="N30" s="340">
        <f>N27-N28</f>
        <v>0</v>
      </c>
      <c r="O30" s="340">
        <f>O27-O28</f>
        <v>0</v>
      </c>
      <c r="P30" s="340"/>
      <c r="Q30" s="340">
        <f>Q27-Q28</f>
        <v>0</v>
      </c>
      <c r="R30" s="340"/>
      <c r="S30" s="340">
        <f>S27-S28</f>
        <v>0</v>
      </c>
      <c r="T30" s="340"/>
      <c r="U30" s="340">
        <f>U27-U29</f>
        <v>0</v>
      </c>
      <c r="V30" s="16" t="str">
        <f t="shared" si="7"/>
        <v/>
      </c>
      <c r="W30" s="27"/>
      <c r="Y30" s="28"/>
      <c r="Z30" s="28"/>
      <c r="AA30" s="28"/>
      <c r="AB30" s="28"/>
      <c r="AC30" s="28"/>
      <c r="AD30" s="28"/>
      <c r="AE30" s="28"/>
      <c r="AF30" s="28"/>
      <c r="AG30" s="28"/>
      <c r="AH30" s="28"/>
      <c r="AI30" s="28"/>
      <c r="AJ30" s="35"/>
      <c r="AK30" s="34"/>
      <c r="AL30" s="28"/>
      <c r="AM30" s="34"/>
      <c r="AN30" s="34"/>
      <c r="AO30" s="34"/>
      <c r="AP30" s="34"/>
      <c r="AQ30" s="34"/>
      <c r="AR30" s="34"/>
      <c r="AS30" s="34"/>
      <c r="AT30" s="34"/>
      <c r="AU30" s="34"/>
      <c r="AV30" s="34"/>
      <c r="AW30" s="34"/>
      <c r="AX30" s="34"/>
      <c r="AY30" s="34"/>
      <c r="AZ30" s="34"/>
      <c r="BA30" s="44" t="str">
        <f t="shared" si="8"/>
        <v/>
      </c>
      <c r="BB30" s="34"/>
      <c r="BC30" s="34"/>
      <c r="BD30" s="34"/>
    </row>
    <row r="31" customHeight="1" spans="1:21">
      <c r="A31" s="3" t="str">
        <f>基本信息输入表!$K$6&amp;"填表人："&amp;基本信息输入表!$M$20</f>
        <v>被评估单位填表人：</v>
      </c>
      <c r="O31" s="3"/>
      <c r="P31" s="3"/>
      <c r="Q31" s="3"/>
      <c r="R31" s="3"/>
      <c r="S31" s="3"/>
      <c r="T31" s="3"/>
      <c r="U31" s="3" t="str">
        <f>"评估人员："&amp;基本信息输入表!$Q$20</f>
        <v>评估人员：陈诗雨</v>
      </c>
    </row>
    <row r="32" customHeight="1" spans="1:20">
      <c r="A32" s="3" t="str">
        <f>"填表日期："&amp;YEAR(基本信息输入表!$O$20)&amp;"年"&amp;MONTH(基本信息输入表!$O$20)&amp;"月"&amp;DAY(基本信息输入表!$O$20)&amp;"日"</f>
        <v>填表日期：1900年1月0日</v>
      </c>
      <c r="O32" s="3"/>
      <c r="P32" s="3"/>
      <c r="Q32" s="3"/>
      <c r="R32" s="3"/>
      <c r="S32" s="3"/>
      <c r="T32" s="3"/>
    </row>
    <row r="33" customHeight="1" spans="24:24">
      <c r="X33" s="29" t="s">
        <v>466</v>
      </c>
    </row>
  </sheetData>
  <mergeCells count="46">
    <mergeCell ref="A2:W2"/>
    <mergeCell ref="A3:W3"/>
    <mergeCell ref="Y5:AF5"/>
    <mergeCell ref="AG5:AO5"/>
    <mergeCell ref="AP5:AZ5"/>
    <mergeCell ref="BA5:BD5"/>
    <mergeCell ref="H6:N6"/>
    <mergeCell ref="O6:P6"/>
    <mergeCell ref="Q6:R6"/>
    <mergeCell ref="AG6:AK6"/>
    <mergeCell ref="AL6:AM6"/>
    <mergeCell ref="AQ6:AR6"/>
    <mergeCell ref="AS6:AX6"/>
    <mergeCell ref="A27:B27"/>
    <mergeCell ref="A28:B28"/>
    <mergeCell ref="A29:B29"/>
    <mergeCell ref="A30:B30"/>
    <mergeCell ref="A6:A7"/>
    <mergeCell ref="B6:B7"/>
    <mergeCell ref="C6:C7"/>
    <mergeCell ref="D6:D7"/>
    <mergeCell ref="E6:E7"/>
    <mergeCell ref="F6:F7"/>
    <mergeCell ref="G6:G7"/>
    <mergeCell ref="S6:S7"/>
    <mergeCell ref="T6:T7"/>
    <mergeCell ref="U6:U7"/>
    <mergeCell ref="V6:V7"/>
    <mergeCell ref="W6:W7"/>
    <mergeCell ref="Y6:Y7"/>
    <mergeCell ref="Z6:Z7"/>
    <mergeCell ref="AA6:AA7"/>
    <mergeCell ref="AB6:AB7"/>
    <mergeCell ref="AC6:AC7"/>
    <mergeCell ref="AD6:AD7"/>
    <mergeCell ref="AE6:AE7"/>
    <mergeCell ref="AF6:AF7"/>
    <mergeCell ref="AN6:AN7"/>
    <mergeCell ref="AO6:AO7"/>
    <mergeCell ref="AP6:AP7"/>
    <mergeCell ref="AY6:AY7"/>
    <mergeCell ref="AZ6:AZ7"/>
    <mergeCell ref="BA6:BA7"/>
    <mergeCell ref="BB6:BB7"/>
    <mergeCell ref="BC6:BC7"/>
    <mergeCell ref="BD6:BD7"/>
  </mergeCells>
  <dataValidations count="3">
    <dataValidation type="list" allowBlank="1" showInputMessage="1" showErrorMessage="1" sqref="AL8:AL30">
      <formula1>基本信息输入表!$A$126:$A$128</formula1>
    </dataValidation>
    <dataValidation type="list" allowBlank="1" showInputMessage="1" showErrorMessage="1" sqref="AG8:AI30">
      <formula1>$A$108:$A$109</formula1>
    </dataValidation>
    <dataValidation type="list" allowBlank="1" showInputMessage="1" showErrorMessage="1" sqref="Y8:AD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48" fitToHeight="1000" orientation="landscape"/>
  <headerFooter scaleWithDoc="0">
    <oddFooter>&amp;R&amp;"宋体,常规"&amp;10&amp;P/&amp;N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4"/>
  <sheetViews>
    <sheetView showGridLines="0" workbookViewId="0">
      <selection activeCell="H6" sqref="H6:H7"/>
    </sheetView>
  </sheetViews>
  <sheetFormatPr defaultColWidth="9" defaultRowHeight="15.75" customHeight="1"/>
  <cols>
    <col min="1" max="1" width="6.25" style="3" customWidth="1"/>
    <col min="2" max="2" width="21.75" style="3" customWidth="1"/>
    <col min="3" max="3" width="14.125" style="3" customWidth="1"/>
    <col min="4" max="4" width="7.5" style="3" customWidth="1"/>
    <col min="5" max="6" width="9.125" style="3" customWidth="1"/>
    <col min="7" max="7" width="14" style="3" customWidth="1"/>
    <col min="8" max="8" width="9.5" style="3" customWidth="1"/>
    <col min="9" max="12" width="12.625" style="3" customWidth="1" outlineLevel="1"/>
    <col min="13" max="14" width="12.625" style="3" customWidth="1"/>
    <col min="15" max="15" width="14.25" style="3" customWidth="1"/>
    <col min="16" max="16" width="10.75" style="3" customWidth="1"/>
    <col min="17" max="17" width="10.125" style="3" customWidth="1"/>
    <col min="18" max="18" width="9" style="3"/>
    <col min="19" max="24" width="5.625" style="4" customWidth="1" outlineLevel="1"/>
    <col min="25" max="25" width="14.75" style="4" customWidth="1" outlineLevel="1"/>
    <col min="26" max="26" width="13.625" style="4" customWidth="1"/>
    <col min="27" max="29" width="5.625" style="4" customWidth="1" outlineLevel="1"/>
    <col min="30" max="30" width="7.25" style="4" customWidth="1" outlineLevel="1"/>
    <col min="31" max="31" width="5.625" style="4" customWidth="1" outlineLevel="1"/>
    <col min="32" max="33" width="8.625" style="4" customWidth="1" outlineLevel="1"/>
    <col min="34" max="34" width="14.625" style="4" customWidth="1" outlineLevel="1"/>
    <col min="35" max="35" width="13.625" style="4" customWidth="1"/>
    <col min="36" max="37" width="8.625" style="4" customWidth="1" outlineLevel="2"/>
    <col min="38" max="38" width="11.25" style="4" customWidth="1" outlineLevel="2"/>
    <col min="39" max="39" width="14.5" style="4" customWidth="1" outlineLevel="2"/>
    <col min="40" max="44" width="8.62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728</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50">
      <c r="A3" s="2" t="str">
        <f>"评估基准日："&amp;TEXT(基本信息输入表!M7,"yyyy年mm月dd日")</f>
        <v>评估基准日：2024年06月30日</v>
      </c>
      <c r="B3" s="2"/>
      <c r="C3" s="2"/>
      <c r="D3" s="2"/>
      <c r="E3" s="2"/>
      <c r="F3" s="2"/>
      <c r="G3" s="2"/>
      <c r="H3" s="2"/>
      <c r="I3" s="2"/>
      <c r="J3" s="2"/>
      <c r="K3" s="2"/>
      <c r="L3" s="2"/>
      <c r="M3" s="2"/>
      <c r="N3" s="2"/>
      <c r="O3" s="2"/>
      <c r="P3" s="2"/>
      <c r="Q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14.1" customHeight="1" spans="1:17">
      <c r="A4" s="2"/>
      <c r="B4" s="2"/>
      <c r="C4" s="2"/>
      <c r="D4" s="2"/>
      <c r="E4" s="2"/>
      <c r="F4" s="2"/>
      <c r="G4" s="2"/>
      <c r="H4" s="2"/>
      <c r="I4" s="2"/>
      <c r="J4" s="2"/>
      <c r="K4" s="2"/>
      <c r="L4" s="2"/>
      <c r="M4" s="2"/>
      <c r="N4" s="2"/>
      <c r="O4" s="2"/>
      <c r="P4" s="2"/>
      <c r="Q4" s="21" t="s">
        <v>729</v>
      </c>
    </row>
    <row r="5" customHeight="1" spans="1:50">
      <c r="A5" s="3" t="str">
        <f>基本信息输入表!K6&amp;"："&amp;基本信息输入表!M6</f>
        <v>被评估单位：贵州天然气能源投资股份有限公司</v>
      </c>
      <c r="Q5" s="21" t="s">
        <v>469</v>
      </c>
      <c r="S5" s="20" t="s">
        <v>598</v>
      </c>
      <c r="T5" s="20"/>
      <c r="U5" s="20"/>
      <c r="V5" s="20"/>
      <c r="W5" s="20"/>
      <c r="X5" s="20"/>
      <c r="Y5" s="20"/>
      <c r="Z5" s="20"/>
      <c r="AA5" s="30" t="s">
        <v>599</v>
      </c>
      <c r="AB5" s="31"/>
      <c r="AC5" s="31"/>
      <c r="AD5" s="31"/>
      <c r="AE5" s="31"/>
      <c r="AF5" s="31"/>
      <c r="AG5" s="31"/>
      <c r="AH5" s="31"/>
      <c r="AI5" s="32"/>
      <c r="AJ5" s="68" t="s">
        <v>600</v>
      </c>
      <c r="AK5" s="36"/>
      <c r="AL5" s="36"/>
      <c r="AM5" s="36"/>
      <c r="AN5" s="36"/>
      <c r="AO5" s="36"/>
      <c r="AP5" s="36"/>
      <c r="AQ5" s="36"/>
      <c r="AR5" s="36"/>
      <c r="AS5" s="36"/>
      <c r="AT5" s="37"/>
      <c r="AU5" s="33" t="s">
        <v>601</v>
      </c>
      <c r="AV5" s="33"/>
      <c r="AW5" s="33"/>
      <c r="AX5" s="33"/>
    </row>
    <row r="6" s="2" customFormat="1" customHeight="1" spans="1:50">
      <c r="A6" s="155" t="s">
        <v>470</v>
      </c>
      <c r="B6" s="155" t="s">
        <v>730</v>
      </c>
      <c r="C6" s="155" t="s">
        <v>706</v>
      </c>
      <c r="D6" s="155" t="s">
        <v>731</v>
      </c>
      <c r="E6" s="155" t="s">
        <v>708</v>
      </c>
      <c r="F6" s="155" t="s">
        <v>614</v>
      </c>
      <c r="G6" s="155" t="s">
        <v>615</v>
      </c>
      <c r="H6" s="155" t="s">
        <v>732</v>
      </c>
      <c r="I6" s="157" t="s">
        <v>709</v>
      </c>
      <c r="J6" s="106"/>
      <c r="K6" s="157" t="s">
        <v>695</v>
      </c>
      <c r="L6" s="106"/>
      <c r="M6" s="9" t="s">
        <v>442</v>
      </c>
      <c r="N6" s="9" t="s">
        <v>698</v>
      </c>
      <c r="O6" s="155" t="s">
        <v>443</v>
      </c>
      <c r="P6" s="155" t="s">
        <v>445</v>
      </c>
      <c r="Q6" s="155" t="s">
        <v>588</v>
      </c>
      <c r="S6" s="20" t="s">
        <v>602</v>
      </c>
      <c r="T6" s="20" t="s">
        <v>654</v>
      </c>
      <c r="U6" s="20" t="s">
        <v>696</v>
      </c>
      <c r="V6" s="20" t="s">
        <v>655</v>
      </c>
      <c r="W6" s="22" t="s">
        <v>711</v>
      </c>
      <c r="X6" s="23" t="s">
        <v>604</v>
      </c>
      <c r="Y6" s="20" t="s">
        <v>605</v>
      </c>
      <c r="Z6" s="20"/>
      <c r="AA6" s="30" t="s">
        <v>606</v>
      </c>
      <c r="AB6" s="31"/>
      <c r="AC6" s="31"/>
      <c r="AD6" s="31"/>
      <c r="AE6" s="32"/>
      <c r="AF6" s="33" t="s">
        <v>607</v>
      </c>
      <c r="AG6" s="33"/>
      <c r="AH6" s="33" t="s">
        <v>608</v>
      </c>
      <c r="AI6" s="38"/>
      <c r="AJ6" s="20" t="s">
        <v>609</v>
      </c>
      <c r="AK6" s="20" t="s">
        <v>657</v>
      </c>
      <c r="AL6" s="20"/>
      <c r="AM6" s="69" t="s">
        <v>658</v>
      </c>
      <c r="AN6" s="70"/>
      <c r="AO6" s="70"/>
      <c r="AP6" s="70"/>
      <c r="AQ6" s="70"/>
      <c r="AR6" s="71"/>
      <c r="AS6" s="20" t="s">
        <v>443</v>
      </c>
      <c r="AT6" s="40"/>
      <c r="AU6" s="38" t="s">
        <v>610</v>
      </c>
      <c r="AV6" s="38" t="s">
        <v>611</v>
      </c>
      <c r="AW6" s="33" t="s">
        <v>612</v>
      </c>
      <c r="AX6" s="38"/>
    </row>
    <row r="7" customHeight="1" spans="1:50">
      <c r="A7" s="156"/>
      <c r="B7" s="156"/>
      <c r="C7" s="156"/>
      <c r="D7" s="156"/>
      <c r="E7" s="156"/>
      <c r="F7" s="156"/>
      <c r="G7" s="156"/>
      <c r="H7" s="156"/>
      <c r="I7" s="141" t="s">
        <v>442</v>
      </c>
      <c r="J7" s="141" t="s">
        <v>698</v>
      </c>
      <c r="K7" s="141" t="s">
        <v>442</v>
      </c>
      <c r="L7" s="141" t="s">
        <v>698</v>
      </c>
      <c r="M7" s="9"/>
      <c r="N7" s="9"/>
      <c r="O7" s="156"/>
      <c r="P7" s="156"/>
      <c r="Q7" s="156"/>
      <c r="S7" s="20"/>
      <c r="T7" s="20"/>
      <c r="U7" s="20"/>
      <c r="V7" s="20"/>
      <c r="W7" s="20"/>
      <c r="X7" s="20"/>
      <c r="Y7" s="20"/>
      <c r="Z7" s="20"/>
      <c r="AA7" s="33" t="s">
        <v>617</v>
      </c>
      <c r="AB7" s="33" t="s">
        <v>633</v>
      </c>
      <c r="AC7" s="33" t="s">
        <v>618</v>
      </c>
      <c r="AD7" s="33" t="s">
        <v>620</v>
      </c>
      <c r="AE7" s="30" t="s">
        <v>621</v>
      </c>
      <c r="AF7" s="33" t="s">
        <v>622</v>
      </c>
      <c r="AG7" s="33" t="s">
        <v>623</v>
      </c>
      <c r="AH7" s="33"/>
      <c r="AI7" s="41"/>
      <c r="AJ7" s="20"/>
      <c r="AK7" s="20" t="s">
        <v>669</v>
      </c>
      <c r="AL7" s="20" t="s">
        <v>670</v>
      </c>
      <c r="AM7" s="110" t="s">
        <v>722</v>
      </c>
      <c r="AN7" s="110"/>
      <c r="AO7" s="110"/>
      <c r="AP7" s="20"/>
      <c r="AQ7" s="20"/>
      <c r="AR7" s="20"/>
      <c r="AS7" s="20"/>
      <c r="AT7" s="43"/>
      <c r="AU7" s="41"/>
      <c r="AV7" s="41"/>
      <c r="AW7" s="33"/>
      <c r="AX7" s="41"/>
    </row>
    <row r="8" customHeight="1" spans="1:50">
      <c r="A8" s="107" t="str">
        <f>IF(B8="","",ROW()-7)</f>
        <v/>
      </c>
      <c r="B8" s="13"/>
      <c r="C8" s="9"/>
      <c r="D8" s="9"/>
      <c r="E8" s="27"/>
      <c r="F8" s="27"/>
      <c r="G8" s="27"/>
      <c r="H8" s="27"/>
      <c r="I8" s="27"/>
      <c r="J8" s="27"/>
      <c r="K8" s="27"/>
      <c r="L8" s="27"/>
      <c r="M8" s="335">
        <f t="shared" ref="M8:M10" si="0">I8+K8</f>
        <v>0</v>
      </c>
      <c r="N8" s="335">
        <f t="shared" ref="N8:N10" si="1">J8+L8</f>
        <v>0</v>
      </c>
      <c r="O8" s="16"/>
      <c r="P8" s="16" t="str">
        <f t="shared" ref="P8:P28" si="2">IF(M8-N8=0,"",(O8-M8+N8)/(M8-N8)*100)</f>
        <v/>
      </c>
      <c r="Q8" s="27"/>
      <c r="S8" s="28"/>
      <c r="T8" s="28"/>
      <c r="U8" s="28"/>
      <c r="V8" s="28"/>
      <c r="W8" s="28"/>
      <c r="X8" s="28"/>
      <c r="Y8" s="28"/>
      <c r="Z8" s="28"/>
      <c r="AA8" s="28"/>
      <c r="AB8" s="28"/>
      <c r="AC8" s="28"/>
      <c r="AD8" s="34"/>
      <c r="AE8" s="34"/>
      <c r="AF8" s="28"/>
      <c r="AG8" s="34"/>
      <c r="AH8" s="34"/>
      <c r="AI8" s="34"/>
      <c r="AJ8" s="34"/>
      <c r="AK8" s="34" t="s">
        <v>208</v>
      </c>
      <c r="AL8" s="34"/>
      <c r="AM8" s="34"/>
      <c r="AN8" s="34"/>
      <c r="AO8" s="34"/>
      <c r="AP8" s="34"/>
      <c r="AQ8" s="34"/>
      <c r="AR8" s="34"/>
      <c r="AS8" s="34"/>
      <c r="AT8" s="34"/>
      <c r="AU8" s="44" t="str">
        <f>IFERROR((AS8-M8+N8)/(M8-N8)*100,"")</f>
        <v/>
      </c>
      <c r="AV8" s="34"/>
      <c r="AW8" s="34"/>
      <c r="AX8" s="34"/>
    </row>
    <row r="9" customHeight="1" spans="1:50">
      <c r="A9" s="107" t="str">
        <f t="shared" ref="A9:A28" si="3">IF(B9="","",ROW()-7)</f>
        <v/>
      </c>
      <c r="B9" s="13"/>
      <c r="C9" s="9"/>
      <c r="D9" s="9"/>
      <c r="E9" s="27"/>
      <c r="F9" s="27"/>
      <c r="G9" s="27"/>
      <c r="H9" s="27"/>
      <c r="I9" s="27"/>
      <c r="J9" s="27"/>
      <c r="K9" s="27"/>
      <c r="L9" s="27"/>
      <c r="M9" s="335">
        <f t="shared" si="0"/>
        <v>0</v>
      </c>
      <c r="N9" s="335">
        <f t="shared" si="1"/>
        <v>0</v>
      </c>
      <c r="O9" s="16"/>
      <c r="P9" s="16" t="str">
        <f t="shared" si="2"/>
        <v/>
      </c>
      <c r="Q9" s="27"/>
      <c r="S9" s="28"/>
      <c r="T9" s="28"/>
      <c r="U9" s="28"/>
      <c r="V9" s="28"/>
      <c r="W9" s="28"/>
      <c r="X9" s="28"/>
      <c r="Y9" s="28"/>
      <c r="Z9" s="28"/>
      <c r="AA9" s="28"/>
      <c r="AB9" s="28"/>
      <c r="AC9" s="28"/>
      <c r="AD9" s="35"/>
      <c r="AE9" s="34"/>
      <c r="AF9" s="28"/>
      <c r="AG9" s="34"/>
      <c r="AH9" s="34"/>
      <c r="AI9" s="34"/>
      <c r="AJ9" s="34"/>
      <c r="AK9" s="34"/>
      <c r="AL9" s="34"/>
      <c r="AM9" s="34"/>
      <c r="AN9" s="34"/>
      <c r="AO9" s="34"/>
      <c r="AP9" s="34"/>
      <c r="AQ9" s="34"/>
      <c r="AR9" s="34"/>
      <c r="AS9" s="34"/>
      <c r="AT9" s="34"/>
      <c r="AU9" s="44" t="str">
        <f t="shared" ref="AU9:AU31" si="4">IFERROR((AS9-M9+N9)/(M9-N9)*100,"")</f>
        <v/>
      </c>
      <c r="AV9" s="34"/>
      <c r="AW9" s="34"/>
      <c r="AX9" s="34"/>
    </row>
    <row r="10" customHeight="1" spans="1:50">
      <c r="A10" s="107" t="str">
        <f t="shared" si="3"/>
        <v/>
      </c>
      <c r="B10" s="13"/>
      <c r="C10" s="9"/>
      <c r="D10" s="9"/>
      <c r="E10" s="27"/>
      <c r="F10" s="27"/>
      <c r="G10" s="27"/>
      <c r="H10" s="27"/>
      <c r="I10" s="27"/>
      <c r="J10" s="27"/>
      <c r="K10" s="27"/>
      <c r="L10" s="27"/>
      <c r="M10" s="335">
        <f t="shared" si="0"/>
        <v>0</v>
      </c>
      <c r="N10" s="335">
        <f t="shared" si="1"/>
        <v>0</v>
      </c>
      <c r="O10" s="16"/>
      <c r="P10" s="16" t="str">
        <f t="shared" si="2"/>
        <v/>
      </c>
      <c r="Q10" s="27"/>
      <c r="S10" s="28"/>
      <c r="T10" s="28"/>
      <c r="U10" s="28"/>
      <c r="V10" s="28"/>
      <c r="W10" s="28"/>
      <c r="X10" s="28"/>
      <c r="Y10" s="28"/>
      <c r="Z10" s="28"/>
      <c r="AA10" s="28"/>
      <c r="AB10" s="28"/>
      <c r="AC10" s="28"/>
      <c r="AD10" s="35"/>
      <c r="AE10" s="34"/>
      <c r="AF10" s="28"/>
      <c r="AG10" s="34"/>
      <c r="AH10" s="34"/>
      <c r="AI10" s="34"/>
      <c r="AJ10" s="34"/>
      <c r="AK10" s="34"/>
      <c r="AL10" s="34"/>
      <c r="AM10" s="34"/>
      <c r="AN10" s="34"/>
      <c r="AO10" s="34"/>
      <c r="AP10" s="34"/>
      <c r="AQ10" s="34"/>
      <c r="AR10" s="34"/>
      <c r="AS10" s="34"/>
      <c r="AT10" s="34"/>
      <c r="AU10" s="44" t="str">
        <f t="shared" si="4"/>
        <v/>
      </c>
      <c r="AV10" s="34"/>
      <c r="AW10" s="34"/>
      <c r="AX10" s="34"/>
    </row>
    <row r="11" customHeight="1" spans="1:50">
      <c r="A11" s="107" t="str">
        <f t="shared" si="3"/>
        <v/>
      </c>
      <c r="B11" s="13"/>
      <c r="C11" s="9"/>
      <c r="D11" s="9"/>
      <c r="E11" s="27"/>
      <c r="F11" s="27"/>
      <c r="G11" s="27"/>
      <c r="H11" s="27"/>
      <c r="I11" s="27"/>
      <c r="J11" s="27"/>
      <c r="K11" s="27"/>
      <c r="L11" s="27"/>
      <c r="M11" s="335">
        <f t="shared" ref="M11:M28" si="5">I11+K11</f>
        <v>0</v>
      </c>
      <c r="N11" s="335">
        <f t="shared" ref="N11:N28" si="6">J11+L11</f>
        <v>0</v>
      </c>
      <c r="O11" s="16"/>
      <c r="P11" s="16" t="str">
        <f t="shared" si="2"/>
        <v/>
      </c>
      <c r="Q11" s="27"/>
      <c r="S11" s="28"/>
      <c r="T11" s="28"/>
      <c r="U11" s="28"/>
      <c r="V11" s="28"/>
      <c r="W11" s="28"/>
      <c r="X11" s="28"/>
      <c r="Y11" s="28"/>
      <c r="Z11" s="28"/>
      <c r="AA11" s="28"/>
      <c r="AB11" s="28"/>
      <c r="AC11" s="28"/>
      <c r="AD11" s="35"/>
      <c r="AE11" s="34"/>
      <c r="AF11" s="28"/>
      <c r="AG11" s="34"/>
      <c r="AH11" s="34"/>
      <c r="AI11" s="34"/>
      <c r="AJ11" s="34"/>
      <c r="AK11" s="34"/>
      <c r="AL11" s="34"/>
      <c r="AM11" s="34"/>
      <c r="AN11" s="34"/>
      <c r="AO11" s="34"/>
      <c r="AP11" s="34"/>
      <c r="AQ11" s="34"/>
      <c r="AR11" s="34"/>
      <c r="AS11" s="34"/>
      <c r="AT11" s="34"/>
      <c r="AU11" s="44" t="str">
        <f t="shared" si="4"/>
        <v/>
      </c>
      <c r="AV11" s="34"/>
      <c r="AW11" s="34"/>
      <c r="AX11" s="34"/>
    </row>
    <row r="12" customHeight="1" spans="1:50">
      <c r="A12" s="107" t="str">
        <f t="shared" si="3"/>
        <v/>
      </c>
      <c r="B12" s="13"/>
      <c r="C12" s="9"/>
      <c r="D12" s="9"/>
      <c r="E12" s="27"/>
      <c r="F12" s="27"/>
      <c r="G12" s="27"/>
      <c r="H12" s="27"/>
      <c r="I12" s="27"/>
      <c r="J12" s="27"/>
      <c r="K12" s="27"/>
      <c r="L12" s="27"/>
      <c r="M12" s="335">
        <f t="shared" si="5"/>
        <v>0</v>
      </c>
      <c r="N12" s="335">
        <f t="shared" si="6"/>
        <v>0</v>
      </c>
      <c r="O12" s="16"/>
      <c r="P12" s="16" t="str">
        <f t="shared" si="2"/>
        <v/>
      </c>
      <c r="Q12" s="27"/>
      <c r="S12" s="28"/>
      <c r="T12" s="28"/>
      <c r="U12" s="28"/>
      <c r="V12" s="28"/>
      <c r="W12" s="28"/>
      <c r="X12" s="28"/>
      <c r="Y12" s="28"/>
      <c r="Z12" s="28"/>
      <c r="AA12" s="28"/>
      <c r="AB12" s="28"/>
      <c r="AC12" s="28"/>
      <c r="AD12" s="35"/>
      <c r="AE12" s="34"/>
      <c r="AF12" s="28"/>
      <c r="AG12" s="34"/>
      <c r="AH12" s="34"/>
      <c r="AI12" s="34"/>
      <c r="AJ12" s="34"/>
      <c r="AK12" s="34"/>
      <c r="AL12" s="34"/>
      <c r="AM12" s="34"/>
      <c r="AN12" s="34"/>
      <c r="AO12" s="34"/>
      <c r="AP12" s="34"/>
      <c r="AQ12" s="34"/>
      <c r="AR12" s="34"/>
      <c r="AS12" s="34"/>
      <c r="AT12" s="34"/>
      <c r="AU12" s="44" t="str">
        <f t="shared" si="4"/>
        <v/>
      </c>
      <c r="AV12" s="34"/>
      <c r="AW12" s="34"/>
      <c r="AX12" s="34"/>
    </row>
    <row r="13" customHeight="1" spans="1:50">
      <c r="A13" s="107" t="str">
        <f t="shared" si="3"/>
        <v/>
      </c>
      <c r="B13" s="13"/>
      <c r="C13" s="9"/>
      <c r="D13" s="9"/>
      <c r="E13" s="27"/>
      <c r="F13" s="27"/>
      <c r="G13" s="27"/>
      <c r="H13" s="27"/>
      <c r="I13" s="27"/>
      <c r="J13" s="27"/>
      <c r="K13" s="27"/>
      <c r="L13" s="27"/>
      <c r="M13" s="335">
        <f t="shared" si="5"/>
        <v>0</v>
      </c>
      <c r="N13" s="335">
        <f t="shared" si="6"/>
        <v>0</v>
      </c>
      <c r="O13" s="16"/>
      <c r="P13" s="16" t="str">
        <f t="shared" si="2"/>
        <v/>
      </c>
      <c r="Q13" s="27"/>
      <c r="S13" s="28"/>
      <c r="T13" s="28"/>
      <c r="U13" s="28"/>
      <c r="V13" s="28"/>
      <c r="W13" s="28"/>
      <c r="X13" s="28"/>
      <c r="Y13" s="28"/>
      <c r="Z13" s="28"/>
      <c r="AA13" s="28"/>
      <c r="AB13" s="28"/>
      <c r="AC13" s="28"/>
      <c r="AD13" s="35"/>
      <c r="AE13" s="34"/>
      <c r="AF13" s="28"/>
      <c r="AG13" s="34"/>
      <c r="AH13" s="34"/>
      <c r="AI13" s="34"/>
      <c r="AJ13" s="34"/>
      <c r="AK13" s="34"/>
      <c r="AL13" s="34"/>
      <c r="AM13" s="34"/>
      <c r="AN13" s="34"/>
      <c r="AO13" s="34"/>
      <c r="AP13" s="34"/>
      <c r="AQ13" s="34"/>
      <c r="AR13" s="34"/>
      <c r="AS13" s="34"/>
      <c r="AT13" s="34"/>
      <c r="AU13" s="44" t="str">
        <f t="shared" si="4"/>
        <v/>
      </c>
      <c r="AV13" s="34"/>
      <c r="AW13" s="34"/>
      <c r="AX13" s="34"/>
    </row>
    <row r="14" customHeight="1" spans="1:50">
      <c r="A14" s="107" t="str">
        <f t="shared" si="3"/>
        <v/>
      </c>
      <c r="B14" s="13"/>
      <c r="C14" s="9"/>
      <c r="D14" s="9"/>
      <c r="E14" s="27"/>
      <c r="F14" s="27"/>
      <c r="G14" s="27"/>
      <c r="H14" s="27"/>
      <c r="I14" s="27"/>
      <c r="J14" s="27"/>
      <c r="K14" s="27"/>
      <c r="L14" s="27"/>
      <c r="M14" s="335">
        <f t="shared" si="5"/>
        <v>0</v>
      </c>
      <c r="N14" s="335">
        <f t="shared" si="6"/>
        <v>0</v>
      </c>
      <c r="O14" s="16"/>
      <c r="P14" s="16" t="str">
        <f t="shared" si="2"/>
        <v/>
      </c>
      <c r="Q14" s="27"/>
      <c r="S14" s="28"/>
      <c r="T14" s="28"/>
      <c r="U14" s="28"/>
      <c r="V14" s="28"/>
      <c r="W14" s="28"/>
      <c r="X14" s="28"/>
      <c r="Y14" s="28"/>
      <c r="Z14" s="28"/>
      <c r="AA14" s="28"/>
      <c r="AB14" s="28"/>
      <c r="AC14" s="28"/>
      <c r="AD14" s="35"/>
      <c r="AE14" s="34"/>
      <c r="AF14" s="28"/>
      <c r="AG14" s="34"/>
      <c r="AH14" s="34"/>
      <c r="AI14" s="34"/>
      <c r="AJ14" s="34"/>
      <c r="AK14" s="34"/>
      <c r="AL14" s="34"/>
      <c r="AM14" s="34"/>
      <c r="AN14" s="34"/>
      <c r="AO14" s="34"/>
      <c r="AP14" s="34"/>
      <c r="AQ14" s="34"/>
      <c r="AR14" s="34"/>
      <c r="AS14" s="34"/>
      <c r="AT14" s="34"/>
      <c r="AU14" s="44" t="str">
        <f t="shared" si="4"/>
        <v/>
      </c>
      <c r="AV14" s="34"/>
      <c r="AW14" s="34"/>
      <c r="AX14" s="34"/>
    </row>
    <row r="15" customHeight="1" spans="1:50">
      <c r="A15" s="107" t="str">
        <f t="shared" si="3"/>
        <v/>
      </c>
      <c r="B15" s="13"/>
      <c r="C15" s="9"/>
      <c r="D15" s="9"/>
      <c r="E15" s="27"/>
      <c r="F15" s="27"/>
      <c r="G15" s="27"/>
      <c r="H15" s="27"/>
      <c r="I15" s="27"/>
      <c r="J15" s="27"/>
      <c r="K15" s="27"/>
      <c r="L15" s="27"/>
      <c r="M15" s="335">
        <f t="shared" si="5"/>
        <v>0</v>
      </c>
      <c r="N15" s="335">
        <f t="shared" si="6"/>
        <v>0</v>
      </c>
      <c r="O15" s="16"/>
      <c r="P15" s="16" t="str">
        <f t="shared" si="2"/>
        <v/>
      </c>
      <c r="Q15" s="27"/>
      <c r="S15" s="28"/>
      <c r="T15" s="28"/>
      <c r="U15" s="28"/>
      <c r="V15" s="28"/>
      <c r="W15" s="28"/>
      <c r="X15" s="28"/>
      <c r="Y15" s="28"/>
      <c r="Z15" s="28"/>
      <c r="AA15" s="28"/>
      <c r="AB15" s="28"/>
      <c r="AC15" s="28"/>
      <c r="AD15" s="35"/>
      <c r="AE15" s="34"/>
      <c r="AF15" s="28"/>
      <c r="AG15" s="34"/>
      <c r="AH15" s="34"/>
      <c r="AI15" s="34"/>
      <c r="AJ15" s="34"/>
      <c r="AK15" s="34"/>
      <c r="AL15" s="34"/>
      <c r="AM15" s="34"/>
      <c r="AN15" s="34"/>
      <c r="AO15" s="34"/>
      <c r="AP15" s="34"/>
      <c r="AQ15" s="34"/>
      <c r="AR15" s="34"/>
      <c r="AS15" s="34"/>
      <c r="AT15" s="34"/>
      <c r="AU15" s="44" t="str">
        <f t="shared" si="4"/>
        <v/>
      </c>
      <c r="AV15" s="34"/>
      <c r="AW15" s="34"/>
      <c r="AX15" s="34"/>
    </row>
    <row r="16" customHeight="1" spans="1:50">
      <c r="A16" s="107" t="str">
        <f t="shared" si="3"/>
        <v/>
      </c>
      <c r="B16" s="13"/>
      <c r="C16" s="9"/>
      <c r="D16" s="9"/>
      <c r="E16" s="27"/>
      <c r="F16" s="27"/>
      <c r="G16" s="27"/>
      <c r="H16" s="27"/>
      <c r="I16" s="27"/>
      <c r="J16" s="27"/>
      <c r="K16" s="27"/>
      <c r="L16" s="27"/>
      <c r="M16" s="335">
        <f t="shared" si="5"/>
        <v>0</v>
      </c>
      <c r="N16" s="335">
        <f t="shared" si="6"/>
        <v>0</v>
      </c>
      <c r="O16" s="16"/>
      <c r="P16" s="16" t="str">
        <f t="shared" si="2"/>
        <v/>
      </c>
      <c r="Q16" s="27"/>
      <c r="S16" s="28"/>
      <c r="T16" s="28"/>
      <c r="U16" s="28"/>
      <c r="V16" s="28"/>
      <c r="W16" s="28"/>
      <c r="X16" s="28"/>
      <c r="Y16" s="28"/>
      <c r="Z16" s="28"/>
      <c r="AA16" s="28"/>
      <c r="AB16" s="28"/>
      <c r="AC16" s="28"/>
      <c r="AD16" s="35"/>
      <c r="AE16" s="34"/>
      <c r="AF16" s="28"/>
      <c r="AG16" s="34"/>
      <c r="AH16" s="34"/>
      <c r="AI16" s="34"/>
      <c r="AJ16" s="34"/>
      <c r="AK16" s="34"/>
      <c r="AL16" s="34"/>
      <c r="AM16" s="34"/>
      <c r="AN16" s="34"/>
      <c r="AO16" s="34"/>
      <c r="AP16" s="34"/>
      <c r="AQ16" s="34"/>
      <c r="AR16" s="34"/>
      <c r="AS16" s="34"/>
      <c r="AT16" s="34"/>
      <c r="AU16" s="44" t="str">
        <f t="shared" si="4"/>
        <v/>
      </c>
      <c r="AV16" s="34"/>
      <c r="AW16" s="34"/>
      <c r="AX16" s="34"/>
    </row>
    <row r="17" customHeight="1" spans="1:50">
      <c r="A17" s="107"/>
      <c r="B17" s="13"/>
      <c r="C17" s="9"/>
      <c r="D17" s="9"/>
      <c r="E17" s="27"/>
      <c r="F17" s="27"/>
      <c r="G17" s="27"/>
      <c r="H17" s="27"/>
      <c r="I17" s="27"/>
      <c r="J17" s="27"/>
      <c r="K17" s="27"/>
      <c r="L17" s="27"/>
      <c r="M17" s="335">
        <f t="shared" ref="M17:M18" si="7">I17+K17</f>
        <v>0</v>
      </c>
      <c r="N17" s="335">
        <f t="shared" ref="N17:N18" si="8">J17+L17</f>
        <v>0</v>
      </c>
      <c r="O17" s="16"/>
      <c r="P17" s="16" t="str">
        <f t="shared" ref="P17:P18" si="9">IF(M17-N17=0,"",(O17-M17+N17)/(M17-N17)*100)</f>
        <v/>
      </c>
      <c r="Q17" s="27"/>
      <c r="S17" s="28"/>
      <c r="T17" s="28"/>
      <c r="U17" s="28"/>
      <c r="V17" s="28"/>
      <c r="W17" s="28"/>
      <c r="X17" s="28"/>
      <c r="Y17" s="28"/>
      <c r="Z17" s="28"/>
      <c r="AA17" s="28"/>
      <c r="AB17" s="28"/>
      <c r="AC17" s="28"/>
      <c r="AD17" s="35"/>
      <c r="AE17" s="34"/>
      <c r="AF17" s="28"/>
      <c r="AG17" s="34"/>
      <c r="AH17" s="34"/>
      <c r="AI17" s="34"/>
      <c r="AJ17" s="34"/>
      <c r="AK17" s="34"/>
      <c r="AL17" s="34"/>
      <c r="AM17" s="34"/>
      <c r="AN17" s="34"/>
      <c r="AO17" s="34"/>
      <c r="AP17" s="34"/>
      <c r="AQ17" s="34"/>
      <c r="AR17" s="34"/>
      <c r="AS17" s="34"/>
      <c r="AT17" s="34"/>
      <c r="AU17" s="44"/>
      <c r="AV17" s="34"/>
      <c r="AW17" s="34"/>
      <c r="AX17" s="34"/>
    </row>
    <row r="18" customHeight="1" spans="1:50">
      <c r="A18" s="107" t="str">
        <f t="shared" si="3"/>
        <v/>
      </c>
      <c r="B18" s="13"/>
      <c r="C18" s="9"/>
      <c r="D18" s="9"/>
      <c r="E18" s="27"/>
      <c r="F18" s="27"/>
      <c r="G18" s="27"/>
      <c r="H18" s="27"/>
      <c r="I18" s="27"/>
      <c r="J18" s="27"/>
      <c r="K18" s="27"/>
      <c r="L18" s="27"/>
      <c r="M18" s="335">
        <f t="shared" si="7"/>
        <v>0</v>
      </c>
      <c r="N18" s="335">
        <f t="shared" si="8"/>
        <v>0</v>
      </c>
      <c r="O18" s="16"/>
      <c r="P18" s="16" t="str">
        <f t="shared" si="9"/>
        <v/>
      </c>
      <c r="Q18" s="27"/>
      <c r="S18" s="28"/>
      <c r="T18" s="28"/>
      <c r="U18" s="28"/>
      <c r="V18" s="28"/>
      <c r="W18" s="28"/>
      <c r="X18" s="28"/>
      <c r="Y18" s="28"/>
      <c r="Z18" s="28"/>
      <c r="AA18" s="28"/>
      <c r="AB18" s="28"/>
      <c r="AC18" s="28"/>
      <c r="AD18" s="35"/>
      <c r="AE18" s="34"/>
      <c r="AF18" s="28"/>
      <c r="AG18" s="34"/>
      <c r="AH18" s="34"/>
      <c r="AI18" s="34"/>
      <c r="AJ18" s="34"/>
      <c r="AK18" s="34"/>
      <c r="AL18" s="34"/>
      <c r="AM18" s="34"/>
      <c r="AN18" s="34"/>
      <c r="AO18" s="34"/>
      <c r="AP18" s="34"/>
      <c r="AQ18" s="34"/>
      <c r="AR18" s="34"/>
      <c r="AS18" s="34"/>
      <c r="AT18" s="34"/>
      <c r="AU18" s="44" t="str">
        <f t="shared" si="4"/>
        <v/>
      </c>
      <c r="AV18" s="34"/>
      <c r="AW18" s="34"/>
      <c r="AX18" s="34"/>
    </row>
    <row r="19" ht="15.6" customHeight="1" spans="1:50">
      <c r="A19" s="107" t="str">
        <f t="shared" si="3"/>
        <v/>
      </c>
      <c r="B19" s="13"/>
      <c r="C19" s="9"/>
      <c r="D19" s="9"/>
      <c r="E19" s="27"/>
      <c r="F19" s="27"/>
      <c r="G19" s="27"/>
      <c r="H19" s="27"/>
      <c r="I19" s="27"/>
      <c r="J19" s="27"/>
      <c r="K19" s="27"/>
      <c r="L19" s="27"/>
      <c r="M19" s="335">
        <f t="shared" si="5"/>
        <v>0</v>
      </c>
      <c r="N19" s="335">
        <f t="shared" si="6"/>
        <v>0</v>
      </c>
      <c r="O19" s="16"/>
      <c r="P19" s="16" t="str">
        <f t="shared" si="2"/>
        <v/>
      </c>
      <c r="Q19" s="27"/>
      <c r="S19" s="28"/>
      <c r="T19" s="28"/>
      <c r="U19" s="28"/>
      <c r="V19" s="28"/>
      <c r="W19" s="28"/>
      <c r="X19" s="28"/>
      <c r="Y19" s="28"/>
      <c r="Z19" s="28"/>
      <c r="AA19" s="28"/>
      <c r="AB19" s="28"/>
      <c r="AC19" s="28"/>
      <c r="AD19" s="35"/>
      <c r="AE19" s="34"/>
      <c r="AF19" s="28"/>
      <c r="AG19" s="34"/>
      <c r="AH19" s="34"/>
      <c r="AI19" s="34"/>
      <c r="AJ19" s="34"/>
      <c r="AK19" s="34"/>
      <c r="AL19" s="34"/>
      <c r="AM19" s="34"/>
      <c r="AN19" s="34"/>
      <c r="AO19" s="34"/>
      <c r="AP19" s="34"/>
      <c r="AQ19" s="34"/>
      <c r="AR19" s="34"/>
      <c r="AS19" s="34"/>
      <c r="AT19" s="34"/>
      <c r="AU19" s="44" t="str">
        <f t="shared" si="4"/>
        <v/>
      </c>
      <c r="AV19" s="34"/>
      <c r="AW19" s="34"/>
      <c r="AX19" s="34"/>
    </row>
    <row r="20" customHeight="1" spans="1:50">
      <c r="A20" s="107" t="str">
        <f t="shared" si="3"/>
        <v/>
      </c>
      <c r="B20" s="13"/>
      <c r="C20" s="9"/>
      <c r="D20" s="9"/>
      <c r="E20" s="27"/>
      <c r="F20" s="27"/>
      <c r="G20" s="27"/>
      <c r="H20" s="27"/>
      <c r="I20" s="27"/>
      <c r="J20" s="27"/>
      <c r="K20" s="27"/>
      <c r="L20" s="27"/>
      <c r="M20" s="335">
        <f t="shared" si="5"/>
        <v>0</v>
      </c>
      <c r="N20" s="335">
        <f t="shared" si="6"/>
        <v>0</v>
      </c>
      <c r="O20" s="16"/>
      <c r="P20" s="16" t="str">
        <f t="shared" si="2"/>
        <v/>
      </c>
      <c r="Q20" s="27"/>
      <c r="S20" s="28"/>
      <c r="T20" s="28"/>
      <c r="U20" s="28"/>
      <c r="V20" s="28"/>
      <c r="W20" s="28"/>
      <c r="X20" s="28"/>
      <c r="Y20" s="28"/>
      <c r="Z20" s="28"/>
      <c r="AA20" s="28"/>
      <c r="AB20" s="28"/>
      <c r="AC20" s="28"/>
      <c r="AD20" s="35"/>
      <c r="AE20" s="34"/>
      <c r="AF20" s="28"/>
      <c r="AG20" s="34"/>
      <c r="AH20" s="34"/>
      <c r="AI20" s="34"/>
      <c r="AJ20" s="34"/>
      <c r="AK20" s="34"/>
      <c r="AL20" s="34"/>
      <c r="AM20" s="34"/>
      <c r="AN20" s="34"/>
      <c r="AO20" s="34"/>
      <c r="AP20" s="34"/>
      <c r="AQ20" s="34"/>
      <c r="AR20" s="34"/>
      <c r="AS20" s="34"/>
      <c r="AT20" s="34"/>
      <c r="AU20" s="44" t="str">
        <f t="shared" si="4"/>
        <v/>
      </c>
      <c r="AV20" s="34"/>
      <c r="AW20" s="34"/>
      <c r="AX20" s="34"/>
    </row>
    <row r="21" customHeight="1" spans="1:50">
      <c r="A21" s="107" t="str">
        <f t="shared" si="3"/>
        <v/>
      </c>
      <c r="B21" s="13"/>
      <c r="C21" s="9"/>
      <c r="D21" s="9"/>
      <c r="E21" s="27"/>
      <c r="F21" s="27"/>
      <c r="G21" s="27"/>
      <c r="H21" s="27"/>
      <c r="I21" s="27"/>
      <c r="J21" s="27"/>
      <c r="K21" s="27"/>
      <c r="L21" s="27"/>
      <c r="M21" s="335">
        <f t="shared" si="5"/>
        <v>0</v>
      </c>
      <c r="N21" s="335">
        <f t="shared" si="6"/>
        <v>0</v>
      </c>
      <c r="O21" s="16"/>
      <c r="P21" s="16" t="str">
        <f t="shared" si="2"/>
        <v/>
      </c>
      <c r="Q21" s="27"/>
      <c r="S21" s="28"/>
      <c r="T21" s="28"/>
      <c r="U21" s="28"/>
      <c r="V21" s="28"/>
      <c r="W21" s="28"/>
      <c r="X21" s="28"/>
      <c r="Y21" s="28"/>
      <c r="Z21" s="28"/>
      <c r="AA21" s="28"/>
      <c r="AB21" s="28"/>
      <c r="AC21" s="28"/>
      <c r="AD21" s="35"/>
      <c r="AE21" s="34"/>
      <c r="AF21" s="28"/>
      <c r="AG21" s="34"/>
      <c r="AH21" s="34"/>
      <c r="AI21" s="34"/>
      <c r="AJ21" s="34"/>
      <c r="AK21" s="34"/>
      <c r="AL21" s="34"/>
      <c r="AM21" s="34"/>
      <c r="AN21" s="34"/>
      <c r="AO21" s="34"/>
      <c r="AP21" s="34"/>
      <c r="AQ21" s="34"/>
      <c r="AR21" s="34"/>
      <c r="AS21" s="34"/>
      <c r="AT21" s="34"/>
      <c r="AU21" s="44" t="str">
        <f t="shared" si="4"/>
        <v/>
      </c>
      <c r="AV21" s="34"/>
      <c r="AW21" s="34"/>
      <c r="AX21" s="34"/>
    </row>
    <row r="22" customHeight="1" spans="1:50">
      <c r="A22" s="107" t="str">
        <f t="shared" si="3"/>
        <v/>
      </c>
      <c r="B22" s="13"/>
      <c r="C22" s="9"/>
      <c r="D22" s="9"/>
      <c r="E22" s="27"/>
      <c r="F22" s="27"/>
      <c r="G22" s="27"/>
      <c r="H22" s="27"/>
      <c r="I22" s="27"/>
      <c r="J22" s="27"/>
      <c r="K22" s="27"/>
      <c r="L22" s="27"/>
      <c r="M22" s="335">
        <f t="shared" si="5"/>
        <v>0</v>
      </c>
      <c r="N22" s="335">
        <f t="shared" si="6"/>
        <v>0</v>
      </c>
      <c r="O22" s="16"/>
      <c r="P22" s="16" t="str">
        <f t="shared" si="2"/>
        <v/>
      </c>
      <c r="Q22" s="27"/>
      <c r="S22" s="28"/>
      <c r="T22" s="28"/>
      <c r="U22" s="28"/>
      <c r="V22" s="28"/>
      <c r="W22" s="28"/>
      <c r="X22" s="28"/>
      <c r="Y22" s="28"/>
      <c r="Z22" s="28"/>
      <c r="AA22" s="28"/>
      <c r="AB22" s="28"/>
      <c r="AC22" s="28"/>
      <c r="AD22" s="35"/>
      <c r="AE22" s="34"/>
      <c r="AF22" s="28"/>
      <c r="AG22" s="34"/>
      <c r="AH22" s="34"/>
      <c r="AI22" s="34"/>
      <c r="AJ22" s="34"/>
      <c r="AK22" s="34"/>
      <c r="AL22" s="34"/>
      <c r="AM22" s="34"/>
      <c r="AN22" s="34"/>
      <c r="AO22" s="34"/>
      <c r="AP22" s="34"/>
      <c r="AQ22" s="34"/>
      <c r="AR22" s="34"/>
      <c r="AS22" s="34"/>
      <c r="AT22" s="34"/>
      <c r="AU22" s="44" t="str">
        <f t="shared" si="4"/>
        <v/>
      </c>
      <c r="AV22" s="34"/>
      <c r="AW22" s="34"/>
      <c r="AX22" s="34"/>
    </row>
    <row r="23" customHeight="1" spans="1:50">
      <c r="A23" s="107" t="str">
        <f t="shared" si="3"/>
        <v/>
      </c>
      <c r="B23" s="13"/>
      <c r="C23" s="9"/>
      <c r="D23" s="9"/>
      <c r="E23" s="27"/>
      <c r="F23" s="27"/>
      <c r="G23" s="27"/>
      <c r="H23" s="27"/>
      <c r="I23" s="27"/>
      <c r="J23" s="27"/>
      <c r="K23" s="27"/>
      <c r="L23" s="27"/>
      <c r="M23" s="335">
        <f t="shared" si="5"/>
        <v>0</v>
      </c>
      <c r="N23" s="335">
        <f t="shared" si="6"/>
        <v>0</v>
      </c>
      <c r="O23" s="16"/>
      <c r="P23" s="16" t="str">
        <f t="shared" si="2"/>
        <v/>
      </c>
      <c r="Q23" s="27"/>
      <c r="S23" s="28"/>
      <c r="T23" s="28"/>
      <c r="U23" s="28"/>
      <c r="V23" s="28"/>
      <c r="W23" s="28"/>
      <c r="X23" s="28"/>
      <c r="Y23" s="28"/>
      <c r="Z23" s="28"/>
      <c r="AA23" s="28"/>
      <c r="AB23" s="28"/>
      <c r="AC23" s="28"/>
      <c r="AD23" s="35"/>
      <c r="AE23" s="34"/>
      <c r="AF23" s="28"/>
      <c r="AG23" s="34"/>
      <c r="AH23" s="34"/>
      <c r="AI23" s="34"/>
      <c r="AJ23" s="34"/>
      <c r="AK23" s="34"/>
      <c r="AL23" s="34"/>
      <c r="AM23" s="34"/>
      <c r="AN23" s="34"/>
      <c r="AO23" s="34"/>
      <c r="AP23" s="34"/>
      <c r="AQ23" s="34"/>
      <c r="AR23" s="34"/>
      <c r="AS23" s="34"/>
      <c r="AT23" s="34"/>
      <c r="AU23" s="44" t="str">
        <f t="shared" si="4"/>
        <v/>
      </c>
      <c r="AV23" s="34"/>
      <c r="AW23" s="34"/>
      <c r="AX23" s="34"/>
    </row>
    <row r="24" customHeight="1" spans="1:50">
      <c r="A24" s="107" t="str">
        <f t="shared" si="3"/>
        <v/>
      </c>
      <c r="B24" s="13"/>
      <c r="C24" s="9"/>
      <c r="D24" s="9"/>
      <c r="E24" s="27"/>
      <c r="F24" s="27"/>
      <c r="G24" s="27"/>
      <c r="H24" s="27"/>
      <c r="I24" s="27"/>
      <c r="J24" s="27"/>
      <c r="K24" s="27"/>
      <c r="L24" s="27"/>
      <c r="M24" s="335">
        <f t="shared" si="5"/>
        <v>0</v>
      </c>
      <c r="N24" s="335">
        <f t="shared" si="6"/>
        <v>0</v>
      </c>
      <c r="O24" s="16"/>
      <c r="P24" s="16" t="str">
        <f t="shared" si="2"/>
        <v/>
      </c>
      <c r="Q24" s="27"/>
      <c r="S24" s="28"/>
      <c r="T24" s="28"/>
      <c r="U24" s="28"/>
      <c r="V24" s="28"/>
      <c r="W24" s="28"/>
      <c r="X24" s="28"/>
      <c r="Y24" s="28"/>
      <c r="Z24" s="28"/>
      <c r="AA24" s="28"/>
      <c r="AB24" s="28"/>
      <c r="AC24" s="28"/>
      <c r="AD24" s="35"/>
      <c r="AE24" s="34"/>
      <c r="AF24" s="28"/>
      <c r="AG24" s="34"/>
      <c r="AH24" s="34"/>
      <c r="AI24" s="34"/>
      <c r="AJ24" s="34"/>
      <c r="AK24" s="34"/>
      <c r="AL24" s="34"/>
      <c r="AM24" s="34"/>
      <c r="AN24" s="34"/>
      <c r="AO24" s="34"/>
      <c r="AP24" s="34"/>
      <c r="AQ24" s="34"/>
      <c r="AR24" s="34"/>
      <c r="AS24" s="34"/>
      <c r="AT24" s="34"/>
      <c r="AU24" s="44" t="str">
        <f t="shared" si="4"/>
        <v/>
      </c>
      <c r="AV24" s="34"/>
      <c r="AW24" s="34"/>
      <c r="AX24" s="34"/>
    </row>
    <row r="25" customHeight="1" spans="1:50">
      <c r="A25" s="107" t="str">
        <f t="shared" si="3"/>
        <v/>
      </c>
      <c r="B25" s="13"/>
      <c r="C25" s="9"/>
      <c r="D25" s="9"/>
      <c r="E25" s="27"/>
      <c r="F25" s="27"/>
      <c r="G25" s="27"/>
      <c r="H25" s="27"/>
      <c r="I25" s="27"/>
      <c r="J25" s="27"/>
      <c r="K25" s="27"/>
      <c r="L25" s="27"/>
      <c r="M25" s="335">
        <f t="shared" ref="M25:M26" si="10">I25+K25</f>
        <v>0</v>
      </c>
      <c r="N25" s="335">
        <f t="shared" ref="N25:N26" si="11">J25+L25</f>
        <v>0</v>
      </c>
      <c r="O25" s="16"/>
      <c r="P25" s="16" t="str">
        <f t="shared" ref="P25:P26" si="12">IF(M25-N25=0,"",(O25-M25+N25)/(M25-N25)*100)</f>
        <v/>
      </c>
      <c r="Q25" s="27"/>
      <c r="S25" s="28"/>
      <c r="T25" s="28"/>
      <c r="U25" s="28"/>
      <c r="V25" s="28"/>
      <c r="W25" s="28"/>
      <c r="X25" s="28"/>
      <c r="Y25" s="28"/>
      <c r="Z25" s="28"/>
      <c r="AA25" s="28"/>
      <c r="AB25" s="28"/>
      <c r="AC25" s="28"/>
      <c r="AD25" s="35"/>
      <c r="AE25" s="34"/>
      <c r="AF25" s="28"/>
      <c r="AG25" s="34"/>
      <c r="AH25" s="34"/>
      <c r="AI25" s="34"/>
      <c r="AJ25" s="34"/>
      <c r="AK25" s="34"/>
      <c r="AL25" s="34"/>
      <c r="AM25" s="34"/>
      <c r="AN25" s="34"/>
      <c r="AO25" s="34"/>
      <c r="AP25" s="34"/>
      <c r="AQ25" s="34"/>
      <c r="AR25" s="34"/>
      <c r="AS25" s="34"/>
      <c r="AT25" s="34"/>
      <c r="AU25" s="44" t="str">
        <f t="shared" si="4"/>
        <v/>
      </c>
      <c r="AV25" s="34"/>
      <c r="AW25" s="34"/>
      <c r="AX25" s="34"/>
    </row>
    <row r="26" customHeight="1" spans="1:50">
      <c r="A26" s="107" t="str">
        <f t="shared" si="3"/>
        <v/>
      </c>
      <c r="B26" s="13"/>
      <c r="C26" s="9"/>
      <c r="D26" s="9"/>
      <c r="E26" s="27"/>
      <c r="F26" s="27"/>
      <c r="G26" s="27"/>
      <c r="H26" s="27"/>
      <c r="I26" s="27"/>
      <c r="J26" s="27"/>
      <c r="K26" s="27"/>
      <c r="L26" s="27"/>
      <c r="M26" s="335">
        <f t="shared" si="10"/>
        <v>0</v>
      </c>
      <c r="N26" s="335">
        <f t="shared" si="11"/>
        <v>0</v>
      </c>
      <c r="O26" s="16"/>
      <c r="P26" s="16" t="str">
        <f t="shared" si="12"/>
        <v/>
      </c>
      <c r="Q26" s="27"/>
      <c r="S26" s="28"/>
      <c r="T26" s="28"/>
      <c r="U26" s="28"/>
      <c r="V26" s="28"/>
      <c r="W26" s="28"/>
      <c r="X26" s="28"/>
      <c r="Y26" s="28"/>
      <c r="Z26" s="28"/>
      <c r="AA26" s="28"/>
      <c r="AB26" s="28"/>
      <c r="AC26" s="28"/>
      <c r="AD26" s="35"/>
      <c r="AE26" s="34"/>
      <c r="AF26" s="28"/>
      <c r="AG26" s="34"/>
      <c r="AH26" s="34"/>
      <c r="AI26" s="34"/>
      <c r="AJ26" s="34"/>
      <c r="AK26" s="34"/>
      <c r="AL26" s="34"/>
      <c r="AM26" s="34"/>
      <c r="AN26" s="34"/>
      <c r="AO26" s="34"/>
      <c r="AP26" s="34"/>
      <c r="AQ26" s="34"/>
      <c r="AR26" s="34"/>
      <c r="AS26" s="34"/>
      <c r="AT26" s="34"/>
      <c r="AU26" s="44" t="str">
        <f t="shared" si="4"/>
        <v/>
      </c>
      <c r="AV26" s="34"/>
      <c r="AW26" s="34"/>
      <c r="AX26" s="34"/>
    </row>
    <row r="27" customHeight="1" spans="1:50">
      <c r="A27" s="107" t="str">
        <f t="shared" si="3"/>
        <v/>
      </c>
      <c r="B27" s="13"/>
      <c r="C27" s="9"/>
      <c r="D27" s="9"/>
      <c r="E27" s="27"/>
      <c r="F27" s="27"/>
      <c r="G27" s="27"/>
      <c r="H27" s="27"/>
      <c r="I27" s="27"/>
      <c r="J27" s="27"/>
      <c r="K27" s="27"/>
      <c r="L27" s="27"/>
      <c r="M27" s="335">
        <f t="shared" si="5"/>
        <v>0</v>
      </c>
      <c r="N27" s="335">
        <f t="shared" si="6"/>
        <v>0</v>
      </c>
      <c r="O27" s="16"/>
      <c r="P27" s="16" t="str">
        <f t="shared" si="2"/>
        <v/>
      </c>
      <c r="Q27" s="27"/>
      <c r="S27" s="28"/>
      <c r="T27" s="28"/>
      <c r="U27" s="28"/>
      <c r="V27" s="28"/>
      <c r="W27" s="28"/>
      <c r="X27" s="28"/>
      <c r="Y27" s="28"/>
      <c r="Z27" s="28"/>
      <c r="AA27" s="28"/>
      <c r="AB27" s="28"/>
      <c r="AC27" s="28"/>
      <c r="AD27" s="35"/>
      <c r="AE27" s="34"/>
      <c r="AF27" s="28"/>
      <c r="AG27" s="34"/>
      <c r="AH27" s="34"/>
      <c r="AI27" s="34"/>
      <c r="AJ27" s="34"/>
      <c r="AK27" s="34"/>
      <c r="AL27" s="34"/>
      <c r="AM27" s="34"/>
      <c r="AN27" s="34"/>
      <c r="AO27" s="34"/>
      <c r="AP27" s="34"/>
      <c r="AQ27" s="34"/>
      <c r="AR27" s="34"/>
      <c r="AS27" s="34"/>
      <c r="AT27" s="34"/>
      <c r="AU27" s="44" t="str">
        <f t="shared" si="4"/>
        <v/>
      </c>
      <c r="AV27" s="34"/>
      <c r="AW27" s="34"/>
      <c r="AX27" s="34"/>
    </row>
    <row r="28" customHeight="1" spans="1:50">
      <c r="A28" s="107" t="str">
        <f t="shared" si="3"/>
        <v/>
      </c>
      <c r="B28" s="13"/>
      <c r="C28" s="9"/>
      <c r="D28" s="9"/>
      <c r="E28" s="27"/>
      <c r="F28" s="27"/>
      <c r="G28" s="27"/>
      <c r="H28" s="27"/>
      <c r="I28" s="27"/>
      <c r="J28" s="27"/>
      <c r="K28" s="27"/>
      <c r="L28" s="27"/>
      <c r="M28" s="335">
        <f t="shared" si="5"/>
        <v>0</v>
      </c>
      <c r="N28" s="335">
        <f t="shared" si="6"/>
        <v>0</v>
      </c>
      <c r="O28" s="16"/>
      <c r="P28" s="16" t="str">
        <f t="shared" si="2"/>
        <v/>
      </c>
      <c r="Q28" s="27"/>
      <c r="S28" s="28"/>
      <c r="T28" s="28"/>
      <c r="U28" s="28"/>
      <c r="V28" s="28"/>
      <c r="W28" s="28"/>
      <c r="X28" s="28"/>
      <c r="Y28" s="28"/>
      <c r="Z28" s="28"/>
      <c r="AA28" s="28"/>
      <c r="AB28" s="28"/>
      <c r="AC28" s="28"/>
      <c r="AD28" s="35"/>
      <c r="AE28" s="34"/>
      <c r="AF28" s="28"/>
      <c r="AG28" s="34"/>
      <c r="AH28" s="34"/>
      <c r="AI28" s="34"/>
      <c r="AJ28" s="34"/>
      <c r="AK28" s="34"/>
      <c r="AL28" s="34"/>
      <c r="AM28" s="34"/>
      <c r="AN28" s="34"/>
      <c r="AO28" s="34"/>
      <c r="AP28" s="34"/>
      <c r="AQ28" s="34"/>
      <c r="AR28" s="34"/>
      <c r="AS28" s="34"/>
      <c r="AT28" s="34"/>
      <c r="AU28" s="44" t="str">
        <f t="shared" si="4"/>
        <v/>
      </c>
      <c r="AV28" s="34"/>
      <c r="AW28" s="34"/>
      <c r="AX28" s="34"/>
    </row>
    <row r="29" customHeight="1" spans="1:50">
      <c r="A29" s="17" t="s">
        <v>733</v>
      </c>
      <c r="B29" s="14"/>
      <c r="C29" s="9"/>
      <c r="D29" s="9"/>
      <c r="E29" s="9"/>
      <c r="F29" s="9"/>
      <c r="G29" s="9"/>
      <c r="H29" s="9"/>
      <c r="I29" s="108">
        <f>SUM(I7:I28)</f>
        <v>0</v>
      </c>
      <c r="J29" s="108">
        <f>SUM(J7:J28)</f>
        <v>0</v>
      </c>
      <c r="K29" s="108">
        <f>SUM(K7:K28)</f>
        <v>0</v>
      </c>
      <c r="L29" s="108">
        <f>SUM(L7:L28)</f>
        <v>0</v>
      </c>
      <c r="M29" s="108">
        <f>SUM(M7:M28)</f>
        <v>0</v>
      </c>
      <c r="N29" s="108">
        <f>SUM(N6:N28)</f>
        <v>0</v>
      </c>
      <c r="O29" s="108">
        <f>SUM(O7:O28)</f>
        <v>0</v>
      </c>
      <c r="P29" s="108"/>
      <c r="Q29" s="27"/>
      <c r="S29" s="28"/>
      <c r="T29" s="28"/>
      <c r="U29" s="28"/>
      <c r="V29" s="28"/>
      <c r="W29" s="28"/>
      <c r="X29" s="28"/>
      <c r="Y29" s="28"/>
      <c r="Z29" s="28"/>
      <c r="AA29" s="28"/>
      <c r="AB29" s="28"/>
      <c r="AC29" s="28"/>
      <c r="AD29" s="35"/>
      <c r="AE29" s="34"/>
      <c r="AF29" s="28"/>
      <c r="AG29" s="34"/>
      <c r="AH29" s="34"/>
      <c r="AI29" s="34"/>
      <c r="AJ29" s="34"/>
      <c r="AK29" s="34"/>
      <c r="AL29" s="34"/>
      <c r="AM29" s="34"/>
      <c r="AN29" s="34"/>
      <c r="AO29" s="34"/>
      <c r="AP29" s="34"/>
      <c r="AQ29" s="34"/>
      <c r="AR29" s="34"/>
      <c r="AS29" s="34"/>
      <c r="AT29" s="34"/>
      <c r="AU29" s="44" t="str">
        <f t="shared" si="4"/>
        <v/>
      </c>
      <c r="AV29" s="34"/>
      <c r="AW29" s="34"/>
      <c r="AX29" s="34"/>
    </row>
    <row r="30" customHeight="1" spans="1:50">
      <c r="A30" s="17" t="s">
        <v>734</v>
      </c>
      <c r="B30" s="14"/>
      <c r="C30" s="9"/>
      <c r="D30" s="9"/>
      <c r="E30" s="9"/>
      <c r="F30" s="9"/>
      <c r="G30" s="9"/>
      <c r="H30" s="9"/>
      <c r="I30" s="108">
        <f>J29</f>
        <v>0</v>
      </c>
      <c r="J30" s="9"/>
      <c r="K30" s="108">
        <f>L29</f>
        <v>0</v>
      </c>
      <c r="L30" s="9"/>
      <c r="M30" s="108">
        <f>N29</f>
        <v>0</v>
      </c>
      <c r="N30" s="108"/>
      <c r="O30" s="16">
        <f>M30</f>
        <v>0</v>
      </c>
      <c r="P30" s="108"/>
      <c r="Q30" s="27"/>
      <c r="S30" s="28"/>
      <c r="T30" s="28"/>
      <c r="U30" s="28"/>
      <c r="V30" s="28"/>
      <c r="W30" s="28"/>
      <c r="X30" s="28"/>
      <c r="Y30" s="28"/>
      <c r="Z30" s="28"/>
      <c r="AA30" s="28"/>
      <c r="AB30" s="28"/>
      <c r="AC30" s="28"/>
      <c r="AD30" s="35"/>
      <c r="AE30" s="34"/>
      <c r="AF30" s="28"/>
      <c r="AG30" s="34"/>
      <c r="AH30" s="34"/>
      <c r="AI30" s="34"/>
      <c r="AJ30" s="34"/>
      <c r="AK30" s="34"/>
      <c r="AL30" s="34"/>
      <c r="AM30" s="34"/>
      <c r="AN30" s="34"/>
      <c r="AO30" s="34"/>
      <c r="AP30" s="34"/>
      <c r="AQ30" s="34"/>
      <c r="AR30" s="34"/>
      <c r="AS30" s="34"/>
      <c r="AT30" s="34"/>
      <c r="AU30" s="44" t="str">
        <f t="shared" si="4"/>
        <v/>
      </c>
      <c r="AV30" s="34"/>
      <c r="AW30" s="34"/>
      <c r="AX30" s="34"/>
    </row>
    <row r="31" customHeight="1" spans="1:50">
      <c r="A31" s="9" t="s">
        <v>735</v>
      </c>
      <c r="B31" s="9"/>
      <c r="C31" s="27"/>
      <c r="D31" s="27"/>
      <c r="E31" s="27"/>
      <c r="F31" s="27"/>
      <c r="G31" s="27"/>
      <c r="H31" s="27"/>
      <c r="I31" s="16">
        <f>I29-I30</f>
        <v>0</v>
      </c>
      <c r="J31" s="27"/>
      <c r="K31" s="16">
        <f>K29-K30</f>
        <v>0</v>
      </c>
      <c r="L31" s="27"/>
      <c r="M31" s="16">
        <f>M29-M30</f>
        <v>0</v>
      </c>
      <c r="N31" s="16"/>
      <c r="O31" s="16">
        <f>O29-O30</f>
        <v>0</v>
      </c>
      <c r="P31" s="108" t="str">
        <f>IF(M31=0,"",(O31-M31)/M31*100)</f>
        <v/>
      </c>
      <c r="Q31" s="27"/>
      <c r="S31" s="28"/>
      <c r="T31" s="28"/>
      <c r="U31" s="28"/>
      <c r="V31" s="28"/>
      <c r="W31" s="28"/>
      <c r="X31" s="28"/>
      <c r="Y31" s="28"/>
      <c r="Z31" s="28"/>
      <c r="AA31" s="28"/>
      <c r="AB31" s="28"/>
      <c r="AC31" s="28"/>
      <c r="AD31" s="35"/>
      <c r="AE31" s="34"/>
      <c r="AF31" s="28"/>
      <c r="AG31" s="34"/>
      <c r="AH31" s="34"/>
      <c r="AI31" s="34"/>
      <c r="AJ31" s="34"/>
      <c r="AK31" s="34"/>
      <c r="AL31" s="34"/>
      <c r="AM31" s="34"/>
      <c r="AN31" s="34"/>
      <c r="AO31" s="34"/>
      <c r="AP31" s="34"/>
      <c r="AQ31" s="34"/>
      <c r="AR31" s="34"/>
      <c r="AS31" s="34"/>
      <c r="AT31" s="34"/>
      <c r="AU31" s="44" t="str">
        <f t="shared" si="4"/>
        <v/>
      </c>
      <c r="AV31" s="34"/>
      <c r="AW31" s="34"/>
      <c r="AX31" s="34"/>
    </row>
    <row r="32" customHeight="1" spans="1:15">
      <c r="A32" s="3" t="str">
        <f>基本信息输入表!$K$6&amp;"填表人："&amp;基本信息输入表!$M$21</f>
        <v>被评估单位填表人：</v>
      </c>
      <c r="O32" s="3" t="str">
        <f>"评估人员："&amp;基本信息输入表!$Q$21</f>
        <v>评估人员：陈诗雨</v>
      </c>
    </row>
    <row r="33" customHeight="1" spans="1:1">
      <c r="A33" s="3" t="str">
        <f>"填表日期："&amp;YEAR(基本信息输入表!$O$21)&amp;"年"&amp;MONTH(基本信息输入表!$O$21)&amp;"月"&amp;DAY(基本信息输入表!$O$21)&amp;"日"</f>
        <v>填表日期：1900年1月0日</v>
      </c>
    </row>
    <row r="34" customHeight="1" spans="18:18">
      <c r="R34" s="29" t="s">
        <v>466</v>
      </c>
    </row>
  </sheetData>
  <mergeCells count="45">
    <mergeCell ref="A2:Q2"/>
    <mergeCell ref="A3:Q3"/>
    <mergeCell ref="S5:Z5"/>
    <mergeCell ref="AA5:AI5"/>
    <mergeCell ref="AJ5:AT5"/>
    <mergeCell ref="AU5:AX5"/>
    <mergeCell ref="I6:J6"/>
    <mergeCell ref="K6:L6"/>
    <mergeCell ref="AA6:AE6"/>
    <mergeCell ref="AF6:AG6"/>
    <mergeCell ref="AK6:AL6"/>
    <mergeCell ref="AM6:AR6"/>
    <mergeCell ref="A29:B29"/>
    <mergeCell ref="A30:B30"/>
    <mergeCell ref="A31:B31"/>
    <mergeCell ref="A6:A7"/>
    <mergeCell ref="B6:B7"/>
    <mergeCell ref="C6:C7"/>
    <mergeCell ref="D6:D7"/>
    <mergeCell ref="E6:E7"/>
    <mergeCell ref="F6:F7"/>
    <mergeCell ref="G6:G7"/>
    <mergeCell ref="H6:H7"/>
    <mergeCell ref="M6:M7"/>
    <mergeCell ref="N6:N7"/>
    <mergeCell ref="O6:O7"/>
    <mergeCell ref="P6:P7"/>
    <mergeCell ref="Q6:Q7"/>
    <mergeCell ref="S6:S7"/>
    <mergeCell ref="T6:T7"/>
    <mergeCell ref="U6:U7"/>
    <mergeCell ref="V6:V7"/>
    <mergeCell ref="W6:W7"/>
    <mergeCell ref="X6:X7"/>
    <mergeCell ref="Y6:Y7"/>
    <mergeCell ref="Z6:Z7"/>
    <mergeCell ref="AH6:AH7"/>
    <mergeCell ref="AI6:AI7"/>
    <mergeCell ref="AJ6:AJ7"/>
    <mergeCell ref="AS6:AS7"/>
    <mergeCell ref="AT6:AT7"/>
    <mergeCell ref="AU6:AU7"/>
    <mergeCell ref="AV6:AV7"/>
    <mergeCell ref="AW6:AW7"/>
    <mergeCell ref="AX6:AX7"/>
  </mergeCells>
  <dataValidations count="3">
    <dataValidation type="list" allowBlank="1" showInputMessage="1" showErrorMessage="1" sqref="AF8:AF31">
      <formula1>基本信息输入表!$A$126:$A$128</formula1>
    </dataValidation>
    <dataValidation type="list" allowBlank="1" showInputMessage="1" showErrorMessage="1" sqref="AA8:AC31">
      <formula1>$A$108:$A$109</formula1>
    </dataValidation>
    <dataValidation type="list" allowBlank="1" showInputMessage="1" showErrorMessage="1" sqref="S8:X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7" fitToHeight="1000" orientation="landscape"/>
  <headerFooter scaleWithDoc="0">
    <oddFooter>&amp;R&amp;"宋体,常规"&amp;10&amp;P/&amp;N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Q29"/>
  <sheetViews>
    <sheetView showGridLines="0" workbookViewId="0">
      <selection activeCell="K13" sqref="K13"/>
    </sheetView>
  </sheetViews>
  <sheetFormatPr defaultColWidth="9" defaultRowHeight="15.75" customHeight="1"/>
  <cols>
    <col min="1" max="1" width="5" style="3" customWidth="1"/>
    <col min="2" max="2" width="20.25" style="3" customWidth="1"/>
    <col min="3" max="3" width="9" style="3"/>
    <col min="4" max="4" width="11" style="3" customWidth="1"/>
    <col min="5" max="5" width="12.75" style="3" customWidth="1"/>
    <col min="6" max="6" width="9.625" style="3" customWidth="1"/>
    <col min="7" max="8" width="12.625" style="3" customWidth="1" outlineLevel="1"/>
    <col min="9" max="10" width="12.625" style="3" customWidth="1"/>
    <col min="11" max="11" width="10.25" style="3" customWidth="1"/>
    <col min="12" max="13" width="9" style="3"/>
    <col min="14" max="18" width="5.625" style="4" customWidth="1" outlineLevel="1"/>
    <col min="19" max="19" width="14.75" style="4" customWidth="1" outlineLevel="1"/>
    <col min="20" max="20" width="13.625" style="4" customWidth="1"/>
    <col min="21" max="22" width="5.625" style="4" customWidth="1" outlineLevel="1"/>
    <col min="23" max="23" width="7.25" style="4" customWidth="1" outlineLevel="1"/>
    <col min="24" max="24" width="5.625" style="4" customWidth="1" outlineLevel="1"/>
    <col min="25" max="26" width="8.625" style="4" customWidth="1" outlineLevel="1"/>
    <col min="27" max="27" width="14.625" style="4" customWidth="1" outlineLevel="1"/>
    <col min="28" max="28" width="13.625" style="4" customWidth="1"/>
    <col min="29" max="30" width="8.625" style="4" hidden="1" customWidth="1" outlineLevel="2"/>
    <col min="31" max="31" width="11.25" style="4" hidden="1" customWidth="1" outlineLevel="2"/>
    <col min="32" max="37" width="8.625" style="4" hidden="1" customWidth="1" outlineLevel="2"/>
    <col min="38" max="38" width="8.625" style="4" customWidth="1" outlineLevel="1" collapsed="1"/>
    <col min="39" max="39" width="13.75" style="4" customWidth="1"/>
    <col min="40" max="42" width="13.625" style="4" customWidth="1" outlineLevel="1"/>
    <col min="43" max="43" width="13.625" style="4" customWidth="1"/>
    <col min="44" max="16384" width="9" style="3"/>
  </cols>
  <sheetData>
    <row r="1" customHeight="1" spans="1:1">
      <c r="A1" s="5" t="s">
        <v>435</v>
      </c>
    </row>
    <row r="2" s="1" customFormat="1" ht="30" customHeight="1" spans="1:43">
      <c r="A2" s="6" t="s">
        <v>736</v>
      </c>
      <c r="B2" s="6"/>
      <c r="C2" s="6"/>
      <c r="D2" s="6"/>
      <c r="E2" s="6"/>
      <c r="F2" s="6"/>
      <c r="G2" s="6"/>
      <c r="H2" s="6"/>
      <c r="I2" s="6"/>
      <c r="J2" s="6"/>
      <c r="K2" s="6"/>
      <c r="L2" s="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customHeight="1" spans="1:12">
      <c r="A3" s="2" t="str">
        <f>"评估基准日："&amp;TEXT(基本信息输入表!M7,"yyyy年mm月dd日")</f>
        <v>评估基准日：2024年06月30日</v>
      </c>
      <c r="B3" s="2"/>
      <c r="C3" s="2"/>
      <c r="D3" s="2"/>
      <c r="E3" s="2"/>
      <c r="F3" s="2"/>
      <c r="G3" s="2"/>
      <c r="H3" s="2"/>
      <c r="I3" s="2"/>
      <c r="J3" s="2"/>
      <c r="K3" s="2"/>
      <c r="L3" s="2"/>
    </row>
    <row r="4" ht="14.1" customHeight="1" spans="1:43">
      <c r="A4" s="2"/>
      <c r="B4" s="2"/>
      <c r="C4" s="2"/>
      <c r="D4" s="2"/>
      <c r="E4" s="2"/>
      <c r="F4" s="2"/>
      <c r="G4" s="2"/>
      <c r="H4" s="2"/>
      <c r="I4" s="2"/>
      <c r="J4" s="2"/>
      <c r="K4" s="2"/>
      <c r="L4" s="21" t="s">
        <v>737</v>
      </c>
      <c r="N4" s="20" t="s">
        <v>598</v>
      </c>
      <c r="O4" s="20"/>
      <c r="P4" s="20"/>
      <c r="Q4" s="20"/>
      <c r="R4" s="20"/>
      <c r="S4" s="20"/>
      <c r="T4" s="20"/>
      <c r="U4" s="30" t="s">
        <v>599</v>
      </c>
      <c r="V4" s="31"/>
      <c r="W4" s="31"/>
      <c r="X4" s="31"/>
      <c r="Y4" s="31"/>
      <c r="Z4" s="31"/>
      <c r="AA4" s="31"/>
      <c r="AB4" s="32"/>
      <c r="AC4" s="68" t="s">
        <v>600</v>
      </c>
      <c r="AD4" s="36"/>
      <c r="AE4" s="36"/>
      <c r="AF4" s="36"/>
      <c r="AG4" s="36"/>
      <c r="AH4" s="36"/>
      <c r="AI4" s="36"/>
      <c r="AJ4" s="36"/>
      <c r="AK4" s="36"/>
      <c r="AL4" s="36"/>
      <c r="AM4" s="37"/>
      <c r="AN4" s="33" t="s">
        <v>601</v>
      </c>
      <c r="AO4" s="33"/>
      <c r="AP4" s="33"/>
      <c r="AQ4" s="33"/>
    </row>
    <row r="5" customHeight="1" spans="1:43">
      <c r="A5" s="3" t="str">
        <f>基本信息输入表!K6&amp;"："&amp;基本信息输入表!M6</f>
        <v>被评估单位：贵州天然气能源投资股份有限公司</v>
      </c>
      <c r="L5" s="21" t="s">
        <v>469</v>
      </c>
      <c r="N5" s="20" t="s">
        <v>602</v>
      </c>
      <c r="O5" s="20" t="s">
        <v>654</v>
      </c>
      <c r="P5" s="20" t="s">
        <v>655</v>
      </c>
      <c r="Q5" s="23" t="s">
        <v>630</v>
      </c>
      <c r="R5" s="23" t="s">
        <v>604</v>
      </c>
      <c r="S5" s="20" t="s">
        <v>605</v>
      </c>
      <c r="T5" s="20"/>
      <c r="U5" s="30" t="s">
        <v>606</v>
      </c>
      <c r="V5" s="31"/>
      <c r="W5" s="31"/>
      <c r="X5" s="32"/>
      <c r="Y5" s="33" t="s">
        <v>607</v>
      </c>
      <c r="Z5" s="33"/>
      <c r="AA5" s="33" t="s">
        <v>608</v>
      </c>
      <c r="AB5" s="38"/>
      <c r="AC5" s="20" t="s">
        <v>609</v>
      </c>
      <c r="AD5" s="20" t="s">
        <v>657</v>
      </c>
      <c r="AE5" s="20"/>
      <c r="AF5" s="69" t="s">
        <v>658</v>
      </c>
      <c r="AG5" s="70"/>
      <c r="AH5" s="70"/>
      <c r="AI5" s="70"/>
      <c r="AJ5" s="70"/>
      <c r="AK5" s="71"/>
      <c r="AL5" s="20" t="s">
        <v>443</v>
      </c>
      <c r="AM5" s="40"/>
      <c r="AN5" s="38" t="s">
        <v>610</v>
      </c>
      <c r="AO5" s="38" t="s">
        <v>611</v>
      </c>
      <c r="AP5" s="33" t="s">
        <v>612</v>
      </c>
      <c r="AQ5" s="38"/>
    </row>
    <row r="6" s="2" customFormat="1" customHeight="1" spans="1:43">
      <c r="A6" s="9" t="s">
        <v>470</v>
      </c>
      <c r="B6" s="9" t="s">
        <v>705</v>
      </c>
      <c r="C6" s="9" t="s">
        <v>731</v>
      </c>
      <c r="D6" s="9" t="s">
        <v>738</v>
      </c>
      <c r="E6" s="9" t="s">
        <v>739</v>
      </c>
      <c r="F6" s="9" t="s">
        <v>740</v>
      </c>
      <c r="G6" s="10" t="s">
        <v>440</v>
      </c>
      <c r="H6" s="10" t="s">
        <v>441</v>
      </c>
      <c r="I6" s="9" t="s">
        <v>442</v>
      </c>
      <c r="J6" s="9" t="s">
        <v>443</v>
      </c>
      <c r="K6" s="9" t="s">
        <v>445</v>
      </c>
      <c r="L6" s="9" t="s">
        <v>588</v>
      </c>
      <c r="N6" s="20"/>
      <c r="O6" s="20"/>
      <c r="P6" s="20"/>
      <c r="Q6" s="20"/>
      <c r="R6" s="20"/>
      <c r="S6" s="20"/>
      <c r="T6" s="20"/>
      <c r="U6" s="33" t="s">
        <v>617</v>
      </c>
      <c r="V6" s="33" t="s">
        <v>618</v>
      </c>
      <c r="W6" s="33" t="s">
        <v>620</v>
      </c>
      <c r="X6" s="30" t="s">
        <v>621</v>
      </c>
      <c r="Y6" s="33" t="s">
        <v>622</v>
      </c>
      <c r="Z6" s="33" t="s">
        <v>623</v>
      </c>
      <c r="AA6" s="33"/>
      <c r="AB6" s="41"/>
      <c r="AC6" s="20"/>
      <c r="AD6" s="20" t="s">
        <v>669</v>
      </c>
      <c r="AE6" s="20" t="s">
        <v>670</v>
      </c>
      <c r="AF6" s="110" t="s">
        <v>673</v>
      </c>
      <c r="AG6" s="110"/>
      <c r="AH6" s="110"/>
      <c r="AI6" s="20"/>
      <c r="AJ6" s="20"/>
      <c r="AK6" s="20"/>
      <c r="AL6" s="20"/>
      <c r="AM6" s="43"/>
      <c r="AN6" s="41"/>
      <c r="AO6" s="41"/>
      <c r="AP6" s="33"/>
      <c r="AQ6" s="41"/>
    </row>
    <row r="7" customHeight="1" spans="1:43">
      <c r="A7" s="107" t="str">
        <f>IF(B7="","",ROW()-6)</f>
        <v/>
      </c>
      <c r="B7" s="13"/>
      <c r="C7" s="9"/>
      <c r="D7" s="16"/>
      <c r="E7" s="9"/>
      <c r="F7" s="9"/>
      <c r="G7" s="9"/>
      <c r="H7" s="9"/>
      <c r="I7" s="341">
        <f>G7+H7</f>
        <v>0</v>
      </c>
      <c r="J7" s="16"/>
      <c r="K7" s="16" t="str">
        <f>IF(I7=0,"",(J7-I7)/I7*100)</f>
        <v/>
      </c>
      <c r="L7" s="27"/>
      <c r="N7" s="28"/>
      <c r="O7" s="28"/>
      <c r="P7" s="28"/>
      <c r="Q7" s="28"/>
      <c r="R7" s="28"/>
      <c r="S7" s="28"/>
      <c r="T7" s="28"/>
      <c r="U7" s="28"/>
      <c r="V7" s="28"/>
      <c r="W7" s="34"/>
      <c r="X7" s="34"/>
      <c r="Y7" s="28"/>
      <c r="Z7" s="34"/>
      <c r="AA7" s="34"/>
      <c r="AB7" s="34"/>
      <c r="AC7" s="34"/>
      <c r="AD7" s="34" t="s">
        <v>208</v>
      </c>
      <c r="AE7" s="34"/>
      <c r="AF7" s="34"/>
      <c r="AG7" s="34"/>
      <c r="AH7" s="34"/>
      <c r="AI7" s="34"/>
      <c r="AJ7" s="34"/>
      <c r="AK7" s="34"/>
      <c r="AL7" s="34"/>
      <c r="AM7" s="34"/>
      <c r="AN7" s="44" t="str">
        <f t="shared" ref="AN7:AN26" si="0">IFERROR((AL7-I7)/I7*100,"")</f>
        <v/>
      </c>
      <c r="AO7" s="34"/>
      <c r="AP7" s="34"/>
      <c r="AQ7" s="34"/>
    </row>
    <row r="8" customHeight="1" spans="1:43">
      <c r="A8" s="107" t="str">
        <f t="shared" ref="A8:A25" si="1">IF(B8="","",ROW()-6)</f>
        <v/>
      </c>
      <c r="B8" s="13"/>
      <c r="C8" s="9"/>
      <c r="D8" s="16"/>
      <c r="E8" s="9"/>
      <c r="F8" s="9"/>
      <c r="G8" s="9"/>
      <c r="H8" s="9"/>
      <c r="I8" s="341">
        <f t="shared" ref="I7:I9" si="2">G8+H8</f>
        <v>0</v>
      </c>
      <c r="J8" s="16"/>
      <c r="K8" s="16" t="str">
        <f t="shared" ref="K8:K26" si="3">IF(I8=0,"",(J8-I8)/I8*100)</f>
        <v/>
      </c>
      <c r="L8" s="27"/>
      <c r="N8" s="28"/>
      <c r="O8" s="28"/>
      <c r="P8" s="28"/>
      <c r="Q8" s="28"/>
      <c r="R8" s="28"/>
      <c r="S8" s="28"/>
      <c r="T8" s="28"/>
      <c r="U8" s="28"/>
      <c r="V8" s="28"/>
      <c r="W8" s="35"/>
      <c r="X8" s="34"/>
      <c r="Y8" s="28"/>
      <c r="Z8" s="34"/>
      <c r="AA8" s="34"/>
      <c r="AB8" s="34"/>
      <c r="AC8" s="34"/>
      <c r="AD8" s="34"/>
      <c r="AE8" s="34"/>
      <c r="AF8" s="34"/>
      <c r="AG8" s="34"/>
      <c r="AH8" s="34"/>
      <c r="AI8" s="34"/>
      <c r="AJ8" s="34"/>
      <c r="AK8" s="34"/>
      <c r="AL8" s="34"/>
      <c r="AM8" s="34"/>
      <c r="AN8" s="44" t="str">
        <f t="shared" si="0"/>
        <v/>
      </c>
      <c r="AO8" s="34"/>
      <c r="AP8" s="34"/>
      <c r="AQ8" s="34"/>
    </row>
    <row r="9" customHeight="1" spans="1:43">
      <c r="A9" s="107" t="str">
        <f t="shared" si="1"/>
        <v/>
      </c>
      <c r="B9" s="13"/>
      <c r="C9" s="9"/>
      <c r="D9" s="16"/>
      <c r="E9" s="9"/>
      <c r="F9" s="9"/>
      <c r="G9" s="9"/>
      <c r="H9" s="9"/>
      <c r="I9" s="341">
        <f t="shared" si="2"/>
        <v>0</v>
      </c>
      <c r="J9" s="16"/>
      <c r="K9" s="16" t="str">
        <f t="shared" si="3"/>
        <v/>
      </c>
      <c r="L9" s="27"/>
      <c r="N9" s="28"/>
      <c r="O9" s="28"/>
      <c r="P9" s="28"/>
      <c r="Q9" s="28"/>
      <c r="R9" s="28"/>
      <c r="S9" s="28"/>
      <c r="T9" s="28"/>
      <c r="U9" s="28"/>
      <c r="V9" s="28"/>
      <c r="W9" s="35"/>
      <c r="X9" s="34"/>
      <c r="Y9" s="28"/>
      <c r="Z9" s="34"/>
      <c r="AA9" s="34"/>
      <c r="AB9" s="34"/>
      <c r="AC9" s="34"/>
      <c r="AD9" s="34"/>
      <c r="AE9" s="34"/>
      <c r="AF9" s="34"/>
      <c r="AG9" s="34"/>
      <c r="AH9" s="34"/>
      <c r="AI9" s="34"/>
      <c r="AJ9" s="34"/>
      <c r="AK9" s="34"/>
      <c r="AL9" s="34"/>
      <c r="AM9" s="34"/>
      <c r="AN9" s="44" t="str">
        <f t="shared" si="0"/>
        <v/>
      </c>
      <c r="AO9" s="34"/>
      <c r="AP9" s="34"/>
      <c r="AQ9" s="34"/>
    </row>
    <row r="10" customHeight="1" spans="1:43">
      <c r="A10" s="107" t="str">
        <f t="shared" si="1"/>
        <v/>
      </c>
      <c r="B10" s="13"/>
      <c r="C10" s="9"/>
      <c r="D10" s="16"/>
      <c r="E10" s="9"/>
      <c r="F10" s="9"/>
      <c r="G10" s="9"/>
      <c r="H10" s="9"/>
      <c r="I10" s="341">
        <f t="shared" ref="I10:I25" si="4">G10+H10</f>
        <v>0</v>
      </c>
      <c r="J10" s="16"/>
      <c r="K10" s="16" t="str">
        <f t="shared" si="3"/>
        <v/>
      </c>
      <c r="L10" s="27"/>
      <c r="N10" s="28"/>
      <c r="O10" s="28"/>
      <c r="P10" s="28"/>
      <c r="Q10" s="28"/>
      <c r="R10" s="28"/>
      <c r="S10" s="28"/>
      <c r="T10" s="28"/>
      <c r="U10" s="28"/>
      <c r="V10" s="28"/>
      <c r="W10" s="35"/>
      <c r="X10" s="34"/>
      <c r="Y10" s="28"/>
      <c r="Z10" s="34"/>
      <c r="AA10" s="34"/>
      <c r="AB10" s="34"/>
      <c r="AC10" s="34"/>
      <c r="AD10" s="34"/>
      <c r="AE10" s="34"/>
      <c r="AF10" s="34"/>
      <c r="AG10" s="34"/>
      <c r="AH10" s="34"/>
      <c r="AI10" s="34"/>
      <c r="AJ10" s="34"/>
      <c r="AK10" s="34"/>
      <c r="AL10" s="34"/>
      <c r="AM10" s="34"/>
      <c r="AN10" s="44" t="str">
        <f t="shared" si="0"/>
        <v/>
      </c>
      <c r="AO10" s="34"/>
      <c r="AP10" s="34"/>
      <c r="AQ10" s="34"/>
    </row>
    <row r="11" customHeight="1" spans="1:43">
      <c r="A11" s="107" t="str">
        <f t="shared" si="1"/>
        <v/>
      </c>
      <c r="B11" s="13"/>
      <c r="C11" s="9"/>
      <c r="D11" s="16"/>
      <c r="E11" s="9"/>
      <c r="F11" s="9"/>
      <c r="G11" s="9"/>
      <c r="H11" s="9"/>
      <c r="I11" s="341">
        <f t="shared" si="4"/>
        <v>0</v>
      </c>
      <c r="J11" s="16"/>
      <c r="K11" s="16" t="str">
        <f t="shared" si="3"/>
        <v/>
      </c>
      <c r="L11" s="27"/>
      <c r="N11" s="28"/>
      <c r="O11" s="28"/>
      <c r="P11" s="28"/>
      <c r="Q11" s="28"/>
      <c r="R11" s="28"/>
      <c r="S11" s="28"/>
      <c r="T11" s="28"/>
      <c r="U11" s="28"/>
      <c r="V11" s="28"/>
      <c r="W11" s="35"/>
      <c r="X11" s="34"/>
      <c r="Y11" s="28"/>
      <c r="Z11" s="34"/>
      <c r="AA11" s="34"/>
      <c r="AB11" s="34"/>
      <c r="AC11" s="34"/>
      <c r="AD11" s="34"/>
      <c r="AE11" s="34"/>
      <c r="AF11" s="34"/>
      <c r="AG11" s="34"/>
      <c r="AH11" s="34"/>
      <c r="AI11" s="34"/>
      <c r="AJ11" s="34"/>
      <c r="AK11" s="34"/>
      <c r="AL11" s="34"/>
      <c r="AM11" s="34"/>
      <c r="AN11" s="44" t="str">
        <f t="shared" si="0"/>
        <v/>
      </c>
      <c r="AO11" s="34"/>
      <c r="AP11" s="34"/>
      <c r="AQ11" s="34"/>
    </row>
    <row r="12" customHeight="1" spans="1:43">
      <c r="A12" s="107" t="str">
        <f t="shared" si="1"/>
        <v/>
      </c>
      <c r="B12" s="13"/>
      <c r="C12" s="9"/>
      <c r="D12" s="16"/>
      <c r="E12" s="9"/>
      <c r="F12" s="9"/>
      <c r="G12" s="9"/>
      <c r="H12" s="9"/>
      <c r="I12" s="341">
        <f t="shared" si="4"/>
        <v>0</v>
      </c>
      <c r="J12" s="16"/>
      <c r="K12" s="16" t="str">
        <f t="shared" si="3"/>
        <v/>
      </c>
      <c r="L12" s="27"/>
      <c r="N12" s="28"/>
      <c r="O12" s="28"/>
      <c r="P12" s="28"/>
      <c r="Q12" s="28"/>
      <c r="R12" s="28"/>
      <c r="S12" s="28"/>
      <c r="T12" s="28"/>
      <c r="U12" s="28"/>
      <c r="V12" s="28"/>
      <c r="W12" s="35"/>
      <c r="X12" s="34"/>
      <c r="Y12" s="28"/>
      <c r="Z12" s="34"/>
      <c r="AA12" s="34"/>
      <c r="AB12" s="34"/>
      <c r="AC12" s="34"/>
      <c r="AD12" s="34"/>
      <c r="AE12" s="34"/>
      <c r="AF12" s="34"/>
      <c r="AG12" s="34"/>
      <c r="AH12" s="34"/>
      <c r="AI12" s="34"/>
      <c r="AJ12" s="34"/>
      <c r="AK12" s="34"/>
      <c r="AL12" s="34"/>
      <c r="AM12" s="34"/>
      <c r="AN12" s="44" t="str">
        <f t="shared" si="0"/>
        <v/>
      </c>
      <c r="AO12" s="34"/>
      <c r="AP12" s="34"/>
      <c r="AQ12" s="34"/>
    </row>
    <row r="13" customHeight="1" spans="1:43">
      <c r="A13" s="107" t="str">
        <f t="shared" si="1"/>
        <v/>
      </c>
      <c r="B13" s="13"/>
      <c r="C13" s="9"/>
      <c r="D13" s="16"/>
      <c r="E13" s="9"/>
      <c r="F13" s="9"/>
      <c r="G13" s="9"/>
      <c r="H13" s="9"/>
      <c r="I13" s="341">
        <f t="shared" si="4"/>
        <v>0</v>
      </c>
      <c r="J13" s="16"/>
      <c r="K13" s="16" t="str">
        <f t="shared" si="3"/>
        <v/>
      </c>
      <c r="L13" s="27"/>
      <c r="N13" s="28"/>
      <c r="O13" s="28"/>
      <c r="P13" s="28"/>
      <c r="Q13" s="28"/>
      <c r="R13" s="28"/>
      <c r="S13" s="28"/>
      <c r="T13" s="28"/>
      <c r="U13" s="28"/>
      <c r="V13" s="28"/>
      <c r="W13" s="35"/>
      <c r="X13" s="34"/>
      <c r="Y13" s="28"/>
      <c r="Z13" s="34"/>
      <c r="AA13" s="34"/>
      <c r="AB13" s="34"/>
      <c r="AC13" s="34"/>
      <c r="AD13" s="34"/>
      <c r="AE13" s="34"/>
      <c r="AF13" s="34"/>
      <c r="AG13" s="34"/>
      <c r="AH13" s="34"/>
      <c r="AI13" s="34"/>
      <c r="AJ13" s="34"/>
      <c r="AK13" s="34"/>
      <c r="AL13" s="34"/>
      <c r="AM13" s="34"/>
      <c r="AN13" s="44" t="str">
        <f t="shared" si="0"/>
        <v/>
      </c>
      <c r="AO13" s="34"/>
      <c r="AP13" s="34"/>
      <c r="AQ13" s="34"/>
    </row>
    <row r="14" customHeight="1" spans="1:43">
      <c r="A14" s="107" t="str">
        <f t="shared" si="1"/>
        <v/>
      </c>
      <c r="B14" s="13"/>
      <c r="C14" s="9"/>
      <c r="D14" s="16"/>
      <c r="E14" s="9"/>
      <c r="F14" s="9"/>
      <c r="G14" s="9"/>
      <c r="H14" s="9"/>
      <c r="I14" s="341">
        <f t="shared" si="4"/>
        <v>0</v>
      </c>
      <c r="J14" s="16"/>
      <c r="K14" s="16" t="str">
        <f t="shared" si="3"/>
        <v/>
      </c>
      <c r="L14" s="27"/>
      <c r="N14" s="28"/>
      <c r="O14" s="28"/>
      <c r="P14" s="28"/>
      <c r="Q14" s="28"/>
      <c r="R14" s="28"/>
      <c r="S14" s="28"/>
      <c r="T14" s="28"/>
      <c r="U14" s="28"/>
      <c r="V14" s="28"/>
      <c r="W14" s="35"/>
      <c r="X14" s="34"/>
      <c r="Y14" s="28"/>
      <c r="Z14" s="34"/>
      <c r="AA14" s="34"/>
      <c r="AB14" s="34"/>
      <c r="AC14" s="34"/>
      <c r="AD14" s="34"/>
      <c r="AE14" s="34"/>
      <c r="AF14" s="34"/>
      <c r="AG14" s="34"/>
      <c r="AH14" s="34"/>
      <c r="AI14" s="34"/>
      <c r="AJ14" s="34"/>
      <c r="AK14" s="34"/>
      <c r="AL14" s="34"/>
      <c r="AM14" s="34"/>
      <c r="AN14" s="44" t="str">
        <f t="shared" si="0"/>
        <v/>
      </c>
      <c r="AO14" s="34"/>
      <c r="AP14" s="34"/>
      <c r="AQ14" s="34"/>
    </row>
    <row r="15" customHeight="1" spans="1:43">
      <c r="A15" s="107" t="str">
        <f t="shared" si="1"/>
        <v/>
      </c>
      <c r="B15" s="13"/>
      <c r="C15" s="9"/>
      <c r="D15" s="16"/>
      <c r="E15" s="9"/>
      <c r="F15" s="9"/>
      <c r="G15" s="9"/>
      <c r="H15" s="9"/>
      <c r="I15" s="341">
        <f t="shared" si="4"/>
        <v>0</v>
      </c>
      <c r="J15" s="16"/>
      <c r="K15" s="16" t="str">
        <f t="shared" si="3"/>
        <v/>
      </c>
      <c r="L15" s="27"/>
      <c r="N15" s="28"/>
      <c r="O15" s="28"/>
      <c r="P15" s="28"/>
      <c r="Q15" s="28"/>
      <c r="R15" s="28"/>
      <c r="S15" s="28"/>
      <c r="T15" s="28"/>
      <c r="U15" s="28"/>
      <c r="V15" s="28"/>
      <c r="W15" s="35"/>
      <c r="X15" s="34"/>
      <c r="Y15" s="28"/>
      <c r="Z15" s="34"/>
      <c r="AA15" s="34"/>
      <c r="AB15" s="34"/>
      <c r="AC15" s="34"/>
      <c r="AD15" s="34"/>
      <c r="AE15" s="34"/>
      <c r="AF15" s="34"/>
      <c r="AG15" s="34"/>
      <c r="AH15" s="34"/>
      <c r="AI15" s="34"/>
      <c r="AJ15" s="34"/>
      <c r="AK15" s="34"/>
      <c r="AL15" s="34"/>
      <c r="AM15" s="34"/>
      <c r="AN15" s="44" t="str">
        <f t="shared" si="0"/>
        <v/>
      </c>
      <c r="AO15" s="34"/>
      <c r="AP15" s="34"/>
      <c r="AQ15" s="34"/>
    </row>
    <row r="16" customHeight="1" spans="1:43">
      <c r="A16" s="107"/>
      <c r="B16" s="13"/>
      <c r="C16" s="9"/>
      <c r="D16" s="16"/>
      <c r="E16" s="9"/>
      <c r="F16" s="9"/>
      <c r="G16" s="9"/>
      <c r="H16" s="9"/>
      <c r="I16" s="341">
        <f t="shared" ref="I16:I19" si="5">G16+H16</f>
        <v>0</v>
      </c>
      <c r="J16" s="16"/>
      <c r="K16" s="16" t="str">
        <f t="shared" ref="K16:K19" si="6">IF(I16=0,"",(J16-I16)/I16*100)</f>
        <v/>
      </c>
      <c r="L16" s="27"/>
      <c r="N16" s="28"/>
      <c r="O16" s="28"/>
      <c r="P16" s="28"/>
      <c r="Q16" s="28"/>
      <c r="R16" s="28"/>
      <c r="S16" s="28"/>
      <c r="T16" s="28"/>
      <c r="U16" s="28"/>
      <c r="V16" s="28"/>
      <c r="W16" s="35"/>
      <c r="X16" s="34"/>
      <c r="Y16" s="28"/>
      <c r="Z16" s="34"/>
      <c r="AA16" s="34"/>
      <c r="AB16" s="34"/>
      <c r="AC16" s="34"/>
      <c r="AD16" s="34"/>
      <c r="AE16" s="34"/>
      <c r="AF16" s="34"/>
      <c r="AG16" s="34"/>
      <c r="AH16" s="34"/>
      <c r="AI16" s="34"/>
      <c r="AJ16" s="34"/>
      <c r="AK16" s="34"/>
      <c r="AL16" s="34"/>
      <c r="AM16" s="34"/>
      <c r="AN16" s="44"/>
      <c r="AO16" s="34"/>
      <c r="AP16" s="34"/>
      <c r="AQ16" s="34"/>
    </row>
    <row r="17" customHeight="1" spans="1:43">
      <c r="A17" s="107"/>
      <c r="B17" s="13"/>
      <c r="C17" s="9"/>
      <c r="D17" s="16"/>
      <c r="E17" s="9"/>
      <c r="F17" s="9"/>
      <c r="G17" s="9"/>
      <c r="H17" s="9"/>
      <c r="I17" s="341">
        <f t="shared" si="5"/>
        <v>0</v>
      </c>
      <c r="J17" s="16"/>
      <c r="K17" s="16" t="str">
        <f t="shared" si="6"/>
        <v/>
      </c>
      <c r="L17" s="27"/>
      <c r="N17" s="28"/>
      <c r="O17" s="28"/>
      <c r="P17" s="28"/>
      <c r="Q17" s="28"/>
      <c r="R17" s="28"/>
      <c r="S17" s="28"/>
      <c r="T17" s="28"/>
      <c r="U17" s="28"/>
      <c r="V17" s="28"/>
      <c r="W17" s="35"/>
      <c r="X17" s="34"/>
      <c r="Y17" s="28"/>
      <c r="Z17" s="34"/>
      <c r="AA17" s="34"/>
      <c r="AB17" s="34"/>
      <c r="AC17" s="34"/>
      <c r="AD17" s="34"/>
      <c r="AE17" s="34"/>
      <c r="AF17" s="34"/>
      <c r="AG17" s="34"/>
      <c r="AH17" s="34"/>
      <c r="AI17" s="34"/>
      <c r="AJ17" s="34"/>
      <c r="AK17" s="34"/>
      <c r="AL17" s="34"/>
      <c r="AM17" s="34"/>
      <c r="AN17" s="44"/>
      <c r="AO17" s="34"/>
      <c r="AP17" s="34"/>
      <c r="AQ17" s="34"/>
    </row>
    <row r="18" customHeight="1" spans="1:43">
      <c r="A18" s="107" t="str">
        <f t="shared" si="1"/>
        <v/>
      </c>
      <c r="B18" s="13"/>
      <c r="C18" s="9"/>
      <c r="D18" s="16"/>
      <c r="E18" s="9"/>
      <c r="F18" s="9"/>
      <c r="G18" s="9"/>
      <c r="H18" s="9"/>
      <c r="I18" s="341">
        <f t="shared" si="5"/>
        <v>0</v>
      </c>
      <c r="J18" s="16"/>
      <c r="K18" s="16" t="str">
        <f t="shared" si="6"/>
        <v/>
      </c>
      <c r="L18" s="27"/>
      <c r="N18" s="28"/>
      <c r="O18" s="28"/>
      <c r="P18" s="28"/>
      <c r="Q18" s="28"/>
      <c r="R18" s="28"/>
      <c r="S18" s="28"/>
      <c r="T18" s="28"/>
      <c r="U18" s="28"/>
      <c r="V18" s="28"/>
      <c r="W18" s="35"/>
      <c r="X18" s="34"/>
      <c r="Y18" s="28"/>
      <c r="Z18" s="34"/>
      <c r="AA18" s="34"/>
      <c r="AB18" s="34"/>
      <c r="AC18" s="34"/>
      <c r="AD18" s="34"/>
      <c r="AE18" s="34"/>
      <c r="AF18" s="34"/>
      <c r="AG18" s="34"/>
      <c r="AH18" s="34"/>
      <c r="AI18" s="34"/>
      <c r="AJ18" s="34"/>
      <c r="AK18" s="34"/>
      <c r="AL18" s="34"/>
      <c r="AM18" s="34"/>
      <c r="AN18" s="44" t="str">
        <f t="shared" si="0"/>
        <v/>
      </c>
      <c r="AO18" s="34"/>
      <c r="AP18" s="34"/>
      <c r="AQ18" s="34"/>
    </row>
    <row r="19" customHeight="1" spans="1:43">
      <c r="A19" s="107" t="str">
        <f t="shared" si="1"/>
        <v/>
      </c>
      <c r="B19" s="13"/>
      <c r="C19" s="9"/>
      <c r="D19" s="16"/>
      <c r="E19" s="9"/>
      <c r="F19" s="9"/>
      <c r="G19" s="9"/>
      <c r="H19" s="9"/>
      <c r="I19" s="341">
        <f t="shared" si="5"/>
        <v>0</v>
      </c>
      <c r="J19" s="16"/>
      <c r="K19" s="16" t="str">
        <f t="shared" si="6"/>
        <v/>
      </c>
      <c r="L19" s="27"/>
      <c r="N19" s="28"/>
      <c r="O19" s="28"/>
      <c r="P19" s="28"/>
      <c r="Q19" s="28"/>
      <c r="R19" s="28"/>
      <c r="S19" s="28"/>
      <c r="T19" s="28"/>
      <c r="U19" s="28"/>
      <c r="V19" s="28"/>
      <c r="W19" s="35"/>
      <c r="X19" s="34"/>
      <c r="Y19" s="28"/>
      <c r="Z19" s="34"/>
      <c r="AA19" s="34"/>
      <c r="AB19" s="34"/>
      <c r="AC19" s="34"/>
      <c r="AD19" s="34"/>
      <c r="AE19" s="34"/>
      <c r="AF19" s="34"/>
      <c r="AG19" s="34"/>
      <c r="AH19" s="34"/>
      <c r="AI19" s="34"/>
      <c r="AJ19" s="34"/>
      <c r="AK19" s="34"/>
      <c r="AL19" s="34"/>
      <c r="AM19" s="34"/>
      <c r="AN19" s="44" t="str">
        <f t="shared" si="0"/>
        <v/>
      </c>
      <c r="AO19" s="34"/>
      <c r="AP19" s="34"/>
      <c r="AQ19" s="34"/>
    </row>
    <row r="20" customHeight="1" spans="1:43">
      <c r="A20" s="107" t="str">
        <f t="shared" si="1"/>
        <v/>
      </c>
      <c r="B20" s="13"/>
      <c r="C20" s="9"/>
      <c r="D20" s="16"/>
      <c r="E20" s="9"/>
      <c r="F20" s="9"/>
      <c r="G20" s="9"/>
      <c r="H20" s="9"/>
      <c r="I20" s="341">
        <f t="shared" si="4"/>
        <v>0</v>
      </c>
      <c r="J20" s="16"/>
      <c r="K20" s="16" t="str">
        <f t="shared" si="3"/>
        <v/>
      </c>
      <c r="L20" s="27"/>
      <c r="N20" s="28"/>
      <c r="O20" s="28"/>
      <c r="P20" s="28"/>
      <c r="Q20" s="28"/>
      <c r="R20" s="28"/>
      <c r="S20" s="28"/>
      <c r="T20" s="28"/>
      <c r="U20" s="28"/>
      <c r="V20" s="28"/>
      <c r="W20" s="35"/>
      <c r="X20" s="34"/>
      <c r="Y20" s="28"/>
      <c r="Z20" s="34"/>
      <c r="AA20" s="34"/>
      <c r="AB20" s="34"/>
      <c r="AC20" s="34"/>
      <c r="AD20" s="34"/>
      <c r="AE20" s="34"/>
      <c r="AF20" s="34"/>
      <c r="AG20" s="34"/>
      <c r="AH20" s="34"/>
      <c r="AI20" s="34"/>
      <c r="AJ20" s="34"/>
      <c r="AK20" s="34"/>
      <c r="AL20" s="34"/>
      <c r="AM20" s="34"/>
      <c r="AN20" s="44" t="str">
        <f t="shared" si="0"/>
        <v/>
      </c>
      <c r="AO20" s="34"/>
      <c r="AP20" s="34"/>
      <c r="AQ20" s="34"/>
    </row>
    <row r="21" customHeight="1" spans="1:43">
      <c r="A21" s="107" t="str">
        <f t="shared" si="1"/>
        <v/>
      </c>
      <c r="B21" s="13"/>
      <c r="C21" s="9"/>
      <c r="D21" s="16"/>
      <c r="E21" s="9"/>
      <c r="F21" s="9"/>
      <c r="G21" s="9"/>
      <c r="H21" s="9"/>
      <c r="I21" s="341">
        <f t="shared" si="4"/>
        <v>0</v>
      </c>
      <c r="J21" s="16"/>
      <c r="K21" s="16" t="str">
        <f t="shared" si="3"/>
        <v/>
      </c>
      <c r="L21" s="27"/>
      <c r="N21" s="28"/>
      <c r="O21" s="28"/>
      <c r="P21" s="28"/>
      <c r="Q21" s="28"/>
      <c r="R21" s="28"/>
      <c r="S21" s="28"/>
      <c r="T21" s="28"/>
      <c r="U21" s="28"/>
      <c r="V21" s="28"/>
      <c r="W21" s="35"/>
      <c r="X21" s="34"/>
      <c r="Y21" s="28"/>
      <c r="Z21" s="34"/>
      <c r="AA21" s="34"/>
      <c r="AB21" s="34"/>
      <c r="AC21" s="34"/>
      <c r="AD21" s="34"/>
      <c r="AE21" s="34"/>
      <c r="AF21" s="34"/>
      <c r="AG21" s="34"/>
      <c r="AH21" s="34"/>
      <c r="AI21" s="34"/>
      <c r="AJ21" s="34"/>
      <c r="AK21" s="34"/>
      <c r="AL21" s="34"/>
      <c r="AM21" s="34"/>
      <c r="AN21" s="44" t="str">
        <f t="shared" si="0"/>
        <v/>
      </c>
      <c r="AO21" s="34"/>
      <c r="AP21" s="34"/>
      <c r="AQ21" s="34"/>
    </row>
    <row r="22" customHeight="1" spans="1:43">
      <c r="A22" s="107" t="str">
        <f t="shared" si="1"/>
        <v/>
      </c>
      <c r="B22" s="13"/>
      <c r="C22" s="9"/>
      <c r="D22" s="16"/>
      <c r="E22" s="9"/>
      <c r="F22" s="9"/>
      <c r="G22" s="9"/>
      <c r="H22" s="9"/>
      <c r="I22" s="341">
        <f t="shared" si="4"/>
        <v>0</v>
      </c>
      <c r="J22" s="16"/>
      <c r="K22" s="16" t="str">
        <f t="shared" si="3"/>
        <v/>
      </c>
      <c r="L22" s="27"/>
      <c r="N22" s="28"/>
      <c r="O22" s="28"/>
      <c r="P22" s="28"/>
      <c r="Q22" s="28"/>
      <c r="R22" s="28"/>
      <c r="S22" s="28"/>
      <c r="T22" s="28"/>
      <c r="U22" s="28"/>
      <c r="V22" s="28"/>
      <c r="W22" s="35"/>
      <c r="X22" s="34"/>
      <c r="Y22" s="28"/>
      <c r="Z22" s="34"/>
      <c r="AA22" s="34"/>
      <c r="AB22" s="34"/>
      <c r="AC22" s="34"/>
      <c r="AD22" s="34"/>
      <c r="AE22" s="34"/>
      <c r="AF22" s="34"/>
      <c r="AG22" s="34"/>
      <c r="AH22" s="34"/>
      <c r="AI22" s="34"/>
      <c r="AJ22" s="34"/>
      <c r="AK22" s="34"/>
      <c r="AL22" s="34"/>
      <c r="AM22" s="34"/>
      <c r="AN22" s="44" t="str">
        <f t="shared" si="0"/>
        <v/>
      </c>
      <c r="AO22" s="34"/>
      <c r="AP22" s="34"/>
      <c r="AQ22" s="34"/>
    </row>
    <row r="23" customHeight="1" spans="1:43">
      <c r="A23" s="107" t="str">
        <f t="shared" si="1"/>
        <v/>
      </c>
      <c r="B23" s="13"/>
      <c r="C23" s="9"/>
      <c r="D23" s="16"/>
      <c r="E23" s="9"/>
      <c r="F23" s="9"/>
      <c r="G23" s="9"/>
      <c r="H23" s="9"/>
      <c r="I23" s="341">
        <f t="shared" si="4"/>
        <v>0</v>
      </c>
      <c r="J23" s="16"/>
      <c r="K23" s="16" t="str">
        <f t="shared" ref="K23:K24" si="7">IF(I23=0,"",(J23-I23)/I23*100)</f>
        <v/>
      </c>
      <c r="L23" s="27"/>
      <c r="N23" s="28"/>
      <c r="O23" s="28"/>
      <c r="P23" s="28"/>
      <c r="Q23" s="28"/>
      <c r="R23" s="28"/>
      <c r="S23" s="28"/>
      <c r="T23" s="28"/>
      <c r="U23" s="28"/>
      <c r="V23" s="28"/>
      <c r="W23" s="35"/>
      <c r="X23" s="34"/>
      <c r="Y23" s="28"/>
      <c r="Z23" s="34"/>
      <c r="AA23" s="34"/>
      <c r="AB23" s="34"/>
      <c r="AC23" s="34"/>
      <c r="AD23" s="34"/>
      <c r="AE23" s="34"/>
      <c r="AF23" s="34"/>
      <c r="AG23" s="34"/>
      <c r="AH23" s="34"/>
      <c r="AI23" s="34"/>
      <c r="AJ23" s="34"/>
      <c r="AK23" s="34"/>
      <c r="AL23" s="34"/>
      <c r="AM23" s="34"/>
      <c r="AN23" s="44" t="str">
        <f t="shared" si="0"/>
        <v/>
      </c>
      <c r="AO23" s="34"/>
      <c r="AP23" s="34"/>
      <c r="AQ23" s="34"/>
    </row>
    <row r="24" customHeight="1" spans="1:43">
      <c r="A24" s="107" t="str">
        <f t="shared" si="1"/>
        <v/>
      </c>
      <c r="B24" s="13"/>
      <c r="C24" s="9"/>
      <c r="D24" s="16"/>
      <c r="E24" s="9"/>
      <c r="F24" s="9"/>
      <c r="G24" s="9"/>
      <c r="H24" s="9"/>
      <c r="I24" s="341">
        <f t="shared" si="4"/>
        <v>0</v>
      </c>
      <c r="J24" s="16"/>
      <c r="K24" s="16" t="str">
        <f t="shared" si="7"/>
        <v/>
      </c>
      <c r="L24" s="27"/>
      <c r="N24" s="28"/>
      <c r="O24" s="28"/>
      <c r="P24" s="28"/>
      <c r="Q24" s="28"/>
      <c r="R24" s="28"/>
      <c r="S24" s="28"/>
      <c r="T24" s="28"/>
      <c r="U24" s="28"/>
      <c r="V24" s="28"/>
      <c r="W24" s="35"/>
      <c r="X24" s="34"/>
      <c r="Y24" s="28"/>
      <c r="Z24" s="34"/>
      <c r="AA24" s="34"/>
      <c r="AB24" s="34"/>
      <c r="AC24" s="34"/>
      <c r="AD24" s="34"/>
      <c r="AE24" s="34"/>
      <c r="AF24" s="34"/>
      <c r="AG24" s="34"/>
      <c r="AH24" s="34"/>
      <c r="AI24" s="34"/>
      <c r="AJ24" s="34"/>
      <c r="AK24" s="34"/>
      <c r="AL24" s="34"/>
      <c r="AM24" s="34"/>
      <c r="AN24" s="44" t="str">
        <f t="shared" si="0"/>
        <v/>
      </c>
      <c r="AO24" s="34"/>
      <c r="AP24" s="34"/>
      <c r="AQ24" s="34"/>
    </row>
    <row r="25" customHeight="1" spans="1:43">
      <c r="A25" s="107" t="str">
        <f t="shared" si="1"/>
        <v/>
      </c>
      <c r="B25" s="13"/>
      <c r="C25" s="9"/>
      <c r="D25" s="16"/>
      <c r="E25" s="9"/>
      <c r="F25" s="9"/>
      <c r="G25" s="9"/>
      <c r="H25" s="9"/>
      <c r="I25" s="341">
        <f t="shared" si="4"/>
        <v>0</v>
      </c>
      <c r="J25" s="16"/>
      <c r="K25" s="16" t="str">
        <f t="shared" si="3"/>
        <v/>
      </c>
      <c r="L25" s="27"/>
      <c r="N25" s="28"/>
      <c r="O25" s="28"/>
      <c r="P25" s="28"/>
      <c r="Q25" s="28"/>
      <c r="R25" s="28"/>
      <c r="S25" s="28"/>
      <c r="T25" s="28"/>
      <c r="U25" s="28"/>
      <c r="V25" s="28"/>
      <c r="W25" s="35"/>
      <c r="X25" s="34"/>
      <c r="Y25" s="28"/>
      <c r="Z25" s="34"/>
      <c r="AA25" s="34"/>
      <c r="AB25" s="34"/>
      <c r="AC25" s="34"/>
      <c r="AD25" s="34"/>
      <c r="AE25" s="34"/>
      <c r="AF25" s="34"/>
      <c r="AG25" s="34"/>
      <c r="AH25" s="34"/>
      <c r="AI25" s="34"/>
      <c r="AJ25" s="34"/>
      <c r="AK25" s="34"/>
      <c r="AL25" s="34"/>
      <c r="AM25" s="34"/>
      <c r="AN25" s="44" t="str">
        <f t="shared" si="0"/>
        <v/>
      </c>
      <c r="AO25" s="34"/>
      <c r="AP25" s="34"/>
      <c r="AQ25" s="34"/>
    </row>
    <row r="26" customHeight="1" spans="1:43">
      <c r="A26" s="17" t="s">
        <v>741</v>
      </c>
      <c r="B26" s="14"/>
      <c r="C26" s="27"/>
      <c r="D26" s="16"/>
      <c r="E26" s="27"/>
      <c r="F26" s="27"/>
      <c r="G26" s="16">
        <f>SUM(G7:G25)</f>
        <v>0</v>
      </c>
      <c r="H26" s="16">
        <f>SUM(H7:H25)</f>
        <v>0</v>
      </c>
      <c r="I26" s="16">
        <f>SUM(I7:I25)</f>
        <v>0</v>
      </c>
      <c r="J26" s="16">
        <f>SUM(J7:J25)</f>
        <v>0</v>
      </c>
      <c r="K26" s="16" t="str">
        <f t="shared" si="3"/>
        <v/>
      </c>
      <c r="L26" s="27"/>
      <c r="N26" s="28"/>
      <c r="O26" s="28"/>
      <c r="P26" s="28"/>
      <c r="Q26" s="28"/>
      <c r="R26" s="28"/>
      <c r="S26" s="28"/>
      <c r="T26" s="28"/>
      <c r="U26" s="28"/>
      <c r="V26" s="28"/>
      <c r="W26" s="35"/>
      <c r="X26" s="34"/>
      <c r="Y26" s="28"/>
      <c r="Z26" s="34"/>
      <c r="AA26" s="34"/>
      <c r="AB26" s="34"/>
      <c r="AC26" s="34"/>
      <c r="AD26" s="34"/>
      <c r="AE26" s="34"/>
      <c r="AF26" s="34"/>
      <c r="AG26" s="34"/>
      <c r="AH26" s="34"/>
      <c r="AI26" s="34"/>
      <c r="AJ26" s="34"/>
      <c r="AK26" s="34"/>
      <c r="AL26" s="34"/>
      <c r="AM26" s="34"/>
      <c r="AN26" s="44" t="str">
        <f t="shared" si="0"/>
        <v/>
      </c>
      <c r="AO26" s="34"/>
      <c r="AP26" s="34"/>
      <c r="AQ26" s="34"/>
    </row>
    <row r="27" customHeight="1" spans="1:43">
      <c r="A27" s="3" t="str">
        <f>基本信息输入表!$K$6&amp;"填表人："&amp;基本信息输入表!$M$22</f>
        <v>被评估单位填表人：</v>
      </c>
      <c r="J27" s="3" t="str">
        <f>"评估人员："&amp;基本信息输入表!$Q$22</f>
        <v>评估人员：陈诗雨</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customHeight="1" spans="1:43">
      <c r="A28" s="3" t="str">
        <f>"填表日期："&amp;YEAR(基本信息输入表!$O$22)&amp;"年"&amp;MONTH(基本信息输入表!$O$22)&amp;"月"&amp;DAY(基本信息输入表!$O$22)&amp;"日"</f>
        <v>填表日期：1900年1月0日</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customHeight="1" spans="13:13">
      <c r="M29" s="29" t="s">
        <v>466</v>
      </c>
    </row>
  </sheetData>
  <mergeCells count="27">
    <mergeCell ref="A2:L2"/>
    <mergeCell ref="A3:L3"/>
    <mergeCell ref="N4:T4"/>
    <mergeCell ref="U4:AB4"/>
    <mergeCell ref="AC4:AM4"/>
    <mergeCell ref="AN4:AQ4"/>
    <mergeCell ref="U5:X5"/>
    <mergeCell ref="Y5:Z5"/>
    <mergeCell ref="AD5:AE5"/>
    <mergeCell ref="AF5:AK5"/>
    <mergeCell ref="A26:B26"/>
    <mergeCell ref="N5:N6"/>
    <mergeCell ref="O5:O6"/>
    <mergeCell ref="P5:P6"/>
    <mergeCell ref="Q5:Q6"/>
    <mergeCell ref="R5:R6"/>
    <mergeCell ref="S5:S6"/>
    <mergeCell ref="T5:T6"/>
    <mergeCell ref="AA5:AA6"/>
    <mergeCell ref="AB5:AB6"/>
    <mergeCell ref="AC5:AC6"/>
    <mergeCell ref="AL5:AL6"/>
    <mergeCell ref="AM5:AM6"/>
    <mergeCell ref="AN5:AN6"/>
    <mergeCell ref="AO5:AO6"/>
    <mergeCell ref="AP5:AP6"/>
    <mergeCell ref="AQ5:AQ6"/>
  </mergeCells>
  <dataValidations count="3">
    <dataValidation type="list" allowBlank="1" showInputMessage="1" showErrorMessage="1" sqref="Y7:Y26">
      <formula1>基本信息输入表!$A$126:$A$128</formula1>
    </dataValidation>
    <dataValidation type="list" allowBlank="1" showInputMessage="1" showErrorMessage="1" sqref="U7:V26">
      <formula1>$A$108:$A$109</formula1>
    </dataValidation>
    <dataValidation type="list" allowBlank="1" showInputMessage="1" showErrorMessage="1" sqref="N7:R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4" fitToHeight="1000" orientation="landscape"/>
  <headerFooter scaleWithDoc="0">
    <oddFooter>&amp;R&amp;"宋体,常规"&amp;10&amp;P/&amp;N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N29"/>
  <sheetViews>
    <sheetView showGridLines="0" workbookViewId="0">
      <selection activeCell="J18" sqref="J18"/>
    </sheetView>
  </sheetViews>
  <sheetFormatPr defaultColWidth="9" defaultRowHeight="15.75" customHeight="1"/>
  <cols>
    <col min="1" max="1" width="5.5" style="3" customWidth="1"/>
    <col min="2" max="2" width="16.25" style="3" customWidth="1"/>
    <col min="3" max="3" width="7.625" style="3" customWidth="1"/>
    <col min="4" max="4" width="20.625" style="3" customWidth="1"/>
    <col min="5" max="6" width="12.625" style="3" customWidth="1" outlineLevel="1"/>
    <col min="7" max="8" width="12.625" style="3" customWidth="1"/>
    <col min="9" max="9" width="11.25" style="3" customWidth="1"/>
    <col min="10" max="10" width="16.25" style="3" customWidth="1"/>
    <col min="11" max="11" width="9" style="3"/>
    <col min="12" max="15" width="5.625" style="4" customWidth="1" outlineLevel="1"/>
    <col min="16" max="16" width="14.75" style="4" customWidth="1" outlineLevel="1"/>
    <col min="17" max="17" width="13.625" style="4" customWidth="1"/>
    <col min="18" max="19" width="5.625" style="4" customWidth="1" outlineLevel="1"/>
    <col min="20" max="20" width="7.25" style="4" customWidth="1" outlineLevel="1"/>
    <col min="21" max="21" width="5.625" style="4" customWidth="1" outlineLevel="1"/>
    <col min="22" max="23" width="8.625" style="4" customWidth="1" outlineLevel="1"/>
    <col min="24" max="24" width="14.625" style="4" customWidth="1" outlineLevel="1"/>
    <col min="25" max="25" width="13.625" style="4" customWidth="1"/>
    <col min="26" max="27" width="8.625" style="4" hidden="1" customWidth="1" outlineLevel="2"/>
    <col min="28" max="28" width="11.25" style="4" hidden="1" customWidth="1" outlineLevel="2"/>
    <col min="29" max="34" width="8.625" style="4" hidden="1" customWidth="1" outlineLevel="2"/>
    <col min="35" max="35" width="8.625" style="4" customWidth="1" outlineLevel="1" collapsed="1"/>
    <col min="36" max="36" width="13.75" style="4" customWidth="1"/>
    <col min="37" max="39" width="13.625" style="4" customWidth="1" outlineLevel="1"/>
    <col min="40" max="40" width="13.625" style="4" customWidth="1"/>
    <col min="41" max="16384" width="9" style="3"/>
  </cols>
  <sheetData>
    <row r="1" customHeight="1" spans="1:1">
      <c r="A1" s="5" t="s">
        <v>435</v>
      </c>
    </row>
    <row r="2" s="1" customFormat="1" ht="30" customHeight="1" spans="1:40">
      <c r="A2" s="6" t="s">
        <v>742</v>
      </c>
      <c r="B2" s="6"/>
      <c r="C2" s="6"/>
      <c r="D2" s="6"/>
      <c r="E2" s="6"/>
      <c r="F2" s="6"/>
      <c r="G2" s="6"/>
      <c r="H2" s="6"/>
      <c r="I2" s="6"/>
      <c r="J2" s="6"/>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customHeight="1" spans="1:10">
      <c r="A3" s="2" t="str">
        <f>"评估基准日："&amp;TEXT(基本信息输入表!M7,"yyyy年mm月dd日")</f>
        <v>评估基准日：2024年06月30日</v>
      </c>
      <c r="B3" s="2"/>
      <c r="C3" s="2"/>
      <c r="D3" s="2"/>
      <c r="E3" s="2"/>
      <c r="F3" s="2"/>
      <c r="G3" s="2"/>
      <c r="H3" s="2"/>
      <c r="I3" s="2"/>
      <c r="J3" s="2"/>
    </row>
    <row r="4" ht="14.1" customHeight="1" spans="1:40">
      <c r="A4" s="2"/>
      <c r="B4" s="2"/>
      <c r="C4" s="2"/>
      <c r="D4" s="2"/>
      <c r="E4" s="2"/>
      <c r="F4" s="2"/>
      <c r="G4" s="2"/>
      <c r="H4" s="2"/>
      <c r="I4" s="2"/>
      <c r="J4" s="2" t="s">
        <v>743</v>
      </c>
      <c r="L4" s="20" t="s">
        <v>598</v>
      </c>
      <c r="M4" s="20"/>
      <c r="N4" s="20"/>
      <c r="O4" s="20"/>
      <c r="P4" s="20"/>
      <c r="Q4" s="20"/>
      <c r="R4" s="30" t="s">
        <v>599</v>
      </c>
      <c r="S4" s="31"/>
      <c r="T4" s="31"/>
      <c r="U4" s="31"/>
      <c r="V4" s="31"/>
      <c r="W4" s="31"/>
      <c r="X4" s="31"/>
      <c r="Y4" s="32"/>
      <c r="Z4" s="68" t="s">
        <v>600</v>
      </c>
      <c r="AA4" s="36"/>
      <c r="AB4" s="36"/>
      <c r="AC4" s="36"/>
      <c r="AD4" s="36"/>
      <c r="AE4" s="36"/>
      <c r="AF4" s="36"/>
      <c r="AG4" s="36"/>
      <c r="AH4" s="36"/>
      <c r="AI4" s="36"/>
      <c r="AJ4" s="37"/>
      <c r="AK4" s="33" t="s">
        <v>601</v>
      </c>
      <c r="AL4" s="33"/>
      <c r="AM4" s="33"/>
      <c r="AN4" s="33"/>
    </row>
    <row r="5" customHeight="1" spans="1:40">
      <c r="A5" s="3" t="str">
        <f>基本信息输入表!K6&amp;"："&amp;基本信息输入表!M6</f>
        <v>被评估单位：贵州天然气能源投资股份有限公司</v>
      </c>
      <c r="J5" s="21" t="s">
        <v>469</v>
      </c>
      <c r="L5" s="20" t="s">
        <v>602</v>
      </c>
      <c r="M5" s="20" t="s">
        <v>655</v>
      </c>
      <c r="N5" s="23" t="s">
        <v>630</v>
      </c>
      <c r="O5" s="23" t="s">
        <v>604</v>
      </c>
      <c r="P5" s="20" t="s">
        <v>605</v>
      </c>
      <c r="Q5" s="20"/>
      <c r="R5" s="30" t="s">
        <v>606</v>
      </c>
      <c r="S5" s="31"/>
      <c r="T5" s="31"/>
      <c r="U5" s="32"/>
      <c r="V5" s="33" t="s">
        <v>607</v>
      </c>
      <c r="W5" s="33"/>
      <c r="X5" s="33" t="s">
        <v>608</v>
      </c>
      <c r="Y5" s="38"/>
      <c r="Z5" s="20" t="s">
        <v>609</v>
      </c>
      <c r="AA5" s="20" t="s">
        <v>657</v>
      </c>
      <c r="AB5" s="20"/>
      <c r="AC5" s="69" t="s">
        <v>658</v>
      </c>
      <c r="AD5" s="70"/>
      <c r="AE5" s="70"/>
      <c r="AF5" s="70"/>
      <c r="AG5" s="70"/>
      <c r="AH5" s="71"/>
      <c r="AI5" s="20" t="s">
        <v>443</v>
      </c>
      <c r="AJ5" s="40"/>
      <c r="AK5" s="38" t="s">
        <v>610</v>
      </c>
      <c r="AL5" s="38" t="s">
        <v>611</v>
      </c>
      <c r="AM5" s="33" t="s">
        <v>612</v>
      </c>
      <c r="AN5" s="38"/>
    </row>
    <row r="6" s="2" customFormat="1" customHeight="1" spans="1:40">
      <c r="A6" s="9" t="s">
        <v>470</v>
      </c>
      <c r="B6" s="9" t="s">
        <v>691</v>
      </c>
      <c r="C6" s="9" t="s">
        <v>731</v>
      </c>
      <c r="D6" s="9" t="s">
        <v>744</v>
      </c>
      <c r="E6" s="10" t="s">
        <v>440</v>
      </c>
      <c r="F6" s="10" t="s">
        <v>441</v>
      </c>
      <c r="G6" s="9" t="s">
        <v>442</v>
      </c>
      <c r="H6" s="9" t="s">
        <v>443</v>
      </c>
      <c r="I6" s="9" t="s">
        <v>445</v>
      </c>
      <c r="J6" s="9" t="s">
        <v>588</v>
      </c>
      <c r="L6" s="20"/>
      <c r="M6" s="20"/>
      <c r="N6" s="20"/>
      <c r="O6" s="20"/>
      <c r="P6" s="20"/>
      <c r="Q6" s="20"/>
      <c r="R6" s="33" t="s">
        <v>617</v>
      </c>
      <c r="S6" s="33" t="s">
        <v>618</v>
      </c>
      <c r="T6" s="33" t="s">
        <v>620</v>
      </c>
      <c r="U6" s="30" t="s">
        <v>621</v>
      </c>
      <c r="V6" s="33" t="s">
        <v>622</v>
      </c>
      <c r="W6" s="33" t="s">
        <v>623</v>
      </c>
      <c r="X6" s="33"/>
      <c r="Y6" s="41"/>
      <c r="Z6" s="20"/>
      <c r="AA6" s="20" t="s">
        <v>669</v>
      </c>
      <c r="AB6" s="20" t="s">
        <v>670</v>
      </c>
      <c r="AC6" s="110"/>
      <c r="AD6" s="110"/>
      <c r="AE6" s="110"/>
      <c r="AF6" s="20"/>
      <c r="AG6" s="20"/>
      <c r="AH6" s="20"/>
      <c r="AI6" s="20"/>
      <c r="AJ6" s="43"/>
      <c r="AK6" s="41"/>
      <c r="AL6" s="41"/>
      <c r="AM6" s="33"/>
      <c r="AN6" s="41"/>
    </row>
    <row r="7" customHeight="1" spans="1:40">
      <c r="A7" s="107" t="str">
        <f>IF(B7="","",ROW()-6)</f>
        <v/>
      </c>
      <c r="B7" s="13"/>
      <c r="C7" s="9"/>
      <c r="D7" s="27"/>
      <c r="E7" s="27"/>
      <c r="F7" s="27"/>
      <c r="G7" s="341">
        <f t="shared" ref="G7:G9" si="0">E7+F7</f>
        <v>0</v>
      </c>
      <c r="H7" s="16"/>
      <c r="I7" s="16" t="str">
        <f>IF(G7=0,"",(H7-G7)/G7*100)</f>
        <v/>
      </c>
      <c r="J7" s="27"/>
      <c r="L7" s="28"/>
      <c r="M7" s="28"/>
      <c r="N7" s="28"/>
      <c r="O7" s="28"/>
      <c r="P7" s="28"/>
      <c r="Q7" s="28"/>
      <c r="R7" s="28"/>
      <c r="S7" s="28"/>
      <c r="T7" s="34"/>
      <c r="U7" s="34"/>
      <c r="V7" s="28"/>
      <c r="W7" s="34"/>
      <c r="X7" s="34"/>
      <c r="Y7" s="34"/>
      <c r="Z7" s="34"/>
      <c r="AA7" s="34" t="s">
        <v>208</v>
      </c>
      <c r="AB7" s="34"/>
      <c r="AC7" s="34"/>
      <c r="AD7" s="34"/>
      <c r="AE7" s="34"/>
      <c r="AF7" s="34"/>
      <c r="AG7" s="34"/>
      <c r="AH7" s="34"/>
      <c r="AI7" s="34"/>
      <c r="AJ7" s="34"/>
      <c r="AK7" s="44" t="str">
        <f t="shared" ref="AK7:AK26" si="1">IFERROR((AI7-G7)/G7*100,"")</f>
        <v/>
      </c>
      <c r="AL7" s="34"/>
      <c r="AM7" s="34"/>
      <c r="AN7" s="34"/>
    </row>
    <row r="8" customHeight="1" spans="1:40">
      <c r="A8" s="107" t="str">
        <f t="shared" ref="A8:A25" si="2">IF(B8="","",ROW()-6)</f>
        <v/>
      </c>
      <c r="B8" s="13"/>
      <c r="C8" s="9"/>
      <c r="D8" s="27"/>
      <c r="E8" s="27"/>
      <c r="F8" s="27"/>
      <c r="G8" s="341">
        <f t="shared" si="0"/>
        <v>0</v>
      </c>
      <c r="H8" s="16"/>
      <c r="I8" s="16" t="str">
        <f t="shared" ref="I8:I26" si="3">IF(G8=0,"",(H8-G8)/G8*100)</f>
        <v/>
      </c>
      <c r="J8" s="27"/>
      <c r="L8" s="28"/>
      <c r="M8" s="28"/>
      <c r="N8" s="28"/>
      <c r="O8" s="28"/>
      <c r="P8" s="28"/>
      <c r="Q8" s="28"/>
      <c r="R8" s="28"/>
      <c r="S8" s="28"/>
      <c r="T8" s="35"/>
      <c r="U8" s="34"/>
      <c r="V8" s="28"/>
      <c r="W8" s="34"/>
      <c r="X8" s="34"/>
      <c r="Y8" s="34"/>
      <c r="Z8" s="34"/>
      <c r="AA8" s="34"/>
      <c r="AB8" s="34"/>
      <c r="AC8" s="34"/>
      <c r="AD8" s="34"/>
      <c r="AE8" s="34"/>
      <c r="AF8" s="34"/>
      <c r="AG8" s="34"/>
      <c r="AH8" s="34"/>
      <c r="AI8" s="34"/>
      <c r="AJ8" s="34"/>
      <c r="AK8" s="44" t="str">
        <f t="shared" si="1"/>
        <v/>
      </c>
      <c r="AL8" s="34"/>
      <c r="AM8" s="34"/>
      <c r="AN8" s="34"/>
    </row>
    <row r="9" customHeight="1" spans="1:40">
      <c r="A9" s="107" t="str">
        <f t="shared" si="2"/>
        <v/>
      </c>
      <c r="B9" s="13"/>
      <c r="C9" s="9"/>
      <c r="D9" s="27"/>
      <c r="E9" s="27"/>
      <c r="F9" s="27"/>
      <c r="G9" s="341">
        <f t="shared" si="0"/>
        <v>0</v>
      </c>
      <c r="H9" s="16"/>
      <c r="I9" s="16" t="str">
        <f t="shared" si="3"/>
        <v/>
      </c>
      <c r="J9" s="27"/>
      <c r="L9" s="28"/>
      <c r="M9" s="28"/>
      <c r="N9" s="28"/>
      <c r="O9" s="28"/>
      <c r="P9" s="28"/>
      <c r="Q9" s="28"/>
      <c r="R9" s="28"/>
      <c r="S9" s="28"/>
      <c r="T9" s="35"/>
      <c r="U9" s="34"/>
      <c r="V9" s="28"/>
      <c r="W9" s="34"/>
      <c r="X9" s="34"/>
      <c r="Y9" s="34"/>
      <c r="Z9" s="34"/>
      <c r="AA9" s="34"/>
      <c r="AB9" s="34"/>
      <c r="AC9" s="34"/>
      <c r="AD9" s="34"/>
      <c r="AE9" s="34"/>
      <c r="AF9" s="34"/>
      <c r="AG9" s="34"/>
      <c r="AH9" s="34"/>
      <c r="AI9" s="34"/>
      <c r="AJ9" s="34"/>
      <c r="AK9" s="44" t="str">
        <f t="shared" si="1"/>
        <v/>
      </c>
      <c r="AL9" s="34"/>
      <c r="AM9" s="34"/>
      <c r="AN9" s="34"/>
    </row>
    <row r="10" customHeight="1" spans="1:40">
      <c r="A10" s="107" t="str">
        <f t="shared" si="2"/>
        <v/>
      </c>
      <c r="B10" s="13"/>
      <c r="C10" s="9"/>
      <c r="D10" s="27"/>
      <c r="E10" s="27"/>
      <c r="F10" s="27"/>
      <c r="G10" s="341">
        <f t="shared" ref="G10:G25" si="4">E10+F10</f>
        <v>0</v>
      </c>
      <c r="H10" s="16"/>
      <c r="I10" s="16" t="str">
        <f t="shared" si="3"/>
        <v/>
      </c>
      <c r="J10" s="27"/>
      <c r="L10" s="28"/>
      <c r="M10" s="28"/>
      <c r="N10" s="28"/>
      <c r="O10" s="28"/>
      <c r="P10" s="28"/>
      <c r="Q10" s="28"/>
      <c r="R10" s="28"/>
      <c r="S10" s="28"/>
      <c r="T10" s="35"/>
      <c r="U10" s="34"/>
      <c r="V10" s="28"/>
      <c r="W10" s="34"/>
      <c r="X10" s="34"/>
      <c r="Y10" s="34"/>
      <c r="Z10" s="34"/>
      <c r="AA10" s="34"/>
      <c r="AB10" s="34"/>
      <c r="AC10" s="34"/>
      <c r="AD10" s="34"/>
      <c r="AE10" s="34"/>
      <c r="AF10" s="34"/>
      <c r="AG10" s="34"/>
      <c r="AH10" s="34"/>
      <c r="AI10" s="34"/>
      <c r="AJ10" s="34"/>
      <c r="AK10" s="44" t="str">
        <f t="shared" si="1"/>
        <v/>
      </c>
      <c r="AL10" s="34"/>
      <c r="AM10" s="34"/>
      <c r="AN10" s="34"/>
    </row>
    <row r="11" customHeight="1" spans="1:40">
      <c r="A11" s="107" t="str">
        <f t="shared" si="2"/>
        <v/>
      </c>
      <c r="B11" s="13"/>
      <c r="C11" s="9"/>
      <c r="D11" s="27"/>
      <c r="E11" s="27"/>
      <c r="F11" s="27"/>
      <c r="G11" s="341">
        <f t="shared" si="4"/>
        <v>0</v>
      </c>
      <c r="H11" s="16"/>
      <c r="I11" s="16" t="str">
        <f t="shared" si="3"/>
        <v/>
      </c>
      <c r="J11" s="27"/>
      <c r="L11" s="28"/>
      <c r="M11" s="28"/>
      <c r="N11" s="28"/>
      <c r="O11" s="28"/>
      <c r="P11" s="28"/>
      <c r="Q11" s="28"/>
      <c r="R11" s="28"/>
      <c r="S11" s="28"/>
      <c r="T11" s="35"/>
      <c r="U11" s="34"/>
      <c r="V11" s="28"/>
      <c r="W11" s="34"/>
      <c r="X11" s="34"/>
      <c r="Y11" s="34"/>
      <c r="Z11" s="34"/>
      <c r="AA11" s="34"/>
      <c r="AB11" s="34"/>
      <c r="AC11" s="34"/>
      <c r="AD11" s="34"/>
      <c r="AE11" s="34"/>
      <c r="AF11" s="34"/>
      <c r="AG11" s="34"/>
      <c r="AH11" s="34"/>
      <c r="AI11" s="34"/>
      <c r="AJ11" s="34"/>
      <c r="AK11" s="44" t="str">
        <f t="shared" si="1"/>
        <v/>
      </c>
      <c r="AL11" s="34"/>
      <c r="AM11" s="34"/>
      <c r="AN11" s="34"/>
    </row>
    <row r="12" customHeight="1" spans="1:40">
      <c r="A12" s="107" t="str">
        <f t="shared" si="2"/>
        <v/>
      </c>
      <c r="B12" s="13"/>
      <c r="C12" s="9"/>
      <c r="D12" s="27"/>
      <c r="E12" s="27"/>
      <c r="F12" s="27"/>
      <c r="G12" s="341">
        <f t="shared" si="4"/>
        <v>0</v>
      </c>
      <c r="H12" s="16"/>
      <c r="I12" s="16" t="str">
        <f t="shared" si="3"/>
        <v/>
      </c>
      <c r="J12" s="27"/>
      <c r="L12" s="28"/>
      <c r="M12" s="28"/>
      <c r="N12" s="28"/>
      <c r="O12" s="28"/>
      <c r="P12" s="28"/>
      <c r="Q12" s="28"/>
      <c r="R12" s="28"/>
      <c r="S12" s="28"/>
      <c r="T12" s="35"/>
      <c r="U12" s="34"/>
      <c r="V12" s="28"/>
      <c r="W12" s="34"/>
      <c r="X12" s="34"/>
      <c r="Y12" s="34"/>
      <c r="Z12" s="34"/>
      <c r="AA12" s="34"/>
      <c r="AB12" s="34"/>
      <c r="AC12" s="34"/>
      <c r="AD12" s="34"/>
      <c r="AE12" s="34"/>
      <c r="AF12" s="34"/>
      <c r="AG12" s="34"/>
      <c r="AH12" s="34"/>
      <c r="AI12" s="34"/>
      <c r="AJ12" s="34"/>
      <c r="AK12" s="44" t="str">
        <f t="shared" si="1"/>
        <v/>
      </c>
      <c r="AL12" s="34"/>
      <c r="AM12" s="34"/>
      <c r="AN12" s="34"/>
    </row>
    <row r="13" customHeight="1" spans="1:40">
      <c r="A13" s="107" t="str">
        <f t="shared" si="2"/>
        <v/>
      </c>
      <c r="B13" s="13"/>
      <c r="C13" s="9"/>
      <c r="D13" s="27"/>
      <c r="E13" s="27"/>
      <c r="F13" s="27"/>
      <c r="G13" s="341">
        <f t="shared" si="4"/>
        <v>0</v>
      </c>
      <c r="H13" s="16"/>
      <c r="I13" s="16" t="str">
        <f t="shared" si="3"/>
        <v/>
      </c>
      <c r="J13" s="27"/>
      <c r="L13" s="28"/>
      <c r="M13" s="28"/>
      <c r="N13" s="28"/>
      <c r="O13" s="28"/>
      <c r="P13" s="28"/>
      <c r="Q13" s="28"/>
      <c r="R13" s="28"/>
      <c r="S13" s="28"/>
      <c r="T13" s="35"/>
      <c r="U13" s="34"/>
      <c r="V13" s="28"/>
      <c r="W13" s="34"/>
      <c r="X13" s="34"/>
      <c r="Y13" s="34"/>
      <c r="Z13" s="34"/>
      <c r="AA13" s="34"/>
      <c r="AB13" s="34"/>
      <c r="AC13" s="34"/>
      <c r="AD13" s="34"/>
      <c r="AE13" s="34"/>
      <c r="AF13" s="34"/>
      <c r="AG13" s="34"/>
      <c r="AH13" s="34"/>
      <c r="AI13" s="34"/>
      <c r="AJ13" s="34"/>
      <c r="AK13" s="44" t="str">
        <f t="shared" si="1"/>
        <v/>
      </c>
      <c r="AL13" s="34"/>
      <c r="AM13" s="34"/>
      <c r="AN13" s="34"/>
    </row>
    <row r="14" customHeight="1" spans="1:40">
      <c r="A14" s="107" t="str">
        <f t="shared" si="2"/>
        <v/>
      </c>
      <c r="B14" s="13"/>
      <c r="C14" s="9"/>
      <c r="D14" s="27"/>
      <c r="E14" s="27"/>
      <c r="F14" s="27"/>
      <c r="G14" s="341">
        <f t="shared" si="4"/>
        <v>0</v>
      </c>
      <c r="H14" s="16"/>
      <c r="I14" s="16" t="str">
        <f t="shared" si="3"/>
        <v/>
      </c>
      <c r="J14" s="27"/>
      <c r="L14" s="28"/>
      <c r="M14" s="28"/>
      <c r="N14" s="28"/>
      <c r="O14" s="28"/>
      <c r="P14" s="28"/>
      <c r="Q14" s="28"/>
      <c r="R14" s="28"/>
      <c r="S14" s="28"/>
      <c r="T14" s="35"/>
      <c r="U14" s="34"/>
      <c r="V14" s="28"/>
      <c r="W14" s="34"/>
      <c r="X14" s="34"/>
      <c r="Y14" s="34"/>
      <c r="Z14" s="34"/>
      <c r="AA14" s="34"/>
      <c r="AB14" s="34"/>
      <c r="AC14" s="34"/>
      <c r="AD14" s="34"/>
      <c r="AE14" s="34"/>
      <c r="AF14" s="34"/>
      <c r="AG14" s="34"/>
      <c r="AH14" s="34"/>
      <c r="AI14" s="34"/>
      <c r="AJ14" s="34"/>
      <c r="AK14" s="44" t="str">
        <f t="shared" si="1"/>
        <v/>
      </c>
      <c r="AL14" s="34"/>
      <c r="AM14" s="34"/>
      <c r="AN14" s="34"/>
    </row>
    <row r="15" customHeight="1" spans="1:40">
      <c r="A15" s="107"/>
      <c r="B15" s="13"/>
      <c r="C15" s="9"/>
      <c r="D15" s="27"/>
      <c r="E15" s="27"/>
      <c r="F15" s="27"/>
      <c r="G15" s="341">
        <f t="shared" ref="G15:G16" si="5">E15+F15</f>
        <v>0</v>
      </c>
      <c r="H15" s="16"/>
      <c r="I15" s="16" t="str">
        <f t="shared" ref="I15:I16" si="6">IF(G15=0,"",(H15-G15)/G15*100)</f>
        <v/>
      </c>
      <c r="J15" s="27"/>
      <c r="L15" s="28"/>
      <c r="M15" s="28"/>
      <c r="N15" s="28"/>
      <c r="O15" s="28"/>
      <c r="P15" s="28"/>
      <c r="Q15" s="28"/>
      <c r="R15" s="28"/>
      <c r="S15" s="28"/>
      <c r="T15" s="35"/>
      <c r="U15" s="34"/>
      <c r="V15" s="28"/>
      <c r="W15" s="34"/>
      <c r="X15" s="34"/>
      <c r="Y15" s="34"/>
      <c r="Z15" s="34"/>
      <c r="AA15" s="34"/>
      <c r="AB15" s="34"/>
      <c r="AC15" s="34"/>
      <c r="AD15" s="34"/>
      <c r="AE15" s="34"/>
      <c r="AF15" s="34"/>
      <c r="AG15" s="34"/>
      <c r="AH15" s="34"/>
      <c r="AI15" s="34"/>
      <c r="AJ15" s="34"/>
      <c r="AK15" s="44"/>
      <c r="AL15" s="34"/>
      <c r="AM15" s="34"/>
      <c r="AN15" s="34"/>
    </row>
    <row r="16" customHeight="1" spans="1:40">
      <c r="A16" s="107"/>
      <c r="B16" s="13"/>
      <c r="C16" s="9"/>
      <c r="D16" s="27"/>
      <c r="E16" s="27"/>
      <c r="F16" s="27"/>
      <c r="G16" s="341">
        <f t="shared" si="5"/>
        <v>0</v>
      </c>
      <c r="H16" s="16"/>
      <c r="I16" s="16" t="str">
        <f t="shared" si="6"/>
        <v/>
      </c>
      <c r="J16" s="27"/>
      <c r="L16" s="28"/>
      <c r="M16" s="28"/>
      <c r="N16" s="28"/>
      <c r="O16" s="28"/>
      <c r="P16" s="28"/>
      <c r="Q16" s="28"/>
      <c r="R16" s="28"/>
      <c r="S16" s="28"/>
      <c r="T16" s="35"/>
      <c r="U16" s="34"/>
      <c r="V16" s="28"/>
      <c r="W16" s="34"/>
      <c r="X16" s="34"/>
      <c r="Y16" s="34"/>
      <c r="Z16" s="34"/>
      <c r="AA16" s="34"/>
      <c r="AB16" s="34"/>
      <c r="AC16" s="34"/>
      <c r="AD16" s="34"/>
      <c r="AE16" s="34"/>
      <c r="AF16" s="34"/>
      <c r="AG16" s="34"/>
      <c r="AH16" s="34"/>
      <c r="AI16" s="34"/>
      <c r="AJ16" s="34"/>
      <c r="AK16" s="44"/>
      <c r="AL16" s="34"/>
      <c r="AM16" s="34"/>
      <c r="AN16" s="34"/>
    </row>
    <row r="17" customHeight="1" spans="1:40">
      <c r="A17" s="107" t="str">
        <f t="shared" si="2"/>
        <v/>
      </c>
      <c r="B17" s="13"/>
      <c r="C17" s="9"/>
      <c r="D17" s="27"/>
      <c r="E17" s="27"/>
      <c r="F17" s="27"/>
      <c r="G17" s="341">
        <f t="shared" si="4"/>
        <v>0</v>
      </c>
      <c r="H17" s="16"/>
      <c r="I17" s="16" t="str">
        <f t="shared" si="3"/>
        <v/>
      </c>
      <c r="J17" s="27"/>
      <c r="L17" s="28"/>
      <c r="M17" s="28"/>
      <c r="N17" s="28"/>
      <c r="O17" s="28"/>
      <c r="P17" s="28"/>
      <c r="Q17" s="28"/>
      <c r="R17" s="28"/>
      <c r="S17" s="28"/>
      <c r="T17" s="35"/>
      <c r="U17" s="34"/>
      <c r="V17" s="28"/>
      <c r="W17" s="34"/>
      <c r="X17" s="34"/>
      <c r="Y17" s="34"/>
      <c r="Z17" s="34"/>
      <c r="AA17" s="34"/>
      <c r="AB17" s="34"/>
      <c r="AC17" s="34"/>
      <c r="AD17" s="34"/>
      <c r="AE17" s="34"/>
      <c r="AF17" s="34"/>
      <c r="AG17" s="34"/>
      <c r="AH17" s="34"/>
      <c r="AI17" s="34"/>
      <c r="AJ17" s="34"/>
      <c r="AK17" s="44" t="str">
        <f t="shared" si="1"/>
        <v/>
      </c>
      <c r="AL17" s="34"/>
      <c r="AM17" s="34"/>
      <c r="AN17" s="34"/>
    </row>
    <row r="18" customHeight="1" spans="1:40">
      <c r="A18" s="107" t="str">
        <f t="shared" si="2"/>
        <v/>
      </c>
      <c r="B18" s="13"/>
      <c r="C18" s="9"/>
      <c r="D18" s="27"/>
      <c r="E18" s="27"/>
      <c r="F18" s="27"/>
      <c r="G18" s="341">
        <f t="shared" si="4"/>
        <v>0</v>
      </c>
      <c r="H18" s="16"/>
      <c r="I18" s="16" t="str">
        <f t="shared" si="3"/>
        <v/>
      </c>
      <c r="J18" s="27"/>
      <c r="L18" s="28"/>
      <c r="M18" s="28"/>
      <c r="N18" s="28"/>
      <c r="O18" s="28"/>
      <c r="P18" s="28"/>
      <c r="Q18" s="28"/>
      <c r="R18" s="28"/>
      <c r="S18" s="28"/>
      <c r="T18" s="35"/>
      <c r="U18" s="34"/>
      <c r="V18" s="28"/>
      <c r="W18" s="34"/>
      <c r="X18" s="34"/>
      <c r="Y18" s="34"/>
      <c r="Z18" s="34"/>
      <c r="AA18" s="34"/>
      <c r="AB18" s="34"/>
      <c r="AC18" s="34"/>
      <c r="AD18" s="34"/>
      <c r="AE18" s="34"/>
      <c r="AF18" s="34"/>
      <c r="AG18" s="34"/>
      <c r="AH18" s="34"/>
      <c r="AI18" s="34"/>
      <c r="AJ18" s="34"/>
      <c r="AK18" s="44" t="str">
        <f t="shared" si="1"/>
        <v/>
      </c>
      <c r="AL18" s="34"/>
      <c r="AM18" s="34"/>
      <c r="AN18" s="34"/>
    </row>
    <row r="19" customHeight="1" spans="1:40">
      <c r="A19" s="107" t="str">
        <f t="shared" si="2"/>
        <v/>
      </c>
      <c r="B19" s="13"/>
      <c r="C19" s="9"/>
      <c r="D19" s="27"/>
      <c r="E19" s="27"/>
      <c r="F19" s="27"/>
      <c r="G19" s="341">
        <f t="shared" si="4"/>
        <v>0</v>
      </c>
      <c r="H19" s="16"/>
      <c r="I19" s="16" t="str">
        <f t="shared" si="3"/>
        <v/>
      </c>
      <c r="J19" s="27"/>
      <c r="L19" s="28"/>
      <c r="M19" s="28"/>
      <c r="N19" s="28"/>
      <c r="O19" s="28"/>
      <c r="P19" s="28"/>
      <c r="Q19" s="28"/>
      <c r="R19" s="28"/>
      <c r="S19" s="28"/>
      <c r="T19" s="35"/>
      <c r="U19" s="34"/>
      <c r="V19" s="28"/>
      <c r="W19" s="34"/>
      <c r="X19" s="34"/>
      <c r="Y19" s="34"/>
      <c r="Z19" s="34"/>
      <c r="AA19" s="34"/>
      <c r="AB19" s="34"/>
      <c r="AC19" s="34"/>
      <c r="AD19" s="34"/>
      <c r="AE19" s="34"/>
      <c r="AF19" s="34"/>
      <c r="AG19" s="34"/>
      <c r="AH19" s="34"/>
      <c r="AI19" s="34"/>
      <c r="AJ19" s="34"/>
      <c r="AK19" s="44" t="str">
        <f t="shared" si="1"/>
        <v/>
      </c>
      <c r="AL19" s="34"/>
      <c r="AM19" s="34"/>
      <c r="AN19" s="34"/>
    </row>
    <row r="20" customHeight="1" spans="1:40">
      <c r="A20" s="107" t="str">
        <f t="shared" si="2"/>
        <v/>
      </c>
      <c r="B20" s="13"/>
      <c r="C20" s="9"/>
      <c r="D20" s="27"/>
      <c r="E20" s="27"/>
      <c r="F20" s="27"/>
      <c r="G20" s="341">
        <f t="shared" si="4"/>
        <v>0</v>
      </c>
      <c r="H20" s="16"/>
      <c r="I20" s="16" t="str">
        <f t="shared" si="3"/>
        <v/>
      </c>
      <c r="J20" s="27"/>
      <c r="L20" s="28"/>
      <c r="M20" s="28"/>
      <c r="N20" s="28"/>
      <c r="O20" s="28"/>
      <c r="P20" s="28"/>
      <c r="Q20" s="28"/>
      <c r="R20" s="28"/>
      <c r="S20" s="28"/>
      <c r="T20" s="35"/>
      <c r="U20" s="34"/>
      <c r="V20" s="28"/>
      <c r="W20" s="34"/>
      <c r="X20" s="34"/>
      <c r="Y20" s="34"/>
      <c r="Z20" s="34"/>
      <c r="AA20" s="34"/>
      <c r="AB20" s="34"/>
      <c r="AC20" s="34"/>
      <c r="AD20" s="34"/>
      <c r="AE20" s="34"/>
      <c r="AF20" s="34"/>
      <c r="AG20" s="34"/>
      <c r="AH20" s="34"/>
      <c r="AI20" s="34"/>
      <c r="AJ20" s="34"/>
      <c r="AK20" s="44" t="str">
        <f t="shared" si="1"/>
        <v/>
      </c>
      <c r="AL20" s="34"/>
      <c r="AM20" s="34"/>
      <c r="AN20" s="34"/>
    </row>
    <row r="21" customHeight="1" spans="1:40">
      <c r="A21" s="107" t="str">
        <f t="shared" si="2"/>
        <v/>
      </c>
      <c r="B21" s="13"/>
      <c r="C21" s="9"/>
      <c r="D21" s="27"/>
      <c r="E21" s="27"/>
      <c r="F21" s="27"/>
      <c r="G21" s="341">
        <f t="shared" si="4"/>
        <v>0</v>
      </c>
      <c r="H21" s="16"/>
      <c r="I21" s="16" t="str">
        <f t="shared" si="3"/>
        <v/>
      </c>
      <c r="J21" s="27"/>
      <c r="L21" s="28"/>
      <c r="M21" s="28"/>
      <c r="N21" s="28"/>
      <c r="O21" s="28"/>
      <c r="P21" s="28"/>
      <c r="Q21" s="28"/>
      <c r="R21" s="28"/>
      <c r="S21" s="28"/>
      <c r="T21" s="35"/>
      <c r="U21" s="34"/>
      <c r="V21" s="28"/>
      <c r="W21" s="34"/>
      <c r="X21" s="34"/>
      <c r="Y21" s="34"/>
      <c r="Z21" s="34"/>
      <c r="AA21" s="34"/>
      <c r="AB21" s="34"/>
      <c r="AC21" s="34"/>
      <c r="AD21" s="34"/>
      <c r="AE21" s="34"/>
      <c r="AF21" s="34"/>
      <c r="AG21" s="34"/>
      <c r="AH21" s="34"/>
      <c r="AI21" s="34"/>
      <c r="AJ21" s="34"/>
      <c r="AK21" s="44" t="str">
        <f t="shared" si="1"/>
        <v/>
      </c>
      <c r="AL21" s="34"/>
      <c r="AM21" s="34"/>
      <c r="AN21" s="34"/>
    </row>
    <row r="22" customHeight="1" spans="1:40">
      <c r="A22" s="107" t="str">
        <f t="shared" si="2"/>
        <v/>
      </c>
      <c r="B22" s="13"/>
      <c r="C22" s="9"/>
      <c r="D22" s="27"/>
      <c r="E22" s="27"/>
      <c r="F22" s="27"/>
      <c r="G22" s="341">
        <f t="shared" si="4"/>
        <v>0</v>
      </c>
      <c r="H22" s="16"/>
      <c r="I22" s="16" t="str">
        <f t="shared" si="3"/>
        <v/>
      </c>
      <c r="J22" s="27"/>
      <c r="L22" s="28"/>
      <c r="M22" s="28"/>
      <c r="N22" s="28"/>
      <c r="O22" s="28"/>
      <c r="P22" s="28"/>
      <c r="Q22" s="28"/>
      <c r="R22" s="28"/>
      <c r="S22" s="28"/>
      <c r="T22" s="35"/>
      <c r="U22" s="34"/>
      <c r="V22" s="28"/>
      <c r="W22" s="34"/>
      <c r="X22" s="34"/>
      <c r="Y22" s="34"/>
      <c r="Z22" s="34"/>
      <c r="AA22" s="34"/>
      <c r="AB22" s="34"/>
      <c r="AC22" s="34"/>
      <c r="AD22" s="34"/>
      <c r="AE22" s="34"/>
      <c r="AF22" s="34"/>
      <c r="AG22" s="34"/>
      <c r="AH22" s="34"/>
      <c r="AI22" s="34"/>
      <c r="AJ22" s="34"/>
      <c r="AK22" s="44" t="str">
        <f t="shared" si="1"/>
        <v/>
      </c>
      <c r="AL22" s="34"/>
      <c r="AM22" s="34"/>
      <c r="AN22" s="34"/>
    </row>
    <row r="23" customHeight="1" spans="1:40">
      <c r="A23" s="107" t="str">
        <f t="shared" si="2"/>
        <v/>
      </c>
      <c r="B23" s="13"/>
      <c r="C23" s="9"/>
      <c r="D23" s="27"/>
      <c r="E23" s="27"/>
      <c r="F23" s="27"/>
      <c r="G23" s="341">
        <f t="shared" si="4"/>
        <v>0</v>
      </c>
      <c r="H23" s="16"/>
      <c r="I23" s="16" t="str">
        <f t="shared" ref="I23:I24" si="7">IF(G23=0,"",(H23-G23)/G23*100)</f>
        <v/>
      </c>
      <c r="J23" s="27"/>
      <c r="L23" s="28"/>
      <c r="M23" s="28"/>
      <c r="N23" s="28"/>
      <c r="O23" s="28"/>
      <c r="P23" s="28"/>
      <c r="Q23" s="28"/>
      <c r="R23" s="28"/>
      <c r="S23" s="28"/>
      <c r="T23" s="35"/>
      <c r="U23" s="34"/>
      <c r="V23" s="28"/>
      <c r="W23" s="34"/>
      <c r="X23" s="34"/>
      <c r="Y23" s="34"/>
      <c r="Z23" s="34"/>
      <c r="AA23" s="34"/>
      <c r="AB23" s="34"/>
      <c r="AC23" s="34"/>
      <c r="AD23" s="34"/>
      <c r="AE23" s="34"/>
      <c r="AF23" s="34"/>
      <c r="AG23" s="34"/>
      <c r="AH23" s="34"/>
      <c r="AI23" s="34"/>
      <c r="AJ23" s="34"/>
      <c r="AK23" s="44" t="str">
        <f t="shared" si="1"/>
        <v/>
      </c>
      <c r="AL23" s="34"/>
      <c r="AM23" s="34"/>
      <c r="AN23" s="34"/>
    </row>
    <row r="24" customHeight="1" spans="1:40">
      <c r="A24" s="107" t="str">
        <f t="shared" si="2"/>
        <v/>
      </c>
      <c r="B24" s="13"/>
      <c r="C24" s="9"/>
      <c r="D24" s="27"/>
      <c r="E24" s="27"/>
      <c r="F24" s="27"/>
      <c r="G24" s="341">
        <f t="shared" si="4"/>
        <v>0</v>
      </c>
      <c r="H24" s="16"/>
      <c r="I24" s="16" t="str">
        <f t="shared" si="7"/>
        <v/>
      </c>
      <c r="J24" s="27"/>
      <c r="L24" s="28"/>
      <c r="M24" s="28"/>
      <c r="N24" s="28"/>
      <c r="O24" s="28"/>
      <c r="P24" s="28"/>
      <c r="Q24" s="28"/>
      <c r="R24" s="28"/>
      <c r="S24" s="28"/>
      <c r="T24" s="35"/>
      <c r="U24" s="34"/>
      <c r="V24" s="28"/>
      <c r="W24" s="34"/>
      <c r="X24" s="34"/>
      <c r="Y24" s="34"/>
      <c r="Z24" s="34"/>
      <c r="AA24" s="34"/>
      <c r="AB24" s="34"/>
      <c r="AC24" s="34"/>
      <c r="AD24" s="34"/>
      <c r="AE24" s="34"/>
      <c r="AF24" s="34"/>
      <c r="AG24" s="34"/>
      <c r="AH24" s="34"/>
      <c r="AI24" s="34"/>
      <c r="AJ24" s="34"/>
      <c r="AK24" s="44" t="str">
        <f t="shared" si="1"/>
        <v/>
      </c>
      <c r="AL24" s="34"/>
      <c r="AM24" s="34"/>
      <c r="AN24" s="34"/>
    </row>
    <row r="25" customHeight="1" spans="1:40">
      <c r="A25" s="107" t="str">
        <f t="shared" si="2"/>
        <v/>
      </c>
      <c r="B25" s="13"/>
      <c r="C25" s="9"/>
      <c r="D25" s="27"/>
      <c r="E25" s="27"/>
      <c r="F25" s="27"/>
      <c r="G25" s="341">
        <f t="shared" si="4"/>
        <v>0</v>
      </c>
      <c r="H25" s="16"/>
      <c r="I25" s="16" t="str">
        <f t="shared" si="3"/>
        <v/>
      </c>
      <c r="J25" s="27"/>
      <c r="L25" s="28"/>
      <c r="M25" s="28"/>
      <c r="N25" s="28"/>
      <c r="O25" s="28"/>
      <c r="P25" s="28"/>
      <c r="Q25" s="28"/>
      <c r="R25" s="28"/>
      <c r="S25" s="28"/>
      <c r="T25" s="35"/>
      <c r="U25" s="34"/>
      <c r="V25" s="28"/>
      <c r="W25" s="34"/>
      <c r="X25" s="34"/>
      <c r="Y25" s="34"/>
      <c r="Z25" s="34"/>
      <c r="AA25" s="34"/>
      <c r="AB25" s="34"/>
      <c r="AC25" s="34"/>
      <c r="AD25" s="34"/>
      <c r="AE25" s="34"/>
      <c r="AF25" s="34"/>
      <c r="AG25" s="34"/>
      <c r="AH25" s="34"/>
      <c r="AI25" s="34"/>
      <c r="AJ25" s="34"/>
      <c r="AK25" s="44" t="str">
        <f t="shared" si="1"/>
        <v/>
      </c>
      <c r="AL25" s="34"/>
      <c r="AM25" s="34"/>
      <c r="AN25" s="34"/>
    </row>
    <row r="26" customHeight="1" spans="1:40">
      <c r="A26" s="17" t="s">
        <v>741</v>
      </c>
      <c r="B26" s="14"/>
      <c r="C26" s="9"/>
      <c r="D26" s="27"/>
      <c r="E26" s="16">
        <f>SUM(E7:E25)</f>
        <v>0</v>
      </c>
      <c r="F26" s="16">
        <f>SUM(F7:F25)</f>
        <v>0</v>
      </c>
      <c r="G26" s="16">
        <f>SUM(G7:G25)</f>
        <v>0</v>
      </c>
      <c r="H26" s="16">
        <f>SUM(H7:H25)</f>
        <v>0</v>
      </c>
      <c r="I26" s="16" t="str">
        <f t="shared" si="3"/>
        <v/>
      </c>
      <c r="J26" s="27"/>
      <c r="L26" s="28"/>
      <c r="M26" s="28"/>
      <c r="N26" s="28"/>
      <c r="O26" s="28"/>
      <c r="P26" s="28"/>
      <c r="Q26" s="28"/>
      <c r="R26" s="28"/>
      <c r="S26" s="28"/>
      <c r="T26" s="35"/>
      <c r="U26" s="34"/>
      <c r="V26" s="28"/>
      <c r="W26" s="34"/>
      <c r="X26" s="34"/>
      <c r="Y26" s="34"/>
      <c r="Z26" s="34"/>
      <c r="AA26" s="34"/>
      <c r="AB26" s="34"/>
      <c r="AC26" s="34"/>
      <c r="AD26" s="34"/>
      <c r="AE26" s="34"/>
      <c r="AF26" s="34"/>
      <c r="AG26" s="34"/>
      <c r="AH26" s="34"/>
      <c r="AI26" s="34"/>
      <c r="AJ26" s="34"/>
      <c r="AK26" s="44" t="str">
        <f t="shared" si="1"/>
        <v/>
      </c>
      <c r="AL26" s="34"/>
      <c r="AM26" s="34"/>
      <c r="AN26" s="34"/>
    </row>
    <row r="27" customHeight="1" spans="1:40">
      <c r="A27" s="3" t="str">
        <f>基本信息输入表!$K$6&amp;"填表人："&amp;基本信息输入表!$M$23</f>
        <v>被评估单位填表人：</v>
      </c>
      <c r="H27" s="3" t="str">
        <f>"评估人员："&amp;基本信息输入表!$Q$23</f>
        <v>评估人员：陈诗雨</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customHeight="1" spans="1:40">
      <c r="A28" s="3" t="str">
        <f>"填表日期："&amp;YEAR(基本信息输入表!$O$23)&amp;"年"&amp;MONTH(基本信息输入表!$O$23)&amp;"月"&amp;DAY(基本信息输入表!$O$23)&amp;"日"</f>
        <v>填表日期：1900年1月0日</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customHeight="1" spans="11:11">
      <c r="K29" s="29" t="s">
        <v>466</v>
      </c>
    </row>
  </sheetData>
  <mergeCells count="26">
    <mergeCell ref="A2:J2"/>
    <mergeCell ref="A3:J3"/>
    <mergeCell ref="L4:Q4"/>
    <mergeCell ref="R4:Y4"/>
    <mergeCell ref="Z4:AJ4"/>
    <mergeCell ref="AK4:AN4"/>
    <mergeCell ref="R5:U5"/>
    <mergeCell ref="V5:W5"/>
    <mergeCell ref="AA5:AB5"/>
    <mergeCell ref="AC5:AH5"/>
    <mergeCell ref="A26:B26"/>
    <mergeCell ref="L5:L6"/>
    <mergeCell ref="M5:M6"/>
    <mergeCell ref="N5:N6"/>
    <mergeCell ref="O5:O6"/>
    <mergeCell ref="P5:P6"/>
    <mergeCell ref="Q5:Q6"/>
    <mergeCell ref="X5:X6"/>
    <mergeCell ref="Y5:Y6"/>
    <mergeCell ref="Z5:Z6"/>
    <mergeCell ref="AI5:AI6"/>
    <mergeCell ref="AJ5:AJ6"/>
    <mergeCell ref="AK5:AK6"/>
    <mergeCell ref="AL5:AL6"/>
    <mergeCell ref="AM5:AM6"/>
    <mergeCell ref="AN5:AN6"/>
  </mergeCells>
  <dataValidations count="3">
    <dataValidation type="list" allowBlank="1" showInputMessage="1" showErrorMessage="1" sqref="V7:V26">
      <formula1>基本信息输入表!$A$126:$A$128</formula1>
    </dataValidation>
    <dataValidation type="list" allowBlank="1" showInputMessage="1" showErrorMessage="1" sqref="L7:O26">
      <formula1>$A$108:$A$109</formula1>
    </dataValidation>
    <dataValidation type="list" allowBlank="1" showInputMessage="1" showErrorMessage="1" sqref="R7:S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1" fitToHeight="1000" orientation="landscape"/>
  <headerFooter scaleWithDoc="0">
    <oddFooter>&amp;R&amp;"宋体,常规"&amp;10&amp;P/&amp;N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W34"/>
  <sheetViews>
    <sheetView showGridLines="0" workbookViewId="0">
      <selection activeCell="A5" sqref="A5"/>
    </sheetView>
  </sheetViews>
  <sheetFormatPr defaultColWidth="9" defaultRowHeight="15.75" customHeight="1"/>
  <cols>
    <col min="1" max="1" width="5.25" style="3" customWidth="1"/>
    <col min="2" max="2" width="25.25" style="3" customWidth="1"/>
    <col min="3" max="3" width="10.25" style="3" customWidth="1"/>
    <col min="4" max="4" width="7.75" style="3" customWidth="1"/>
    <col min="5" max="5" width="9.5" style="3" customWidth="1"/>
    <col min="6" max="6" width="8.5" style="263" customWidth="1"/>
    <col min="7" max="7" width="8.25" style="3" customWidth="1"/>
    <col min="8" max="11" width="10.25" style="3" customWidth="1" outlineLevel="1"/>
    <col min="12" max="12" width="13.625" style="3" customWidth="1"/>
    <col min="13" max="13" width="10.25" style="3" customWidth="1"/>
    <col min="14" max="14" width="13.625" style="3" customWidth="1"/>
    <col min="15" max="15" width="10.25" style="3" customWidth="1"/>
    <col min="16" max="16" width="12.25" style="3" customWidth="1"/>
    <col min="17" max="17" width="9" style="3"/>
    <col min="18" max="23" width="5.625" style="4" customWidth="1" outlineLevel="1"/>
    <col min="24" max="24" width="14.75" style="4" customWidth="1" outlineLevel="1"/>
    <col min="25" max="25" width="13.625" style="4" customWidth="1"/>
    <col min="26" max="28" width="5.625" style="4" customWidth="1" outlineLevel="1"/>
    <col min="29" max="29" width="7.25" style="4" customWidth="1" outlineLevel="1"/>
    <col min="30" max="30" width="5.625" style="4" customWidth="1" outlineLevel="1"/>
    <col min="31" max="32" width="8.625" style="4" customWidth="1" outlineLevel="1"/>
    <col min="33" max="33" width="14.625" style="4" customWidth="1" outlineLevel="1"/>
    <col min="34" max="34" width="13.625" style="4" customWidth="1"/>
    <col min="35" max="36" width="8.625" style="4" customWidth="1" outlineLevel="2"/>
    <col min="37" max="37" width="11.25" style="4" customWidth="1" outlineLevel="2"/>
    <col min="38" max="38" width="14.5" style="4" customWidth="1" outlineLevel="2"/>
    <col min="39" max="43" width="8.625" style="4" customWidth="1" outlineLevel="2"/>
    <col min="44" max="44" width="8.625" style="4" customWidth="1" outlineLevel="1"/>
    <col min="45" max="45" width="13.75" style="4" customWidth="1"/>
    <col min="46" max="48" width="13.625" style="4" customWidth="1" outlineLevel="1"/>
    <col min="49" max="49" width="13.625" style="4" customWidth="1"/>
    <col min="50" max="16384" width="9" style="3"/>
  </cols>
  <sheetData>
    <row r="1" customHeight="1" spans="1:1">
      <c r="A1" s="5" t="s">
        <v>435</v>
      </c>
    </row>
    <row r="2" s="1" customFormat="1" ht="30" customHeight="1" spans="1:49">
      <c r="A2" s="6" t="s">
        <v>745</v>
      </c>
      <c r="B2" s="6"/>
      <c r="C2" s="6"/>
      <c r="D2" s="6"/>
      <c r="E2" s="6"/>
      <c r="F2" s="6"/>
      <c r="G2" s="6"/>
      <c r="H2" s="6"/>
      <c r="I2" s="6"/>
      <c r="J2" s="6"/>
      <c r="K2" s="6"/>
      <c r="L2" s="6"/>
      <c r="M2" s="6"/>
      <c r="N2" s="6"/>
      <c r="O2" s="6"/>
      <c r="P2" s="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customHeight="1" spans="1:49">
      <c r="A3" s="2" t="str">
        <f>"评估基准日："&amp;TEXT(基本信息输入表!M7,"yyyy年mm月dd日")</f>
        <v>评估基准日：2024年06月30日</v>
      </c>
      <c r="B3" s="2"/>
      <c r="C3" s="2"/>
      <c r="D3" s="2"/>
      <c r="E3" s="2"/>
      <c r="F3" s="2"/>
      <c r="G3" s="2"/>
      <c r="H3" s="2"/>
      <c r="I3" s="2"/>
      <c r="J3" s="2"/>
      <c r="K3" s="2"/>
      <c r="L3" s="2"/>
      <c r="M3" s="2"/>
      <c r="N3" s="2"/>
      <c r="O3" s="2"/>
      <c r="P3" s="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row>
    <row r="4" ht="14.1" customHeight="1" spans="1:16">
      <c r="A4" s="2"/>
      <c r="B4" s="2"/>
      <c r="C4" s="2"/>
      <c r="D4" s="2"/>
      <c r="E4" s="2"/>
      <c r="F4" s="2"/>
      <c r="G4" s="2"/>
      <c r="H4" s="2"/>
      <c r="I4" s="2"/>
      <c r="J4" s="2"/>
      <c r="K4" s="2"/>
      <c r="L4" s="2"/>
      <c r="M4" s="2"/>
      <c r="N4" s="2"/>
      <c r="O4" s="2"/>
      <c r="P4" s="21" t="s">
        <v>746</v>
      </c>
    </row>
    <row r="5" customHeight="1" spans="1:49">
      <c r="A5" s="3" t="str">
        <f>基本信息输入表!K6&amp;"："&amp;基本信息输入表!M6</f>
        <v>被评估单位：贵州天然气能源投资股份有限公司</v>
      </c>
      <c r="F5" s="289"/>
      <c r="P5" s="21" t="s">
        <v>469</v>
      </c>
      <c r="R5" s="20" t="s">
        <v>598</v>
      </c>
      <c r="S5" s="20"/>
      <c r="T5" s="20"/>
      <c r="U5" s="20"/>
      <c r="V5" s="20"/>
      <c r="W5" s="20"/>
      <c r="X5" s="20"/>
      <c r="Y5" s="20"/>
      <c r="Z5" s="30" t="s">
        <v>599</v>
      </c>
      <c r="AA5" s="31"/>
      <c r="AB5" s="31"/>
      <c r="AC5" s="31"/>
      <c r="AD5" s="31"/>
      <c r="AE5" s="31"/>
      <c r="AF5" s="31"/>
      <c r="AG5" s="31"/>
      <c r="AH5" s="32"/>
      <c r="AI5" s="68" t="s">
        <v>600</v>
      </c>
      <c r="AJ5" s="36"/>
      <c r="AK5" s="36"/>
      <c r="AL5" s="36"/>
      <c r="AM5" s="36"/>
      <c r="AN5" s="36"/>
      <c r="AO5" s="36"/>
      <c r="AP5" s="36"/>
      <c r="AQ5" s="36"/>
      <c r="AR5" s="36"/>
      <c r="AS5" s="37"/>
      <c r="AT5" s="33" t="s">
        <v>601</v>
      </c>
      <c r="AU5" s="33"/>
      <c r="AV5" s="33"/>
      <c r="AW5" s="33"/>
    </row>
    <row r="6" s="2" customFormat="1" ht="16.5" customHeight="1" spans="1:49">
      <c r="A6" s="155" t="s">
        <v>470</v>
      </c>
      <c r="B6" s="155" t="s">
        <v>705</v>
      </c>
      <c r="C6" s="155" t="s">
        <v>706</v>
      </c>
      <c r="D6" s="144" t="s">
        <v>707</v>
      </c>
      <c r="E6" s="153" t="s">
        <v>708</v>
      </c>
      <c r="F6" s="153" t="s">
        <v>614</v>
      </c>
      <c r="G6" s="149" t="s">
        <v>615</v>
      </c>
      <c r="H6" s="141" t="s">
        <v>695</v>
      </c>
      <c r="I6" s="141"/>
      <c r="J6" s="141" t="s">
        <v>695</v>
      </c>
      <c r="K6" s="141"/>
      <c r="L6" s="9" t="s">
        <v>442</v>
      </c>
      <c r="M6" s="216" t="s">
        <v>710</v>
      </c>
      <c r="N6" s="155" t="s">
        <v>443</v>
      </c>
      <c r="O6" s="155" t="s">
        <v>445</v>
      </c>
      <c r="P6" s="155" t="s">
        <v>588</v>
      </c>
      <c r="R6" s="20" t="s">
        <v>602</v>
      </c>
      <c r="S6" s="20" t="s">
        <v>654</v>
      </c>
      <c r="T6" s="20" t="s">
        <v>696</v>
      </c>
      <c r="U6" s="20" t="s">
        <v>655</v>
      </c>
      <c r="V6" s="22" t="s">
        <v>711</v>
      </c>
      <c r="W6" s="23" t="s">
        <v>604</v>
      </c>
      <c r="X6" s="20" t="s">
        <v>605</v>
      </c>
      <c r="Y6" s="20"/>
      <c r="Z6" s="30" t="s">
        <v>606</v>
      </c>
      <c r="AA6" s="31"/>
      <c r="AB6" s="31"/>
      <c r="AC6" s="31"/>
      <c r="AD6" s="32"/>
      <c r="AE6" s="33" t="s">
        <v>607</v>
      </c>
      <c r="AF6" s="33"/>
      <c r="AG6" s="33" t="s">
        <v>608</v>
      </c>
      <c r="AH6" s="38"/>
      <c r="AI6" s="20" t="s">
        <v>609</v>
      </c>
      <c r="AJ6" s="20" t="s">
        <v>657</v>
      </c>
      <c r="AK6" s="20"/>
      <c r="AL6" s="69" t="s">
        <v>658</v>
      </c>
      <c r="AM6" s="70"/>
      <c r="AN6" s="70"/>
      <c r="AO6" s="70"/>
      <c r="AP6" s="70"/>
      <c r="AQ6" s="71"/>
      <c r="AR6" s="20" t="s">
        <v>443</v>
      </c>
      <c r="AS6" s="40"/>
      <c r="AT6" s="38" t="s">
        <v>610</v>
      </c>
      <c r="AU6" s="38" t="s">
        <v>611</v>
      </c>
      <c r="AV6" s="33" t="s">
        <v>612</v>
      </c>
      <c r="AW6" s="38"/>
    </row>
    <row r="7" customHeight="1" spans="1:49">
      <c r="A7" s="156"/>
      <c r="B7" s="156"/>
      <c r="C7" s="156"/>
      <c r="D7" s="145"/>
      <c r="E7" s="154"/>
      <c r="F7" s="154"/>
      <c r="G7" s="150"/>
      <c r="H7" s="141" t="s">
        <v>442</v>
      </c>
      <c r="I7" s="141" t="s">
        <v>710</v>
      </c>
      <c r="J7" s="141" t="s">
        <v>442</v>
      </c>
      <c r="K7" s="141" t="s">
        <v>710</v>
      </c>
      <c r="L7" s="9"/>
      <c r="M7" s="216"/>
      <c r="N7" s="156"/>
      <c r="O7" s="156" t="s">
        <v>721</v>
      </c>
      <c r="P7" s="156"/>
      <c r="R7" s="20"/>
      <c r="S7" s="20"/>
      <c r="T7" s="20"/>
      <c r="U7" s="20"/>
      <c r="V7" s="20"/>
      <c r="W7" s="20"/>
      <c r="X7" s="20"/>
      <c r="Y7" s="20"/>
      <c r="Z7" s="33" t="s">
        <v>617</v>
      </c>
      <c r="AA7" s="33" t="s">
        <v>633</v>
      </c>
      <c r="AB7" s="33" t="s">
        <v>618</v>
      </c>
      <c r="AC7" s="33" t="s">
        <v>620</v>
      </c>
      <c r="AD7" s="30" t="s">
        <v>621</v>
      </c>
      <c r="AE7" s="33" t="s">
        <v>622</v>
      </c>
      <c r="AF7" s="33" t="s">
        <v>623</v>
      </c>
      <c r="AG7" s="33"/>
      <c r="AH7" s="41"/>
      <c r="AI7" s="20"/>
      <c r="AJ7" s="20" t="s">
        <v>669</v>
      </c>
      <c r="AK7" s="20" t="s">
        <v>670</v>
      </c>
      <c r="AL7" s="110" t="s">
        <v>722</v>
      </c>
      <c r="AM7" s="110"/>
      <c r="AN7" s="110"/>
      <c r="AO7" s="20"/>
      <c r="AP7" s="20"/>
      <c r="AQ7" s="20"/>
      <c r="AR7" s="20"/>
      <c r="AS7" s="43"/>
      <c r="AT7" s="41"/>
      <c r="AU7" s="41"/>
      <c r="AV7" s="33"/>
      <c r="AW7" s="41"/>
    </row>
    <row r="8" customHeight="1" spans="1:49">
      <c r="A8" s="334" t="str">
        <f>IF(B8="","",ROW()-7)</f>
        <v/>
      </c>
      <c r="B8" s="13"/>
      <c r="C8" s="9"/>
      <c r="D8" s="9"/>
      <c r="E8" s="9"/>
      <c r="F8" s="9"/>
      <c r="G8" s="9"/>
      <c r="H8" s="335"/>
      <c r="I8" s="335"/>
      <c r="J8" s="335"/>
      <c r="K8" s="335"/>
      <c r="L8" s="335">
        <f>H8+J8</f>
        <v>0</v>
      </c>
      <c r="M8" s="335">
        <f>I8+K8</f>
        <v>0</v>
      </c>
      <c r="N8" s="340"/>
      <c r="O8" s="16" t="str">
        <f t="shared" ref="O8:O31" si="0">IF(L8-M8=0,"",(N8-L8+M8)/(L8-M8)*100)</f>
        <v/>
      </c>
      <c r="P8" s="27"/>
      <c r="R8" s="28"/>
      <c r="S8" s="28"/>
      <c r="T8" s="28"/>
      <c r="U8" s="28"/>
      <c r="V8" s="28"/>
      <c r="W8" s="28"/>
      <c r="X8" s="28"/>
      <c r="Y8" s="28"/>
      <c r="Z8" s="28"/>
      <c r="AA8" s="28"/>
      <c r="AB8" s="28"/>
      <c r="AC8" s="34"/>
      <c r="AD8" s="34"/>
      <c r="AE8" s="28"/>
      <c r="AF8" s="34"/>
      <c r="AG8" s="34"/>
      <c r="AH8" s="34"/>
      <c r="AI8" s="34"/>
      <c r="AJ8" s="34" t="s">
        <v>208</v>
      </c>
      <c r="AK8" s="34"/>
      <c r="AL8" s="34"/>
      <c r="AM8" s="34"/>
      <c r="AN8" s="34"/>
      <c r="AO8" s="34"/>
      <c r="AP8" s="34"/>
      <c r="AQ8" s="34"/>
      <c r="AR8" s="34"/>
      <c r="AS8" s="34"/>
      <c r="AT8" s="44" t="str">
        <f>IFERROR((AR8-L8+M8)/(L8-M8)*100,"")</f>
        <v/>
      </c>
      <c r="AU8" s="34"/>
      <c r="AV8" s="34"/>
      <c r="AW8" s="34"/>
    </row>
    <row r="9" customHeight="1" spans="1:49">
      <c r="A9" s="334" t="str">
        <f t="shared" ref="A9:A15" si="1">IF(B9="","",ROW()-7)</f>
        <v/>
      </c>
      <c r="B9" s="13"/>
      <c r="C9" s="9"/>
      <c r="D9" s="9"/>
      <c r="E9" s="9"/>
      <c r="F9" s="9"/>
      <c r="G9" s="9"/>
      <c r="H9" s="335"/>
      <c r="I9" s="335"/>
      <c r="J9" s="335"/>
      <c r="K9" s="335"/>
      <c r="L9" s="335">
        <f t="shared" ref="L9:L25" si="2">H9+J9</f>
        <v>0</v>
      </c>
      <c r="M9" s="335">
        <f t="shared" ref="M9:M25" si="3">I9+K9</f>
        <v>0</v>
      </c>
      <c r="N9" s="340"/>
      <c r="O9" s="16" t="str">
        <f t="shared" si="0"/>
        <v/>
      </c>
      <c r="P9" s="27"/>
      <c r="R9" s="28"/>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44" t="str">
        <f t="shared" ref="AT9:AT31" si="4">IFERROR((AR9-L9+M9)/(L9-M9)*100,"")</f>
        <v/>
      </c>
      <c r="AU9" s="34"/>
      <c r="AV9" s="34"/>
      <c r="AW9" s="34"/>
    </row>
    <row r="10" customHeight="1" spans="1:49">
      <c r="A10" s="334" t="str">
        <f t="shared" si="1"/>
        <v/>
      </c>
      <c r="B10" s="13"/>
      <c r="C10" s="9"/>
      <c r="D10" s="9"/>
      <c r="E10" s="9"/>
      <c r="F10" s="9"/>
      <c r="G10" s="9"/>
      <c r="H10" s="335"/>
      <c r="I10" s="335"/>
      <c r="J10" s="335"/>
      <c r="K10" s="335"/>
      <c r="L10" s="335">
        <f t="shared" si="2"/>
        <v>0</v>
      </c>
      <c r="M10" s="335">
        <f t="shared" si="3"/>
        <v>0</v>
      </c>
      <c r="N10" s="340"/>
      <c r="O10" s="16" t="str">
        <f t="shared" si="0"/>
        <v/>
      </c>
      <c r="P10" s="27"/>
      <c r="R10" s="28"/>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44" t="str">
        <f t="shared" si="4"/>
        <v/>
      </c>
      <c r="AU10" s="34"/>
      <c r="AV10" s="34"/>
      <c r="AW10" s="34"/>
    </row>
    <row r="11" customHeight="1" spans="1:49">
      <c r="A11" s="334" t="str">
        <f t="shared" si="1"/>
        <v/>
      </c>
      <c r="B11" s="13"/>
      <c r="C11" s="9"/>
      <c r="D11" s="9"/>
      <c r="E11" s="9"/>
      <c r="F11" s="9"/>
      <c r="G11" s="9"/>
      <c r="H11" s="335"/>
      <c r="I11" s="335"/>
      <c r="J11" s="335"/>
      <c r="K11" s="335"/>
      <c r="L11" s="335">
        <f t="shared" si="2"/>
        <v>0</v>
      </c>
      <c r="M11" s="335">
        <f t="shared" si="3"/>
        <v>0</v>
      </c>
      <c r="N11" s="340"/>
      <c r="O11" s="16" t="str">
        <f t="shared" si="0"/>
        <v/>
      </c>
      <c r="P11" s="27"/>
      <c r="R11" s="28"/>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44" t="str">
        <f t="shared" si="4"/>
        <v/>
      </c>
      <c r="AU11" s="34"/>
      <c r="AV11" s="34"/>
      <c r="AW11" s="34"/>
    </row>
    <row r="12" customHeight="1" spans="1:49">
      <c r="A12" s="334" t="str">
        <f t="shared" si="1"/>
        <v/>
      </c>
      <c r="B12" s="13"/>
      <c r="C12" s="9"/>
      <c r="D12" s="9"/>
      <c r="E12" s="9"/>
      <c r="F12" s="9"/>
      <c r="G12" s="9"/>
      <c r="H12" s="335"/>
      <c r="I12" s="335"/>
      <c r="J12" s="335"/>
      <c r="K12" s="335"/>
      <c r="L12" s="335">
        <f t="shared" si="2"/>
        <v>0</v>
      </c>
      <c r="M12" s="335">
        <f t="shared" si="3"/>
        <v>0</v>
      </c>
      <c r="N12" s="340"/>
      <c r="O12" s="16" t="str">
        <f t="shared" si="0"/>
        <v/>
      </c>
      <c r="P12" s="27"/>
      <c r="R12" s="28"/>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44" t="str">
        <f t="shared" si="4"/>
        <v/>
      </c>
      <c r="AU12" s="34"/>
      <c r="AV12" s="34"/>
      <c r="AW12" s="34"/>
    </row>
    <row r="13" customHeight="1" spans="1:49">
      <c r="A13" s="334" t="str">
        <f t="shared" si="1"/>
        <v/>
      </c>
      <c r="B13" s="13"/>
      <c r="C13" s="9"/>
      <c r="D13" s="9"/>
      <c r="E13" s="9"/>
      <c r="F13" s="9"/>
      <c r="G13" s="9"/>
      <c r="H13" s="335"/>
      <c r="I13" s="335"/>
      <c r="J13" s="335"/>
      <c r="K13" s="335"/>
      <c r="L13" s="335">
        <f t="shared" si="2"/>
        <v>0</v>
      </c>
      <c r="M13" s="335">
        <f t="shared" si="3"/>
        <v>0</v>
      </c>
      <c r="N13" s="340"/>
      <c r="O13" s="16" t="str">
        <f t="shared" si="0"/>
        <v/>
      </c>
      <c r="P13" s="27"/>
      <c r="R13" s="28"/>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44" t="str">
        <f t="shared" si="4"/>
        <v/>
      </c>
      <c r="AU13" s="34"/>
      <c r="AV13" s="34"/>
      <c r="AW13" s="34"/>
    </row>
    <row r="14" customHeight="1" spans="1:49">
      <c r="A14" s="334" t="str">
        <f t="shared" si="1"/>
        <v/>
      </c>
      <c r="B14" s="13"/>
      <c r="C14" s="9"/>
      <c r="D14" s="9"/>
      <c r="E14" s="9"/>
      <c r="F14" s="9"/>
      <c r="G14" s="9"/>
      <c r="H14" s="335"/>
      <c r="I14" s="335"/>
      <c r="J14" s="335"/>
      <c r="K14" s="335"/>
      <c r="L14" s="335">
        <f t="shared" si="2"/>
        <v>0</v>
      </c>
      <c r="M14" s="335">
        <f t="shared" si="3"/>
        <v>0</v>
      </c>
      <c r="N14" s="340"/>
      <c r="O14" s="16" t="str">
        <f t="shared" si="0"/>
        <v/>
      </c>
      <c r="P14" s="27"/>
      <c r="R14" s="28"/>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44" t="str">
        <f t="shared" si="4"/>
        <v/>
      </c>
      <c r="AU14" s="34"/>
      <c r="AV14" s="34"/>
      <c r="AW14" s="34"/>
    </row>
    <row r="15" customHeight="1" spans="1:49">
      <c r="A15" s="334" t="str">
        <f t="shared" si="1"/>
        <v/>
      </c>
      <c r="B15" s="13"/>
      <c r="C15" s="9"/>
      <c r="D15" s="9"/>
      <c r="E15" s="9"/>
      <c r="F15" s="9"/>
      <c r="G15" s="9"/>
      <c r="H15" s="335"/>
      <c r="I15" s="335"/>
      <c r="J15" s="335"/>
      <c r="K15" s="335"/>
      <c r="L15" s="335">
        <f t="shared" si="2"/>
        <v>0</v>
      </c>
      <c r="M15" s="335">
        <f t="shared" si="3"/>
        <v>0</v>
      </c>
      <c r="N15" s="340"/>
      <c r="O15" s="16" t="str">
        <f t="shared" si="0"/>
        <v/>
      </c>
      <c r="P15" s="27"/>
      <c r="R15" s="28"/>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44" t="str">
        <f t="shared" si="4"/>
        <v/>
      </c>
      <c r="AU15" s="34"/>
      <c r="AV15" s="34"/>
      <c r="AW15" s="34"/>
    </row>
    <row r="16" customHeight="1" spans="1:49">
      <c r="A16" s="334"/>
      <c r="B16" s="13" t="s">
        <v>723</v>
      </c>
      <c r="C16" s="9"/>
      <c r="D16" s="9"/>
      <c r="E16" s="9"/>
      <c r="F16" s="9"/>
      <c r="G16" s="9"/>
      <c r="H16" s="335">
        <f>SUM(H8:H15)</f>
        <v>0</v>
      </c>
      <c r="I16" s="335">
        <f>SUM(I8:I15)</f>
        <v>0</v>
      </c>
      <c r="J16" s="335">
        <f>SUM(J8:J15)</f>
        <v>0</v>
      </c>
      <c r="K16" s="335">
        <f>SUM(K8:K15)</f>
        <v>0</v>
      </c>
      <c r="L16" s="335">
        <f t="shared" si="2"/>
        <v>0</v>
      </c>
      <c r="M16" s="335">
        <f t="shared" si="3"/>
        <v>0</v>
      </c>
      <c r="N16" s="335">
        <f t="shared" ref="I16:N16" si="5">SUM(N8:N15)</f>
        <v>0</v>
      </c>
      <c r="O16" s="16" t="str">
        <f t="shared" si="0"/>
        <v/>
      </c>
      <c r="P16" s="27"/>
      <c r="R16" s="28"/>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44" t="str">
        <f t="shared" si="4"/>
        <v/>
      </c>
      <c r="AU16" s="34"/>
      <c r="AV16" s="34"/>
      <c r="AW16" s="34"/>
    </row>
    <row r="17" customHeight="1" spans="1:49">
      <c r="A17" s="334" t="str">
        <f>IF(B17="","",ROW()-16)</f>
        <v/>
      </c>
      <c r="B17" s="13"/>
      <c r="C17" s="9"/>
      <c r="D17" s="9"/>
      <c r="E17" s="9"/>
      <c r="F17" s="9"/>
      <c r="G17" s="9"/>
      <c r="H17" s="335"/>
      <c r="I17" s="335"/>
      <c r="J17" s="335"/>
      <c r="K17" s="335"/>
      <c r="L17" s="335">
        <f t="shared" si="2"/>
        <v>0</v>
      </c>
      <c r="M17" s="335">
        <f t="shared" si="3"/>
        <v>0</v>
      </c>
      <c r="N17" s="340"/>
      <c r="O17" s="16" t="str">
        <f t="shared" si="0"/>
        <v/>
      </c>
      <c r="P17" s="27"/>
      <c r="R17" s="28"/>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44" t="str">
        <f t="shared" si="4"/>
        <v/>
      </c>
      <c r="AU17" s="34"/>
      <c r="AV17" s="34"/>
      <c r="AW17" s="34"/>
    </row>
    <row r="18" customHeight="1" spans="1:49">
      <c r="A18" s="334" t="str">
        <f t="shared" ref="A18:A24" si="6">IF(B18="","",ROW()-16)</f>
        <v/>
      </c>
      <c r="B18" s="13"/>
      <c r="C18" s="9"/>
      <c r="D18" s="9"/>
      <c r="E18" s="9"/>
      <c r="F18" s="9"/>
      <c r="G18" s="9"/>
      <c r="H18" s="335"/>
      <c r="I18" s="335"/>
      <c r="J18" s="335"/>
      <c r="K18" s="335"/>
      <c r="L18" s="335">
        <f t="shared" si="2"/>
        <v>0</v>
      </c>
      <c r="M18" s="335">
        <f t="shared" si="3"/>
        <v>0</v>
      </c>
      <c r="N18" s="340"/>
      <c r="O18" s="16" t="str">
        <f t="shared" si="0"/>
        <v/>
      </c>
      <c r="P18" s="27"/>
      <c r="R18" s="28"/>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44" t="str">
        <f t="shared" si="4"/>
        <v/>
      </c>
      <c r="AU18" s="34"/>
      <c r="AV18" s="34"/>
      <c r="AW18" s="34"/>
    </row>
    <row r="19" customHeight="1" spans="1:49">
      <c r="A19" s="334" t="str">
        <f t="shared" si="6"/>
        <v/>
      </c>
      <c r="B19" s="13"/>
      <c r="C19" s="9"/>
      <c r="D19" s="9"/>
      <c r="E19" s="9"/>
      <c r="F19" s="9"/>
      <c r="G19" s="9"/>
      <c r="H19" s="335"/>
      <c r="I19" s="335"/>
      <c r="J19" s="335"/>
      <c r="K19" s="335"/>
      <c r="L19" s="335">
        <f t="shared" si="2"/>
        <v>0</v>
      </c>
      <c r="M19" s="335">
        <f t="shared" si="3"/>
        <v>0</v>
      </c>
      <c r="N19" s="340"/>
      <c r="O19" s="16" t="str">
        <f t="shared" si="0"/>
        <v/>
      </c>
      <c r="P19" s="27"/>
      <c r="R19" s="28"/>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44" t="str">
        <f t="shared" si="4"/>
        <v/>
      </c>
      <c r="AU19" s="34"/>
      <c r="AV19" s="34"/>
      <c r="AW19" s="34"/>
    </row>
    <row r="20" customHeight="1" spans="1:49">
      <c r="A20" s="334" t="str">
        <f t="shared" si="6"/>
        <v/>
      </c>
      <c r="B20" s="13"/>
      <c r="C20" s="9"/>
      <c r="D20" s="9"/>
      <c r="E20" s="9"/>
      <c r="F20" s="9"/>
      <c r="G20" s="9"/>
      <c r="H20" s="335"/>
      <c r="I20" s="335"/>
      <c r="J20" s="335"/>
      <c r="K20" s="335"/>
      <c r="L20" s="335">
        <f t="shared" si="2"/>
        <v>0</v>
      </c>
      <c r="M20" s="335">
        <f t="shared" si="3"/>
        <v>0</v>
      </c>
      <c r="N20" s="340"/>
      <c r="O20" s="16" t="str">
        <f t="shared" si="0"/>
        <v/>
      </c>
      <c r="P20" s="27"/>
      <c r="R20" s="28"/>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44" t="str">
        <f t="shared" si="4"/>
        <v/>
      </c>
      <c r="AU20" s="34"/>
      <c r="AV20" s="34"/>
      <c r="AW20" s="34"/>
    </row>
    <row r="21" customHeight="1" spans="1:49">
      <c r="A21" s="334" t="str">
        <f t="shared" si="6"/>
        <v/>
      </c>
      <c r="B21" s="13"/>
      <c r="C21" s="9"/>
      <c r="D21" s="9"/>
      <c r="E21" s="9"/>
      <c r="F21" s="9"/>
      <c r="G21" s="9"/>
      <c r="H21" s="335"/>
      <c r="I21" s="335"/>
      <c r="J21" s="335"/>
      <c r="K21" s="335"/>
      <c r="L21" s="335">
        <f t="shared" si="2"/>
        <v>0</v>
      </c>
      <c r="M21" s="335">
        <f t="shared" si="3"/>
        <v>0</v>
      </c>
      <c r="N21" s="340"/>
      <c r="O21" s="16" t="str">
        <f t="shared" si="0"/>
        <v/>
      </c>
      <c r="P21" s="27"/>
      <c r="R21" s="28"/>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44" t="str">
        <f t="shared" si="4"/>
        <v/>
      </c>
      <c r="AU21" s="34"/>
      <c r="AV21" s="34"/>
      <c r="AW21" s="34"/>
    </row>
    <row r="22" customHeight="1" spans="1:49">
      <c r="A22" s="334" t="str">
        <f t="shared" si="6"/>
        <v/>
      </c>
      <c r="B22" s="13"/>
      <c r="C22" s="9"/>
      <c r="D22" s="9"/>
      <c r="E22" s="9"/>
      <c r="F22" s="9"/>
      <c r="G22" s="9"/>
      <c r="H22" s="335"/>
      <c r="I22" s="335"/>
      <c r="J22" s="335"/>
      <c r="K22" s="335"/>
      <c r="L22" s="335">
        <f t="shared" si="2"/>
        <v>0</v>
      </c>
      <c r="M22" s="335">
        <f t="shared" si="3"/>
        <v>0</v>
      </c>
      <c r="N22" s="340"/>
      <c r="O22" s="16" t="str">
        <f t="shared" si="0"/>
        <v/>
      </c>
      <c r="P22" s="27"/>
      <c r="R22" s="28"/>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44" t="str">
        <f t="shared" si="4"/>
        <v/>
      </c>
      <c r="AU22" s="34"/>
      <c r="AV22" s="34"/>
      <c r="AW22" s="34"/>
    </row>
    <row r="23" customHeight="1" spans="1:49">
      <c r="A23" s="334"/>
      <c r="B23" s="13"/>
      <c r="C23" s="9"/>
      <c r="D23" s="9"/>
      <c r="E23" s="9"/>
      <c r="F23" s="9"/>
      <c r="G23" s="9"/>
      <c r="H23" s="335"/>
      <c r="I23" s="335"/>
      <c r="J23" s="335"/>
      <c r="K23" s="335"/>
      <c r="L23" s="335">
        <f t="shared" si="2"/>
        <v>0</v>
      </c>
      <c r="M23" s="335">
        <f t="shared" si="3"/>
        <v>0</v>
      </c>
      <c r="N23" s="340"/>
      <c r="O23" s="16"/>
      <c r="P23" s="27"/>
      <c r="R23" s="28"/>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44"/>
      <c r="AU23" s="34"/>
      <c r="AV23" s="34"/>
      <c r="AW23" s="34"/>
    </row>
    <row r="24" customHeight="1" spans="1:49">
      <c r="A24" s="334" t="str">
        <f t="shared" si="6"/>
        <v/>
      </c>
      <c r="B24" s="13"/>
      <c r="C24" s="9"/>
      <c r="D24" s="9"/>
      <c r="E24" s="9"/>
      <c r="F24" s="9"/>
      <c r="G24" s="9"/>
      <c r="H24" s="335"/>
      <c r="I24" s="335"/>
      <c r="J24" s="335"/>
      <c r="K24" s="335"/>
      <c r="L24" s="335">
        <f t="shared" si="2"/>
        <v>0</v>
      </c>
      <c r="M24" s="335">
        <f t="shared" si="3"/>
        <v>0</v>
      </c>
      <c r="N24" s="340"/>
      <c r="O24" s="16" t="str">
        <f t="shared" ref="O24" si="7">IF(L24-M24=0,"",(N24-L24+M24)/(L24-M24)*100)</f>
        <v/>
      </c>
      <c r="P24" s="27"/>
      <c r="R24" s="28"/>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44" t="str">
        <f t="shared" si="4"/>
        <v/>
      </c>
      <c r="AU24" s="34"/>
      <c r="AV24" s="34"/>
      <c r="AW24" s="34"/>
    </row>
    <row r="25" customHeight="1" spans="1:49">
      <c r="A25" s="9"/>
      <c r="B25" s="13" t="s">
        <v>724</v>
      </c>
      <c r="C25" s="9"/>
      <c r="D25" s="9"/>
      <c r="E25" s="9"/>
      <c r="F25" s="9"/>
      <c r="G25" s="9"/>
      <c r="H25" s="335">
        <f>SUM(H17:H24)</f>
        <v>0</v>
      </c>
      <c r="I25" s="335">
        <f>SUM(I17:I24)</f>
        <v>0</v>
      </c>
      <c r="J25" s="335">
        <f>SUM(J17:J24)</f>
        <v>0</v>
      </c>
      <c r="K25" s="335">
        <f>SUM(K17:K24)</f>
        <v>0</v>
      </c>
      <c r="L25" s="335">
        <f t="shared" si="2"/>
        <v>0</v>
      </c>
      <c r="M25" s="335">
        <f t="shared" si="3"/>
        <v>0</v>
      </c>
      <c r="N25" s="335">
        <f>SUM(N17:N24)</f>
        <v>0</v>
      </c>
      <c r="O25" s="16" t="str">
        <f t="shared" si="0"/>
        <v/>
      </c>
      <c r="P25" s="27"/>
      <c r="R25" s="28"/>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44" t="str">
        <f t="shared" si="4"/>
        <v/>
      </c>
      <c r="AU25" s="34"/>
      <c r="AV25" s="34"/>
      <c r="AW25" s="34"/>
    </row>
    <row r="26" customHeight="1" spans="1:49">
      <c r="A26" s="9"/>
      <c r="B26" s="13"/>
      <c r="C26" s="9"/>
      <c r="D26" s="9"/>
      <c r="E26" s="9"/>
      <c r="F26" s="9"/>
      <c r="G26" s="9"/>
      <c r="H26" s="335"/>
      <c r="I26" s="335"/>
      <c r="J26" s="335"/>
      <c r="K26" s="335"/>
      <c r="L26" s="335"/>
      <c r="M26" s="335"/>
      <c r="N26" s="335"/>
      <c r="O26" s="16"/>
      <c r="P26" s="27"/>
      <c r="R26" s="28"/>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44"/>
      <c r="AU26" s="34"/>
      <c r="AV26" s="34"/>
      <c r="AW26" s="34"/>
    </row>
    <row r="27" customHeight="1" spans="1:49">
      <c r="A27" s="9"/>
      <c r="B27" s="13"/>
      <c r="C27" s="9"/>
      <c r="D27" s="9"/>
      <c r="E27" s="9"/>
      <c r="F27" s="9"/>
      <c r="G27" s="9"/>
      <c r="H27" s="335"/>
      <c r="I27" s="335"/>
      <c r="J27" s="335"/>
      <c r="K27" s="335"/>
      <c r="L27" s="335"/>
      <c r="M27" s="335"/>
      <c r="N27" s="340"/>
      <c r="O27" s="16" t="str">
        <f t="shared" si="0"/>
        <v/>
      </c>
      <c r="P27" s="27"/>
      <c r="R27" s="28"/>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44" t="str">
        <f t="shared" si="4"/>
        <v/>
      </c>
      <c r="AU27" s="34"/>
      <c r="AV27" s="34"/>
      <c r="AW27" s="34"/>
    </row>
    <row r="28" customHeight="1" spans="1:49">
      <c r="A28" s="336" t="s">
        <v>572</v>
      </c>
      <c r="B28" s="337"/>
      <c r="C28" s="9"/>
      <c r="D28" s="9"/>
      <c r="E28" s="9"/>
      <c r="F28" s="9"/>
      <c r="G28" s="9"/>
      <c r="H28" s="335">
        <f>H16+H25</f>
        <v>0</v>
      </c>
      <c r="I28" s="335">
        <f t="shared" ref="I28:N28" si="8">I16+I25</f>
        <v>0</v>
      </c>
      <c r="J28" s="335">
        <f t="shared" si="8"/>
        <v>0</v>
      </c>
      <c r="K28" s="335">
        <f t="shared" si="8"/>
        <v>0</v>
      </c>
      <c r="L28" s="335">
        <f t="shared" si="8"/>
        <v>0</v>
      </c>
      <c r="M28" s="335">
        <f t="shared" si="8"/>
        <v>0</v>
      </c>
      <c r="N28" s="335">
        <f t="shared" si="8"/>
        <v>0</v>
      </c>
      <c r="O28" s="16" t="str">
        <f t="shared" si="0"/>
        <v/>
      </c>
      <c r="P28" s="27"/>
      <c r="R28" s="28"/>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44" t="str">
        <f t="shared" si="4"/>
        <v/>
      </c>
      <c r="AU28" s="34"/>
      <c r="AV28" s="34"/>
      <c r="AW28" s="34"/>
    </row>
    <row r="29" customHeight="1" spans="1:49">
      <c r="A29" s="338" t="s">
        <v>725</v>
      </c>
      <c r="B29" s="339"/>
      <c r="C29" s="9"/>
      <c r="D29" s="9"/>
      <c r="E29" s="9"/>
      <c r="F29" s="9"/>
      <c r="G29" s="9"/>
      <c r="H29" s="335">
        <f>I28</f>
        <v>0</v>
      </c>
      <c r="I29" s="335"/>
      <c r="J29" s="335">
        <f>K28</f>
        <v>0</v>
      </c>
      <c r="K29" s="335"/>
      <c r="L29" s="335">
        <f>M28</f>
        <v>0</v>
      </c>
      <c r="M29" s="335"/>
      <c r="N29" s="340"/>
      <c r="O29" s="16" t="str">
        <f t="shared" si="0"/>
        <v/>
      </c>
      <c r="P29" s="27"/>
      <c r="R29" s="28"/>
      <c r="S29" s="28"/>
      <c r="T29" s="28"/>
      <c r="U29" s="28"/>
      <c r="V29" s="28"/>
      <c r="W29" s="28"/>
      <c r="X29" s="28"/>
      <c r="Y29" s="28"/>
      <c r="Z29" s="28"/>
      <c r="AA29" s="28"/>
      <c r="AB29" s="28"/>
      <c r="AC29" s="35"/>
      <c r="AD29" s="34"/>
      <c r="AE29" s="28"/>
      <c r="AF29" s="34"/>
      <c r="AG29" s="34"/>
      <c r="AH29" s="34"/>
      <c r="AI29" s="34"/>
      <c r="AJ29" s="34"/>
      <c r="AK29" s="34"/>
      <c r="AL29" s="34"/>
      <c r="AM29" s="34"/>
      <c r="AN29" s="34"/>
      <c r="AO29" s="34"/>
      <c r="AP29" s="34"/>
      <c r="AQ29" s="34"/>
      <c r="AR29" s="34"/>
      <c r="AS29" s="34"/>
      <c r="AT29" s="44" t="str">
        <f t="shared" si="4"/>
        <v/>
      </c>
      <c r="AU29" s="34"/>
      <c r="AV29" s="34"/>
      <c r="AW29" s="34"/>
    </row>
    <row r="30" customHeight="1" spans="1:49">
      <c r="A30" s="338" t="s">
        <v>726</v>
      </c>
      <c r="B30" s="339"/>
      <c r="C30" s="9"/>
      <c r="D30" s="9"/>
      <c r="E30" s="9"/>
      <c r="F30" s="9"/>
      <c r="G30" s="9"/>
      <c r="H30" s="335"/>
      <c r="I30" s="335"/>
      <c r="J30" s="335"/>
      <c r="K30" s="335"/>
      <c r="L30" s="335"/>
      <c r="M30" s="335"/>
      <c r="N30" s="340">
        <f>L29</f>
        <v>0</v>
      </c>
      <c r="O30" s="16" t="str">
        <f t="shared" si="0"/>
        <v/>
      </c>
      <c r="P30" s="27"/>
      <c r="R30" s="28"/>
      <c r="S30" s="28"/>
      <c r="T30" s="28"/>
      <c r="U30" s="28"/>
      <c r="V30" s="28"/>
      <c r="W30" s="28"/>
      <c r="X30" s="28"/>
      <c r="Y30" s="28"/>
      <c r="Z30" s="28"/>
      <c r="AA30" s="28"/>
      <c r="AB30" s="28"/>
      <c r="AC30" s="35"/>
      <c r="AD30" s="34"/>
      <c r="AE30" s="28"/>
      <c r="AF30" s="34"/>
      <c r="AG30" s="34"/>
      <c r="AH30" s="34"/>
      <c r="AI30" s="34"/>
      <c r="AJ30" s="34"/>
      <c r="AK30" s="34"/>
      <c r="AL30" s="34"/>
      <c r="AM30" s="34"/>
      <c r="AN30" s="34"/>
      <c r="AO30" s="34"/>
      <c r="AP30" s="34"/>
      <c r="AQ30" s="34"/>
      <c r="AR30" s="34"/>
      <c r="AS30" s="34"/>
      <c r="AT30" s="44" t="str">
        <f t="shared" si="4"/>
        <v/>
      </c>
      <c r="AU30" s="34"/>
      <c r="AV30" s="34"/>
      <c r="AW30" s="34"/>
    </row>
    <row r="31" customHeight="1" spans="1:49">
      <c r="A31" s="336" t="s">
        <v>573</v>
      </c>
      <c r="B31" s="337"/>
      <c r="C31" s="27"/>
      <c r="D31" s="9"/>
      <c r="E31" s="27"/>
      <c r="F31" s="27"/>
      <c r="G31" s="27"/>
      <c r="H31" s="340">
        <f>H28-H29</f>
        <v>0</v>
      </c>
      <c r="I31" s="340"/>
      <c r="J31" s="340">
        <f>J28-J29</f>
        <v>0</v>
      </c>
      <c r="K31" s="340"/>
      <c r="L31" s="340">
        <f>L28-L29</f>
        <v>0</v>
      </c>
      <c r="M31" s="340"/>
      <c r="N31" s="340">
        <f>N28-N30</f>
        <v>0</v>
      </c>
      <c r="O31" s="16" t="str">
        <f t="shared" si="0"/>
        <v/>
      </c>
      <c r="P31" s="27"/>
      <c r="R31" s="28"/>
      <c r="S31" s="28"/>
      <c r="T31" s="28"/>
      <c r="U31" s="28"/>
      <c r="V31" s="28"/>
      <c r="W31" s="28"/>
      <c r="X31" s="28"/>
      <c r="Y31" s="28"/>
      <c r="Z31" s="28"/>
      <c r="AA31" s="28"/>
      <c r="AB31" s="28"/>
      <c r="AC31" s="35"/>
      <c r="AD31" s="34"/>
      <c r="AE31" s="28"/>
      <c r="AF31" s="34"/>
      <c r="AG31" s="34"/>
      <c r="AH31" s="34"/>
      <c r="AI31" s="34"/>
      <c r="AJ31" s="34"/>
      <c r="AK31" s="34"/>
      <c r="AL31" s="34"/>
      <c r="AM31" s="34"/>
      <c r="AN31" s="34"/>
      <c r="AO31" s="34"/>
      <c r="AP31" s="34"/>
      <c r="AQ31" s="34"/>
      <c r="AR31" s="34"/>
      <c r="AS31" s="34"/>
      <c r="AT31" s="44" t="str">
        <f t="shared" si="4"/>
        <v/>
      </c>
      <c r="AU31" s="34"/>
      <c r="AV31" s="34"/>
      <c r="AW31" s="34"/>
    </row>
    <row r="32" customHeight="1" spans="1:14">
      <c r="A32" s="3" t="str">
        <f>基本信息输入表!$K$6&amp;"填表人："&amp;基本信息输入表!$M$24</f>
        <v>被评估单位填表人：</v>
      </c>
      <c r="F32" s="3"/>
      <c r="N32" s="3" t="str">
        <f>"评估人员："&amp;基本信息输入表!$Q$24</f>
        <v>评估人员：陈诗雨</v>
      </c>
    </row>
    <row r="33" customHeight="1" spans="1:6">
      <c r="A33" s="3" t="str">
        <f>"填表日期："&amp;YEAR(基本信息输入表!$O$24)&amp;"年"&amp;MONTH(基本信息输入表!$O$24)&amp;"月"&amp;DAY(基本信息输入表!$O$24)&amp;"日"</f>
        <v>填表日期：1900年1月0日</v>
      </c>
      <c r="F33" s="3"/>
    </row>
    <row r="34" customHeight="1" spans="17:17">
      <c r="Q34" s="29" t="s">
        <v>466</v>
      </c>
    </row>
  </sheetData>
  <mergeCells count="45">
    <mergeCell ref="A2:P2"/>
    <mergeCell ref="A3:P3"/>
    <mergeCell ref="R5:Y5"/>
    <mergeCell ref="Z5:AH5"/>
    <mergeCell ref="AI5:AS5"/>
    <mergeCell ref="AT5:AW5"/>
    <mergeCell ref="H6:I6"/>
    <mergeCell ref="J6:K6"/>
    <mergeCell ref="Z6:AD6"/>
    <mergeCell ref="AE6:AF6"/>
    <mergeCell ref="AJ6:AK6"/>
    <mergeCell ref="AL6:AQ6"/>
    <mergeCell ref="A28:B28"/>
    <mergeCell ref="A29:B29"/>
    <mergeCell ref="A30:B30"/>
    <mergeCell ref="A31:B31"/>
    <mergeCell ref="A6:A7"/>
    <mergeCell ref="B6:B7"/>
    <mergeCell ref="C6:C7"/>
    <mergeCell ref="D6:D7"/>
    <mergeCell ref="E6:E7"/>
    <mergeCell ref="F6:F7"/>
    <mergeCell ref="G6:G7"/>
    <mergeCell ref="L6:L7"/>
    <mergeCell ref="M6:M7"/>
    <mergeCell ref="N6:N7"/>
    <mergeCell ref="O6:O7"/>
    <mergeCell ref="P6:P7"/>
    <mergeCell ref="R6:R7"/>
    <mergeCell ref="S6:S7"/>
    <mergeCell ref="T6:T7"/>
    <mergeCell ref="U6:U7"/>
    <mergeCell ref="V6:V7"/>
    <mergeCell ref="W6:W7"/>
    <mergeCell ref="X6:X7"/>
    <mergeCell ref="Y6:Y7"/>
    <mergeCell ref="AG6:AG7"/>
    <mergeCell ref="AH6:AH7"/>
    <mergeCell ref="AI6:AI7"/>
    <mergeCell ref="AR6:AR7"/>
    <mergeCell ref="AS6:AS7"/>
    <mergeCell ref="AT6:AT7"/>
    <mergeCell ref="AU6:AU7"/>
    <mergeCell ref="AV6:AV7"/>
    <mergeCell ref="AW6:AW7"/>
  </mergeCells>
  <dataValidations count="3">
    <dataValidation type="list" allowBlank="1" showInputMessage="1" showErrorMessage="1" sqref="AE8:AE31">
      <formula1>基本信息输入表!$A$126:$A$128</formula1>
    </dataValidation>
    <dataValidation type="list" allowBlank="1" showInputMessage="1" showErrorMessage="1" sqref="Z8:AB31">
      <formula1>$A$108:$A$109</formula1>
    </dataValidation>
    <dataValidation type="list" allowBlank="1" showInputMessage="1" showErrorMessage="1" sqref="R8:W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6" fitToHeight="1000" orientation="landscape"/>
  <headerFooter scaleWithDoc="0">
    <oddFooter>&amp;R&amp;"宋体,常规"&amp;10&amp;P/&amp;N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workbookViewId="0">
      <selection activeCell="A5" sqref="A5"/>
    </sheetView>
  </sheetViews>
  <sheetFormatPr defaultColWidth="9" defaultRowHeight="15.75" customHeight="1"/>
  <cols>
    <col min="1" max="1" width="6.75" style="3" customWidth="1"/>
    <col min="2" max="2" width="26.75" style="3" customWidth="1"/>
    <col min="3" max="4" width="18.625" style="3" hidden="1" customWidth="1" outlineLevel="1"/>
    <col min="5" max="5" width="18.625" style="3" customWidth="1" collapsed="1"/>
    <col min="6" max="7" width="18.625" style="3" customWidth="1"/>
    <col min="8" max="8" width="12.625" style="3" customWidth="1"/>
    <col min="9" max="16384" width="9" style="3"/>
  </cols>
  <sheetData>
    <row r="1" customHeight="1" spans="1:1">
      <c r="A1" s="5" t="s">
        <v>435</v>
      </c>
    </row>
    <row r="2" s="1" customFormat="1" ht="30" customHeight="1" spans="1:8">
      <c r="A2" s="6" t="s">
        <v>747</v>
      </c>
      <c r="B2" s="6"/>
      <c r="C2" s="6"/>
      <c r="D2" s="6"/>
      <c r="E2" s="6"/>
      <c r="F2" s="6"/>
      <c r="G2" s="6"/>
      <c r="H2" s="6"/>
    </row>
    <row r="3" customHeight="1" spans="1:8">
      <c r="A3" s="2" t="str">
        <f>"评估基准日："&amp;TEXT(基本信息输入表!M7,"yyyy年mm月dd日")</f>
        <v>评估基准日：2024年06月30日</v>
      </c>
      <c r="B3" s="2"/>
      <c r="C3" s="2"/>
      <c r="D3" s="2"/>
      <c r="E3" s="2"/>
      <c r="F3" s="2"/>
      <c r="G3" s="2"/>
      <c r="H3" s="2"/>
    </row>
    <row r="4" ht="14.1" customHeight="1" spans="1:8">
      <c r="A4" s="2"/>
      <c r="B4" s="2"/>
      <c r="C4" s="2"/>
      <c r="D4" s="2"/>
      <c r="E4" s="2"/>
      <c r="F4" s="2"/>
      <c r="G4" s="2"/>
      <c r="H4" s="21" t="s">
        <v>748</v>
      </c>
    </row>
    <row r="5" customHeight="1" spans="1:8">
      <c r="A5" s="7" t="str">
        <f>基本信息输入表!K6&amp;"："&amp;基本信息输入表!M6</f>
        <v>被评估单位：贵州天然气能源投资股份有限公司</v>
      </c>
      <c r="B5" s="7"/>
      <c r="C5" s="8"/>
      <c r="D5" s="8"/>
      <c r="H5" s="96" t="s">
        <v>469</v>
      </c>
    </row>
    <row r="6" s="2" customFormat="1" customHeight="1" spans="1:8">
      <c r="A6" s="9" t="s">
        <v>586</v>
      </c>
      <c r="B6" s="9" t="s">
        <v>587</v>
      </c>
      <c r="C6" s="10" t="s">
        <v>440</v>
      </c>
      <c r="D6" s="10" t="s">
        <v>441</v>
      </c>
      <c r="E6" s="9" t="s">
        <v>442</v>
      </c>
      <c r="F6" s="9" t="s">
        <v>443</v>
      </c>
      <c r="G6" s="17" t="s">
        <v>444</v>
      </c>
      <c r="H6" s="9" t="s">
        <v>445</v>
      </c>
    </row>
    <row r="7" customHeight="1" spans="1:8">
      <c r="A7" s="9" t="s">
        <v>749</v>
      </c>
      <c r="B7" s="329" t="s">
        <v>750</v>
      </c>
      <c r="C7" s="329">
        <f>'3-9-1材料采购（在途物资）'!F28</f>
        <v>0</v>
      </c>
      <c r="D7" s="329">
        <f>'3-9-1材料采购（在途物资）'!I28</f>
        <v>0</v>
      </c>
      <c r="E7" s="15">
        <f>'3-9-1材料采购（在途物资）'!L28</f>
        <v>0</v>
      </c>
      <c r="F7" s="16">
        <f>'3-9-1材料采购（在途物资）'!O28</f>
        <v>0</v>
      </c>
      <c r="G7" s="16">
        <f>F7-E7</f>
        <v>0</v>
      </c>
      <c r="H7" s="104" t="str">
        <f>IF(E7=0,"",G7/E7*100)</f>
        <v/>
      </c>
    </row>
    <row r="8" customHeight="1" spans="1:8">
      <c r="A8" s="9" t="s">
        <v>751</v>
      </c>
      <c r="B8" s="330" t="s">
        <v>752</v>
      </c>
      <c r="C8" s="288">
        <f>'3-9-2原材料'!G31</f>
        <v>0</v>
      </c>
      <c r="D8" s="288">
        <f>'3-9-2原材料'!K31</f>
        <v>0</v>
      </c>
      <c r="E8" s="15">
        <f>'3-9-2原材料'!O31</f>
        <v>0</v>
      </c>
      <c r="F8" s="16">
        <f>'3-9-2原材料'!U31</f>
        <v>0</v>
      </c>
      <c r="G8" s="16">
        <f t="shared" ref="G8:G14" si="0">F8-E8</f>
        <v>0</v>
      </c>
      <c r="H8" s="104" t="str">
        <f t="shared" ref="H8:H14" si="1">IF(E8=0,"",G8/E8*100)</f>
        <v/>
      </c>
    </row>
    <row r="9" customHeight="1" spans="1:8">
      <c r="A9" s="9" t="s">
        <v>753</v>
      </c>
      <c r="B9" s="330" t="s">
        <v>754</v>
      </c>
      <c r="C9" s="288">
        <f>'3-9-3在库周转材料'!G31</f>
        <v>0</v>
      </c>
      <c r="D9" s="288">
        <f>'3-9-3在库周转材料'!J31</f>
        <v>0</v>
      </c>
      <c r="E9" s="15">
        <f>'3-9-3在库周转材料'!M31</f>
        <v>0</v>
      </c>
      <c r="F9" s="16">
        <f>'3-9-3在库周转材料'!R31</f>
        <v>0</v>
      </c>
      <c r="G9" s="16">
        <f t="shared" si="0"/>
        <v>0</v>
      </c>
      <c r="H9" s="104" t="str">
        <f t="shared" si="1"/>
        <v/>
      </c>
    </row>
    <row r="10" customHeight="1" spans="1:8">
      <c r="A10" s="9" t="s">
        <v>755</v>
      </c>
      <c r="B10" s="330" t="s">
        <v>756</v>
      </c>
      <c r="C10" s="288">
        <f>'3-9-4委托加工物资'!G28</f>
        <v>0</v>
      </c>
      <c r="D10" s="288">
        <f>'3-9-4委托加工物资'!J28</f>
        <v>0</v>
      </c>
      <c r="E10" s="15">
        <f>'3-9-4委托加工物资'!M28</f>
        <v>0</v>
      </c>
      <c r="F10" s="16">
        <f>'3-9-4委托加工物资'!P28</f>
        <v>0</v>
      </c>
      <c r="G10" s="16">
        <f t="shared" si="0"/>
        <v>0</v>
      </c>
      <c r="H10" s="104" t="str">
        <f t="shared" si="1"/>
        <v/>
      </c>
    </row>
    <row r="11" customHeight="1" spans="1:8">
      <c r="A11" s="9" t="s">
        <v>757</v>
      </c>
      <c r="B11" s="330" t="s">
        <v>758</v>
      </c>
      <c r="C11" s="288">
        <f>'3-9-5产成品（库存商品）'!I31</f>
        <v>0</v>
      </c>
      <c r="D11" s="288">
        <f>'3-9-6在产品（自制半成品）'!I28</f>
        <v>0</v>
      </c>
      <c r="E11" s="15">
        <f>'3-9-5产成品（库存商品）'!Q31</f>
        <v>0</v>
      </c>
      <c r="F11" s="16">
        <f>'3-9-5产成品（库存商品）'!U31</f>
        <v>0</v>
      </c>
      <c r="G11" s="16">
        <f t="shared" si="0"/>
        <v>0</v>
      </c>
      <c r="H11" s="104" t="str">
        <f t="shared" si="1"/>
        <v/>
      </c>
    </row>
    <row r="12" customHeight="1" spans="1:8">
      <c r="A12" s="9" t="s">
        <v>759</v>
      </c>
      <c r="B12" s="330" t="s">
        <v>760</v>
      </c>
      <c r="C12" s="288">
        <f>'3-9-6在产品（自制半成品）'!F28</f>
        <v>0</v>
      </c>
      <c r="D12" s="288">
        <f>'3-9-6在产品（自制半成品）'!I28</f>
        <v>0</v>
      </c>
      <c r="E12" s="15">
        <f>'3-9-6在产品（自制半成品）'!L28</f>
        <v>0</v>
      </c>
      <c r="F12" s="16">
        <f>'3-9-6在产品（自制半成品）'!P28</f>
        <v>0</v>
      </c>
      <c r="G12" s="16">
        <f t="shared" si="0"/>
        <v>0</v>
      </c>
      <c r="H12" s="104" t="str">
        <f t="shared" si="1"/>
        <v/>
      </c>
    </row>
    <row r="13" customHeight="1" spans="1:8">
      <c r="A13" s="9" t="s">
        <v>761</v>
      </c>
      <c r="B13" s="330" t="s">
        <v>762</v>
      </c>
      <c r="C13" s="288">
        <f>'3-9-7发出商品'!G27</f>
        <v>0</v>
      </c>
      <c r="D13" s="288">
        <f>'3-9-7发出商品'!J27</f>
        <v>0</v>
      </c>
      <c r="E13" s="15">
        <f>'3-9-7发出商品'!M27</f>
        <v>0</v>
      </c>
      <c r="F13" s="16">
        <f>'3-9-7发出商品'!P27</f>
        <v>0</v>
      </c>
      <c r="G13" s="16">
        <f t="shared" si="0"/>
        <v>0</v>
      </c>
      <c r="H13" s="104" t="str">
        <f t="shared" si="1"/>
        <v/>
      </c>
    </row>
    <row r="14" customHeight="1" spans="1:8">
      <c r="A14" s="9" t="s">
        <v>763</v>
      </c>
      <c r="B14" s="330" t="s">
        <v>764</v>
      </c>
      <c r="C14" s="288">
        <f>'3-9-8在用周转材料'!F26</f>
        <v>0</v>
      </c>
      <c r="D14" s="288">
        <f>'3-9-8在用周转材料'!H26</f>
        <v>0</v>
      </c>
      <c r="E14" s="15">
        <f>'3-9-8在用周转材料'!J26</f>
        <v>0</v>
      </c>
      <c r="F14" s="16">
        <f>'3-9-8在用周转材料'!N26</f>
        <v>0</v>
      </c>
      <c r="G14" s="16">
        <f t="shared" si="0"/>
        <v>0</v>
      </c>
      <c r="H14" s="104" t="str">
        <f t="shared" si="1"/>
        <v/>
      </c>
    </row>
    <row r="15" s="263" customFormat="1" customHeight="1" spans="1:8">
      <c r="A15" s="9" t="s">
        <v>765</v>
      </c>
      <c r="B15" s="331" t="s">
        <v>183</v>
      </c>
      <c r="C15" s="329"/>
      <c r="D15" s="329"/>
      <c r="E15" s="288">
        <f>'3-9-9工程施工'!Q24</f>
        <v>0</v>
      </c>
      <c r="F15" s="288">
        <f>'3-9-9工程施工'!R24</f>
        <v>0</v>
      </c>
      <c r="G15" s="16">
        <f t="shared" ref="G15" si="2">F15-E15</f>
        <v>0</v>
      </c>
      <c r="H15" s="104" t="str">
        <f t="shared" ref="H15" si="3">IF(E15=0,"",G15/E15*100)</f>
        <v/>
      </c>
    </row>
    <row r="16" customHeight="1" spans="1:8">
      <c r="A16" s="9"/>
      <c r="B16" s="46"/>
      <c r="C16" s="46"/>
      <c r="D16" s="46"/>
      <c r="E16" s="15"/>
      <c r="F16" s="16"/>
      <c r="G16" s="16"/>
      <c r="H16" s="104"/>
    </row>
    <row r="17" customHeight="1" spans="1:8">
      <c r="A17" s="9"/>
      <c r="B17" s="46"/>
      <c r="C17" s="46"/>
      <c r="D17" s="46"/>
      <c r="E17" s="15"/>
      <c r="F17" s="16"/>
      <c r="G17" s="16"/>
      <c r="H17" s="104"/>
    </row>
    <row r="18" customHeight="1" spans="1:8">
      <c r="A18" s="9"/>
      <c r="B18" s="46"/>
      <c r="C18" s="46"/>
      <c r="D18" s="46"/>
      <c r="E18" s="15"/>
      <c r="F18" s="16"/>
      <c r="G18" s="16"/>
      <c r="H18" s="104"/>
    </row>
    <row r="19" customHeight="1" spans="1:8">
      <c r="A19" s="9"/>
      <c r="B19" s="46"/>
      <c r="C19" s="46"/>
      <c r="D19" s="46"/>
      <c r="E19" s="15"/>
      <c r="F19" s="16"/>
      <c r="G19" s="16"/>
      <c r="H19" s="104"/>
    </row>
    <row r="20" customHeight="1" spans="1:8">
      <c r="A20" s="9"/>
      <c r="B20" s="46"/>
      <c r="C20" s="46"/>
      <c r="D20" s="46"/>
      <c r="E20" s="15"/>
      <c r="F20" s="16"/>
      <c r="G20" s="16"/>
      <c r="H20" s="104"/>
    </row>
    <row r="21" customHeight="1" spans="1:8">
      <c r="A21" s="9"/>
      <c r="B21" s="46"/>
      <c r="C21" s="46"/>
      <c r="D21" s="46"/>
      <c r="E21" s="15"/>
      <c r="F21" s="16"/>
      <c r="G21" s="16"/>
      <c r="H21" s="104"/>
    </row>
    <row r="22" customHeight="1" spans="1:8">
      <c r="A22" s="9"/>
      <c r="B22" s="46"/>
      <c r="C22" s="46"/>
      <c r="D22" s="46"/>
      <c r="E22" s="15"/>
      <c r="F22" s="16"/>
      <c r="G22" s="16"/>
      <c r="H22" s="104"/>
    </row>
    <row r="23" customHeight="1" spans="1:8">
      <c r="A23" s="9"/>
      <c r="B23" s="46"/>
      <c r="C23" s="46"/>
      <c r="D23" s="46"/>
      <c r="E23" s="15"/>
      <c r="F23" s="16"/>
      <c r="G23" s="16"/>
      <c r="H23" s="104"/>
    </row>
    <row r="24" customHeight="1" spans="1:8">
      <c r="A24" s="17" t="s">
        <v>575</v>
      </c>
      <c r="B24" s="14"/>
      <c r="C24" s="15">
        <f>SUM(C7:C23)</f>
        <v>0</v>
      </c>
      <c r="D24" s="15">
        <f>SUM(D7:D23)</f>
        <v>0</v>
      </c>
      <c r="E24" s="15">
        <f>SUM(E7:E23)</f>
        <v>0</v>
      </c>
      <c r="F24" s="15">
        <f>SUM(F7:F23)</f>
        <v>0</v>
      </c>
      <c r="G24" s="16">
        <f>F24-E24</f>
        <v>0</v>
      </c>
      <c r="H24" s="104" t="str">
        <f>IF(E24=0,"",G24/E24*100)</f>
        <v/>
      </c>
    </row>
    <row r="25" customHeight="1" spans="1:8">
      <c r="A25" s="17" t="s">
        <v>766</v>
      </c>
      <c r="B25" s="14"/>
      <c r="C25" s="332">
        <v>0</v>
      </c>
      <c r="D25" s="332">
        <v>0</v>
      </c>
      <c r="E25" s="333"/>
      <c r="F25" s="152"/>
      <c r="G25" s="16">
        <f>F25-E25</f>
        <v>0</v>
      </c>
      <c r="H25" s="104" t="str">
        <f>IF(E25=0,"",G25/E25*100)</f>
        <v/>
      </c>
    </row>
    <row r="26" customHeight="1" spans="1:8">
      <c r="A26" s="17" t="s">
        <v>577</v>
      </c>
      <c r="B26" s="14"/>
      <c r="C26" s="15">
        <f>C24-C25</f>
        <v>0</v>
      </c>
      <c r="D26" s="15">
        <f>D24-D25</f>
        <v>0</v>
      </c>
      <c r="E26" s="15">
        <f>E24-E25</f>
        <v>0</v>
      </c>
      <c r="F26" s="16">
        <f>F24</f>
        <v>0</v>
      </c>
      <c r="G26" s="16">
        <f>F26-E26</f>
        <v>0</v>
      </c>
      <c r="H26" s="104" t="str">
        <f>IF(E26=0,"",G26/E26*100)</f>
        <v/>
      </c>
    </row>
    <row r="27" customHeight="1" spans="6:6">
      <c r="F27" s="3" t="str">
        <f>"评估人员："&amp;基本信息输入表!$Q$25</f>
        <v>评估人员：陈诗雨</v>
      </c>
    </row>
    <row r="28" customHeight="1" spans="9:9">
      <c r="I28" s="29" t="s">
        <v>466</v>
      </c>
    </row>
  </sheetData>
  <mergeCells count="5">
    <mergeCell ref="A2:H2"/>
    <mergeCell ref="A3:H3"/>
    <mergeCell ref="A24:B24"/>
    <mergeCell ref="A25:B25"/>
    <mergeCell ref="A26:B26"/>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S31"/>
  <sheetViews>
    <sheetView showGridLines="0" workbookViewId="0">
      <selection activeCell="A5" sqref="A5"/>
    </sheetView>
  </sheetViews>
  <sheetFormatPr defaultColWidth="9" defaultRowHeight="15.75" customHeight="1"/>
  <cols>
    <col min="1" max="1" width="5.5" style="3" customWidth="1"/>
    <col min="2" max="2" width="14.625" style="3" customWidth="1"/>
    <col min="3" max="3" width="10.625" style="3" customWidth="1"/>
    <col min="4" max="9" width="10.625" style="3" customWidth="1" outlineLevel="1"/>
    <col min="10" max="11" width="10.625" style="3" customWidth="1"/>
    <col min="12" max="12" width="12.25" style="3" customWidth="1"/>
    <col min="13" max="14" width="10.625" style="3" customWidth="1"/>
    <col min="15" max="15" width="12.25" style="3" customWidth="1"/>
    <col min="16" max="16" width="7" style="3" customWidth="1"/>
    <col min="17" max="17" width="13.125" style="3" customWidth="1"/>
    <col min="18" max="18" width="9" style="3"/>
    <col min="19" max="24" width="5.625" style="4" customWidth="1" outlineLevel="1"/>
    <col min="25" max="25" width="14.75" style="4" customWidth="1" outlineLevel="1"/>
    <col min="26" max="26" width="13.625" style="4" customWidth="1"/>
    <col min="27" max="29" width="5.625" style="4" customWidth="1" outlineLevel="1"/>
    <col min="30" max="31" width="7.25" style="4" customWidth="1" outlineLevel="1"/>
    <col min="32" max="32" width="5.625" style="4" customWidth="1" outlineLevel="1"/>
    <col min="33" max="36" width="8.625" style="4" customWidth="1" outlineLevel="1"/>
    <col min="37" max="37" width="14.625" style="4" customWidth="1" outlineLevel="1"/>
    <col min="38" max="38" width="13.625" style="4" customWidth="1"/>
    <col min="39" max="39" width="8.625" style="4" customWidth="1" outlineLevel="2"/>
    <col min="40" max="40" width="8.625" style="4" customWidth="1" outlineLevel="1"/>
    <col min="41" max="41" width="13.75" style="4" customWidth="1"/>
    <col min="42" max="44" width="13.625" style="4" customWidth="1" outlineLevel="1"/>
    <col min="45" max="45" width="13.625" style="4" customWidth="1"/>
    <col min="46" max="16384" width="9" style="3"/>
  </cols>
  <sheetData>
    <row r="1" customHeight="1" spans="1:1">
      <c r="A1" s="5" t="s">
        <v>435</v>
      </c>
    </row>
    <row r="2" s="1" customFormat="1" ht="30" customHeight="1" spans="1:45">
      <c r="A2" s="6" t="s">
        <v>767</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customHeight="1" spans="1:17">
      <c r="A3" s="2" t="str">
        <f>"评估基准日："&amp;TEXT(基本信息输入表!M7,"yyyy年mm月dd日")</f>
        <v>评估基准日：2024年06月30日</v>
      </c>
      <c r="B3" s="2"/>
      <c r="C3" s="2"/>
      <c r="D3" s="2"/>
      <c r="E3" s="2"/>
      <c r="F3" s="2"/>
      <c r="G3" s="2"/>
      <c r="H3" s="2"/>
      <c r="I3" s="2"/>
      <c r="J3" s="2"/>
      <c r="K3" s="2"/>
      <c r="L3" s="2"/>
      <c r="M3" s="2"/>
      <c r="N3" s="2"/>
      <c r="O3" s="2"/>
      <c r="P3" s="2"/>
      <c r="Q3" s="2"/>
    </row>
    <row r="4" ht="14.1" customHeight="1" spans="1:17">
      <c r="A4" s="2"/>
      <c r="B4" s="2"/>
      <c r="C4" s="2"/>
      <c r="D4" s="2"/>
      <c r="E4" s="2"/>
      <c r="F4" s="2"/>
      <c r="G4" s="2"/>
      <c r="H4" s="2"/>
      <c r="I4" s="2"/>
      <c r="J4" s="2"/>
      <c r="K4" s="2"/>
      <c r="L4" s="2"/>
      <c r="M4" s="2"/>
      <c r="N4" s="2"/>
      <c r="O4" s="2"/>
      <c r="P4" s="2"/>
      <c r="Q4" s="21" t="s">
        <v>768</v>
      </c>
    </row>
    <row r="5" customHeight="1" spans="1:45">
      <c r="A5" s="3" t="str">
        <f>基本信息输入表!K6&amp;"："&amp;基本信息输入表!M6</f>
        <v>被评估单位：贵州天然气能源投资股份有限公司</v>
      </c>
      <c r="Q5" s="21" t="s">
        <v>469</v>
      </c>
      <c r="S5" s="20" t="s">
        <v>598</v>
      </c>
      <c r="T5" s="20"/>
      <c r="U5" s="20"/>
      <c r="V5" s="20"/>
      <c r="W5" s="20"/>
      <c r="X5" s="20"/>
      <c r="Y5" s="20"/>
      <c r="Z5" s="20"/>
      <c r="AA5" s="30" t="s">
        <v>599</v>
      </c>
      <c r="AB5" s="31"/>
      <c r="AC5" s="31"/>
      <c r="AD5" s="31"/>
      <c r="AE5" s="31"/>
      <c r="AF5" s="31"/>
      <c r="AG5" s="31"/>
      <c r="AH5" s="31"/>
      <c r="AI5" s="31"/>
      <c r="AJ5" s="31"/>
      <c r="AK5" s="31"/>
      <c r="AL5" s="32"/>
      <c r="AM5" s="68" t="s">
        <v>600</v>
      </c>
      <c r="AN5" s="36"/>
      <c r="AO5" s="37"/>
      <c r="AP5" s="33" t="s">
        <v>601</v>
      </c>
      <c r="AQ5" s="33"/>
      <c r="AR5" s="33"/>
      <c r="AS5" s="33"/>
    </row>
    <row r="6" s="2" customFormat="1" customHeight="1" spans="1:45">
      <c r="A6" s="9" t="s">
        <v>470</v>
      </c>
      <c r="B6" s="9" t="s">
        <v>769</v>
      </c>
      <c r="C6" s="144" t="s">
        <v>770</v>
      </c>
      <c r="D6" s="141" t="s">
        <v>709</v>
      </c>
      <c r="E6" s="141"/>
      <c r="F6" s="141"/>
      <c r="G6" s="141" t="s">
        <v>695</v>
      </c>
      <c r="H6" s="141"/>
      <c r="I6" s="141"/>
      <c r="J6" s="9" t="s">
        <v>442</v>
      </c>
      <c r="K6" s="9"/>
      <c r="L6" s="9"/>
      <c r="M6" s="9" t="s">
        <v>443</v>
      </c>
      <c r="N6" s="9"/>
      <c r="O6" s="9"/>
      <c r="P6" s="9" t="s">
        <v>445</v>
      </c>
      <c r="Q6" s="9" t="s">
        <v>588</v>
      </c>
      <c r="S6" s="20" t="s">
        <v>602</v>
      </c>
      <c r="T6" s="20" t="s">
        <v>654</v>
      </c>
      <c r="U6" s="20" t="s">
        <v>696</v>
      </c>
      <c r="V6" s="20" t="s">
        <v>655</v>
      </c>
      <c r="W6" s="22" t="s">
        <v>711</v>
      </c>
      <c r="X6" s="23" t="s">
        <v>604</v>
      </c>
      <c r="Y6" s="20" t="s">
        <v>605</v>
      </c>
      <c r="Z6" s="20"/>
      <c r="AA6" s="30" t="s">
        <v>606</v>
      </c>
      <c r="AB6" s="31"/>
      <c r="AC6" s="31"/>
      <c r="AD6" s="31"/>
      <c r="AE6" s="31"/>
      <c r="AF6" s="32"/>
      <c r="AG6" s="33" t="s">
        <v>607</v>
      </c>
      <c r="AH6" s="33"/>
      <c r="AI6" s="33" t="s">
        <v>656</v>
      </c>
      <c r="AJ6" s="33"/>
      <c r="AK6" s="33" t="s">
        <v>608</v>
      </c>
      <c r="AL6" s="38"/>
      <c r="AM6" s="20" t="s">
        <v>609</v>
      </c>
      <c r="AN6" s="20" t="s">
        <v>443</v>
      </c>
      <c r="AO6" s="40"/>
      <c r="AP6" s="38" t="s">
        <v>610</v>
      </c>
      <c r="AQ6" s="38" t="s">
        <v>611</v>
      </c>
      <c r="AR6" s="33" t="s">
        <v>612</v>
      </c>
      <c r="AS6" s="38"/>
    </row>
    <row r="7" s="2" customFormat="1" customHeight="1" spans="1:45">
      <c r="A7" s="9"/>
      <c r="B7" s="9"/>
      <c r="C7" s="145"/>
      <c r="D7" s="141" t="s">
        <v>771</v>
      </c>
      <c r="E7" s="141" t="s">
        <v>772</v>
      </c>
      <c r="F7" s="141" t="s">
        <v>773</v>
      </c>
      <c r="G7" s="141" t="s">
        <v>771</v>
      </c>
      <c r="H7" s="141" t="s">
        <v>772</v>
      </c>
      <c r="I7" s="141" t="s">
        <v>773</v>
      </c>
      <c r="J7" s="9" t="s">
        <v>771</v>
      </c>
      <c r="K7" s="9" t="s">
        <v>772</v>
      </c>
      <c r="L7" s="9" t="s">
        <v>773</v>
      </c>
      <c r="M7" s="9" t="s">
        <v>774</v>
      </c>
      <c r="N7" s="9" t="s">
        <v>775</v>
      </c>
      <c r="O7" s="9" t="s">
        <v>773</v>
      </c>
      <c r="P7" s="9"/>
      <c r="Q7" s="9"/>
      <c r="S7" s="20"/>
      <c r="T7" s="20"/>
      <c r="U7" s="20"/>
      <c r="V7" s="20"/>
      <c r="W7" s="20"/>
      <c r="X7" s="20"/>
      <c r="Y7" s="20"/>
      <c r="Z7" s="20"/>
      <c r="AA7" s="33" t="s">
        <v>617</v>
      </c>
      <c r="AB7" s="33" t="s">
        <v>633</v>
      </c>
      <c r="AC7" s="33" t="s">
        <v>618</v>
      </c>
      <c r="AD7" s="33" t="s">
        <v>667</v>
      </c>
      <c r="AE7" s="33" t="s">
        <v>620</v>
      </c>
      <c r="AF7" s="30" t="s">
        <v>621</v>
      </c>
      <c r="AG7" s="33" t="s">
        <v>622</v>
      </c>
      <c r="AH7" s="33" t="s">
        <v>623</v>
      </c>
      <c r="AI7" s="33" t="s">
        <v>622</v>
      </c>
      <c r="AJ7" s="33" t="s">
        <v>668</v>
      </c>
      <c r="AK7" s="33"/>
      <c r="AL7" s="41"/>
      <c r="AM7" s="20"/>
      <c r="AN7" s="20"/>
      <c r="AO7" s="43"/>
      <c r="AP7" s="41"/>
      <c r="AQ7" s="41"/>
      <c r="AR7" s="33"/>
      <c r="AS7" s="41"/>
    </row>
    <row r="8" customHeight="1" spans="1:45">
      <c r="A8" s="107" t="str">
        <f>IF(B8="","",ROW()-7)</f>
        <v/>
      </c>
      <c r="B8" s="13"/>
      <c r="C8" s="145"/>
      <c r="D8" s="145"/>
      <c r="E8" s="145"/>
      <c r="F8" s="145"/>
      <c r="G8" s="145"/>
      <c r="H8" s="145"/>
      <c r="I8" s="145"/>
      <c r="J8" s="152">
        <f>D8+G8</f>
        <v>0</v>
      </c>
      <c r="K8" s="152" t="str">
        <f>IFERROR(L8/J8,"")</f>
        <v/>
      </c>
      <c r="L8" s="152">
        <f t="shared" ref="L8:L10" si="0">I8+F8</f>
        <v>0</v>
      </c>
      <c r="M8" s="16"/>
      <c r="N8" s="16"/>
      <c r="O8" s="16">
        <f t="shared" ref="O8:O10" si="1">M8*N8</f>
        <v>0</v>
      </c>
      <c r="P8" s="16" t="str">
        <f>IF(L8=0,"",(O8-L8)/L8*100)</f>
        <v/>
      </c>
      <c r="Q8" s="27"/>
      <c r="S8" s="28"/>
      <c r="T8" s="28"/>
      <c r="U8" s="28"/>
      <c r="V8" s="28"/>
      <c r="W8" s="28"/>
      <c r="X8" s="28"/>
      <c r="Y8" s="28"/>
      <c r="Z8" s="28"/>
      <c r="AA8" s="28"/>
      <c r="AB8" s="28"/>
      <c r="AC8" s="28"/>
      <c r="AD8" s="28"/>
      <c r="AE8" s="34"/>
      <c r="AF8" s="34"/>
      <c r="AG8" s="28"/>
      <c r="AH8" s="34"/>
      <c r="AI8" s="34"/>
      <c r="AJ8" s="34"/>
      <c r="AK8" s="34"/>
      <c r="AL8" s="34"/>
      <c r="AM8" s="34"/>
      <c r="AN8" s="247"/>
      <c r="AO8" s="34"/>
      <c r="AP8" s="44" t="str">
        <f t="shared" ref="AP8:AP29" si="2">IFERROR((AN8-L7)/(L7)*100,"")</f>
        <v/>
      </c>
      <c r="AQ8" s="34"/>
      <c r="AR8" s="34"/>
      <c r="AS8" s="34"/>
    </row>
    <row r="9" customHeight="1" spans="1:45">
      <c r="A9" s="107" t="str">
        <f t="shared" ref="A9:A27" si="3">IF(B9="","",ROW()-7)</f>
        <v/>
      </c>
      <c r="B9" s="13"/>
      <c r="C9" s="145"/>
      <c r="D9" s="145"/>
      <c r="E9" s="145"/>
      <c r="F9" s="145"/>
      <c r="G9" s="145"/>
      <c r="H9" s="145"/>
      <c r="I9" s="145"/>
      <c r="J9" s="152">
        <f t="shared" ref="J9:J27" si="4">D9+G9</f>
        <v>0</v>
      </c>
      <c r="K9" s="152" t="str">
        <f t="shared" ref="K9:K27" si="5">IFERROR(L9/J9,"")</f>
        <v/>
      </c>
      <c r="L9" s="152">
        <f t="shared" si="0"/>
        <v>0</v>
      </c>
      <c r="M9" s="16"/>
      <c r="N9" s="16"/>
      <c r="O9" s="16">
        <f t="shared" si="1"/>
        <v>0</v>
      </c>
      <c r="P9" s="16" t="str">
        <f t="shared" ref="P9:P28" si="6">IF(L9=0,"",(O9-L9)/L9*100)</f>
        <v/>
      </c>
      <c r="Q9" s="27"/>
      <c r="S9" s="28"/>
      <c r="T9" s="28"/>
      <c r="U9" s="28"/>
      <c r="V9" s="28"/>
      <c r="W9" s="28"/>
      <c r="X9" s="28"/>
      <c r="Y9" s="28"/>
      <c r="Z9" s="28"/>
      <c r="AA9" s="28"/>
      <c r="AB9" s="28"/>
      <c r="AC9" s="28"/>
      <c r="AD9" s="28"/>
      <c r="AE9" s="35"/>
      <c r="AF9" s="34"/>
      <c r="AG9" s="28"/>
      <c r="AH9" s="34"/>
      <c r="AI9" s="34"/>
      <c r="AJ9" s="34"/>
      <c r="AK9" s="34"/>
      <c r="AL9" s="34"/>
      <c r="AM9" s="34"/>
      <c r="AN9" s="247"/>
      <c r="AO9" s="34"/>
      <c r="AP9" s="44" t="str">
        <f t="shared" si="2"/>
        <v/>
      </c>
      <c r="AQ9" s="34"/>
      <c r="AR9" s="34"/>
      <c r="AS9" s="34"/>
    </row>
    <row r="10" customHeight="1" spans="1:45">
      <c r="A10" s="107" t="str">
        <f t="shared" si="3"/>
        <v/>
      </c>
      <c r="B10" s="13"/>
      <c r="C10" s="145"/>
      <c r="D10" s="145"/>
      <c r="E10" s="145"/>
      <c r="F10" s="145"/>
      <c r="G10" s="145"/>
      <c r="H10" s="145"/>
      <c r="I10" s="145"/>
      <c r="J10" s="152">
        <f t="shared" si="4"/>
        <v>0</v>
      </c>
      <c r="K10" s="152" t="str">
        <f t="shared" si="5"/>
        <v/>
      </c>
      <c r="L10" s="152">
        <f t="shared" si="0"/>
        <v>0</v>
      </c>
      <c r="M10" s="16"/>
      <c r="N10" s="16"/>
      <c r="O10" s="16">
        <f t="shared" si="1"/>
        <v>0</v>
      </c>
      <c r="P10" s="16" t="str">
        <f t="shared" si="6"/>
        <v/>
      </c>
      <c r="Q10" s="27"/>
      <c r="S10" s="28"/>
      <c r="T10" s="28"/>
      <c r="U10" s="28"/>
      <c r="V10" s="28"/>
      <c r="W10" s="28"/>
      <c r="X10" s="28"/>
      <c r="Y10" s="28"/>
      <c r="Z10" s="28"/>
      <c r="AA10" s="28"/>
      <c r="AB10" s="28"/>
      <c r="AC10" s="28"/>
      <c r="AD10" s="28"/>
      <c r="AE10" s="35"/>
      <c r="AF10" s="34"/>
      <c r="AG10" s="28"/>
      <c r="AH10" s="34"/>
      <c r="AI10" s="34"/>
      <c r="AJ10" s="34"/>
      <c r="AK10" s="34"/>
      <c r="AL10" s="34"/>
      <c r="AM10" s="34"/>
      <c r="AN10" s="247"/>
      <c r="AO10" s="34"/>
      <c r="AP10" s="44" t="str">
        <f t="shared" si="2"/>
        <v/>
      </c>
      <c r="AQ10" s="34"/>
      <c r="AR10" s="34"/>
      <c r="AS10" s="34"/>
    </row>
    <row r="11" customHeight="1" spans="1:45">
      <c r="A11" s="107" t="str">
        <f t="shared" si="3"/>
        <v/>
      </c>
      <c r="B11" s="13"/>
      <c r="C11" s="145"/>
      <c r="D11" s="145"/>
      <c r="E11" s="145"/>
      <c r="F11" s="145"/>
      <c r="G11" s="145"/>
      <c r="H11" s="145"/>
      <c r="I11" s="145"/>
      <c r="J11" s="152">
        <f t="shared" si="4"/>
        <v>0</v>
      </c>
      <c r="K11" s="152" t="str">
        <f t="shared" si="5"/>
        <v/>
      </c>
      <c r="L11" s="152">
        <f t="shared" ref="L11:L27" si="7">I11+F11</f>
        <v>0</v>
      </c>
      <c r="M11" s="16"/>
      <c r="N11" s="16"/>
      <c r="O11" s="16">
        <f t="shared" ref="O11:O27" si="8">M11*N11</f>
        <v>0</v>
      </c>
      <c r="P11" s="16" t="str">
        <f t="shared" si="6"/>
        <v/>
      </c>
      <c r="Q11" s="27"/>
      <c r="S11" s="28"/>
      <c r="T11" s="28"/>
      <c r="U11" s="28"/>
      <c r="V11" s="28"/>
      <c r="W11" s="28"/>
      <c r="X11" s="28"/>
      <c r="Y11" s="28"/>
      <c r="Z11" s="28"/>
      <c r="AA11" s="28"/>
      <c r="AB11" s="28"/>
      <c r="AC11" s="28"/>
      <c r="AD11" s="28"/>
      <c r="AE11" s="35"/>
      <c r="AF11" s="34"/>
      <c r="AG11" s="28"/>
      <c r="AH11" s="34"/>
      <c r="AI11" s="34"/>
      <c r="AJ11" s="34"/>
      <c r="AK11" s="34"/>
      <c r="AL11" s="34"/>
      <c r="AM11" s="34"/>
      <c r="AN11" s="247"/>
      <c r="AO11" s="34"/>
      <c r="AP11" s="44" t="str">
        <f t="shared" si="2"/>
        <v/>
      </c>
      <c r="AQ11" s="34"/>
      <c r="AR11" s="34"/>
      <c r="AS11" s="34"/>
    </row>
    <row r="12" customHeight="1" spans="1:45">
      <c r="A12" s="107" t="str">
        <f t="shared" si="3"/>
        <v/>
      </c>
      <c r="B12" s="13"/>
      <c r="C12" s="145"/>
      <c r="D12" s="145"/>
      <c r="E12" s="145"/>
      <c r="F12" s="145"/>
      <c r="G12" s="145"/>
      <c r="H12" s="145"/>
      <c r="I12" s="145"/>
      <c r="J12" s="152">
        <f t="shared" si="4"/>
        <v>0</v>
      </c>
      <c r="K12" s="152" t="str">
        <f t="shared" si="5"/>
        <v/>
      </c>
      <c r="L12" s="152">
        <f t="shared" si="7"/>
        <v>0</v>
      </c>
      <c r="M12" s="16"/>
      <c r="N12" s="16"/>
      <c r="O12" s="16">
        <f t="shared" si="8"/>
        <v>0</v>
      </c>
      <c r="P12" s="16" t="str">
        <f t="shared" si="6"/>
        <v/>
      </c>
      <c r="Q12" s="27"/>
      <c r="S12" s="28"/>
      <c r="T12" s="28"/>
      <c r="U12" s="28"/>
      <c r="V12" s="28"/>
      <c r="W12" s="28"/>
      <c r="X12" s="28"/>
      <c r="Y12" s="28"/>
      <c r="Z12" s="28"/>
      <c r="AA12" s="28"/>
      <c r="AB12" s="28"/>
      <c r="AC12" s="28"/>
      <c r="AD12" s="28"/>
      <c r="AE12" s="35"/>
      <c r="AF12" s="34"/>
      <c r="AG12" s="28"/>
      <c r="AH12" s="34"/>
      <c r="AI12" s="34"/>
      <c r="AJ12" s="34"/>
      <c r="AK12" s="34"/>
      <c r="AL12" s="34"/>
      <c r="AM12" s="34"/>
      <c r="AN12" s="247"/>
      <c r="AO12" s="34"/>
      <c r="AP12" s="44" t="str">
        <f t="shared" si="2"/>
        <v/>
      </c>
      <c r="AQ12" s="34"/>
      <c r="AR12" s="34"/>
      <c r="AS12" s="34"/>
    </row>
    <row r="13" customHeight="1" spans="1:45">
      <c r="A13" s="107" t="str">
        <f t="shared" si="3"/>
        <v/>
      </c>
      <c r="B13" s="13"/>
      <c r="C13" s="145"/>
      <c r="D13" s="145"/>
      <c r="E13" s="145"/>
      <c r="F13" s="145"/>
      <c r="G13" s="145"/>
      <c r="H13" s="145"/>
      <c r="I13" s="145"/>
      <c r="J13" s="152">
        <f t="shared" si="4"/>
        <v>0</v>
      </c>
      <c r="K13" s="152" t="str">
        <f t="shared" si="5"/>
        <v/>
      </c>
      <c r="L13" s="152">
        <f t="shared" si="7"/>
        <v>0</v>
      </c>
      <c r="M13" s="16"/>
      <c r="N13" s="16"/>
      <c r="O13" s="16">
        <f t="shared" si="8"/>
        <v>0</v>
      </c>
      <c r="P13" s="16" t="str">
        <f t="shared" si="6"/>
        <v/>
      </c>
      <c r="Q13" s="27"/>
      <c r="S13" s="28"/>
      <c r="T13" s="28"/>
      <c r="U13" s="28"/>
      <c r="V13" s="28"/>
      <c r="W13" s="28"/>
      <c r="X13" s="28"/>
      <c r="Y13" s="28"/>
      <c r="Z13" s="28"/>
      <c r="AA13" s="28"/>
      <c r="AB13" s="28"/>
      <c r="AC13" s="28"/>
      <c r="AD13" s="28"/>
      <c r="AE13" s="35"/>
      <c r="AF13" s="34"/>
      <c r="AG13" s="28"/>
      <c r="AH13" s="34"/>
      <c r="AI13" s="34"/>
      <c r="AJ13" s="34"/>
      <c r="AK13" s="34"/>
      <c r="AL13" s="34"/>
      <c r="AM13" s="34"/>
      <c r="AN13" s="247"/>
      <c r="AO13" s="34"/>
      <c r="AP13" s="44" t="str">
        <f t="shared" si="2"/>
        <v/>
      </c>
      <c r="AQ13" s="34"/>
      <c r="AR13" s="34"/>
      <c r="AS13" s="34"/>
    </row>
    <row r="14" customHeight="1" spans="1:45">
      <c r="A14" s="107" t="str">
        <f t="shared" si="3"/>
        <v/>
      </c>
      <c r="B14" s="13"/>
      <c r="C14" s="145"/>
      <c r="D14" s="145"/>
      <c r="E14" s="145"/>
      <c r="F14" s="145"/>
      <c r="G14" s="145"/>
      <c r="H14" s="145"/>
      <c r="I14" s="145"/>
      <c r="J14" s="152">
        <f t="shared" si="4"/>
        <v>0</v>
      </c>
      <c r="K14" s="152" t="str">
        <f t="shared" si="5"/>
        <v/>
      </c>
      <c r="L14" s="152">
        <f t="shared" si="7"/>
        <v>0</v>
      </c>
      <c r="M14" s="16"/>
      <c r="N14" s="16"/>
      <c r="O14" s="16">
        <f t="shared" si="8"/>
        <v>0</v>
      </c>
      <c r="P14" s="16" t="str">
        <f t="shared" si="6"/>
        <v/>
      </c>
      <c r="Q14" s="27"/>
      <c r="S14" s="28"/>
      <c r="T14" s="28"/>
      <c r="U14" s="28"/>
      <c r="V14" s="28"/>
      <c r="W14" s="28"/>
      <c r="X14" s="28"/>
      <c r="Y14" s="28"/>
      <c r="Z14" s="28"/>
      <c r="AA14" s="28"/>
      <c r="AB14" s="28"/>
      <c r="AC14" s="28"/>
      <c r="AD14" s="28"/>
      <c r="AE14" s="35"/>
      <c r="AF14" s="34"/>
      <c r="AG14" s="28"/>
      <c r="AH14" s="34"/>
      <c r="AI14" s="34"/>
      <c r="AJ14" s="34"/>
      <c r="AK14" s="34"/>
      <c r="AL14" s="34"/>
      <c r="AM14" s="34"/>
      <c r="AN14" s="247"/>
      <c r="AO14" s="34"/>
      <c r="AP14" s="44" t="str">
        <f t="shared" si="2"/>
        <v/>
      </c>
      <c r="AQ14" s="34"/>
      <c r="AR14" s="34"/>
      <c r="AS14" s="34"/>
    </row>
    <row r="15" customHeight="1" spans="1:45">
      <c r="A15" s="107" t="str">
        <f t="shared" si="3"/>
        <v/>
      </c>
      <c r="B15" s="13"/>
      <c r="C15" s="145"/>
      <c r="D15" s="145"/>
      <c r="E15" s="145"/>
      <c r="F15" s="145"/>
      <c r="G15" s="145"/>
      <c r="H15" s="145"/>
      <c r="I15" s="145"/>
      <c r="J15" s="152">
        <f t="shared" si="4"/>
        <v>0</v>
      </c>
      <c r="K15" s="152" t="str">
        <f t="shared" si="5"/>
        <v/>
      </c>
      <c r="L15" s="152">
        <f t="shared" si="7"/>
        <v>0</v>
      </c>
      <c r="M15" s="16"/>
      <c r="N15" s="16"/>
      <c r="O15" s="16">
        <f t="shared" si="8"/>
        <v>0</v>
      </c>
      <c r="P15" s="16" t="str">
        <f t="shared" si="6"/>
        <v/>
      </c>
      <c r="Q15" s="27"/>
      <c r="S15" s="28"/>
      <c r="T15" s="28"/>
      <c r="U15" s="28"/>
      <c r="V15" s="28"/>
      <c r="W15" s="28"/>
      <c r="X15" s="28"/>
      <c r="Y15" s="28"/>
      <c r="Z15" s="28"/>
      <c r="AA15" s="28"/>
      <c r="AB15" s="28"/>
      <c r="AC15" s="28"/>
      <c r="AD15" s="28"/>
      <c r="AE15" s="35"/>
      <c r="AF15" s="34"/>
      <c r="AG15" s="28"/>
      <c r="AH15" s="34"/>
      <c r="AI15" s="34"/>
      <c r="AJ15" s="34"/>
      <c r="AK15" s="34"/>
      <c r="AL15" s="34"/>
      <c r="AM15" s="34"/>
      <c r="AN15" s="247"/>
      <c r="AO15" s="34"/>
      <c r="AP15" s="44" t="str">
        <f t="shared" si="2"/>
        <v/>
      </c>
      <c r="AQ15" s="34"/>
      <c r="AR15" s="34"/>
      <c r="AS15" s="34"/>
    </row>
    <row r="16" customHeight="1" spans="1:45">
      <c r="A16" s="107" t="str">
        <f t="shared" si="3"/>
        <v/>
      </c>
      <c r="B16" s="13"/>
      <c r="C16" s="145"/>
      <c r="D16" s="145"/>
      <c r="E16" s="145"/>
      <c r="F16" s="145"/>
      <c r="G16" s="145"/>
      <c r="H16" s="145"/>
      <c r="I16" s="145"/>
      <c r="J16" s="152">
        <f t="shared" si="4"/>
        <v>0</v>
      </c>
      <c r="K16" s="152" t="str">
        <f t="shared" si="5"/>
        <v/>
      </c>
      <c r="L16" s="152">
        <f t="shared" si="7"/>
        <v>0</v>
      </c>
      <c r="M16" s="16"/>
      <c r="N16" s="16"/>
      <c r="O16" s="16">
        <f t="shared" si="8"/>
        <v>0</v>
      </c>
      <c r="P16" s="16" t="str">
        <f t="shared" si="6"/>
        <v/>
      </c>
      <c r="Q16" s="27"/>
      <c r="S16" s="28"/>
      <c r="T16" s="28"/>
      <c r="U16" s="28"/>
      <c r="V16" s="28"/>
      <c r="W16" s="28"/>
      <c r="X16" s="28"/>
      <c r="Y16" s="28"/>
      <c r="Z16" s="28"/>
      <c r="AA16" s="28"/>
      <c r="AB16" s="28"/>
      <c r="AC16" s="28"/>
      <c r="AD16" s="28"/>
      <c r="AE16" s="35"/>
      <c r="AF16" s="34"/>
      <c r="AG16" s="28"/>
      <c r="AH16" s="34"/>
      <c r="AI16" s="34"/>
      <c r="AJ16" s="34"/>
      <c r="AK16" s="34"/>
      <c r="AL16" s="34"/>
      <c r="AM16" s="34"/>
      <c r="AN16" s="247"/>
      <c r="AO16" s="34"/>
      <c r="AP16" s="44" t="str">
        <f t="shared" si="2"/>
        <v/>
      </c>
      <c r="AQ16" s="34"/>
      <c r="AR16" s="34"/>
      <c r="AS16" s="34"/>
    </row>
    <row r="17" customHeight="1" spans="1:45">
      <c r="A17" s="107"/>
      <c r="B17" s="13"/>
      <c r="C17" s="145"/>
      <c r="D17" s="145"/>
      <c r="E17" s="145"/>
      <c r="F17" s="145"/>
      <c r="G17" s="145"/>
      <c r="H17" s="145"/>
      <c r="I17" s="145"/>
      <c r="J17" s="152">
        <f t="shared" ref="J17:J18" si="9">D17+G17</f>
        <v>0</v>
      </c>
      <c r="K17" s="152" t="str">
        <f t="shared" ref="K17:K18" si="10">IFERROR(L17/J17,"")</f>
        <v/>
      </c>
      <c r="L17" s="152">
        <f t="shared" ref="L17:L18" si="11">I17+F17</f>
        <v>0</v>
      </c>
      <c r="M17" s="16"/>
      <c r="N17" s="16"/>
      <c r="O17" s="16">
        <f t="shared" ref="O17:O18" si="12">M17*N17</f>
        <v>0</v>
      </c>
      <c r="P17" s="16" t="str">
        <f t="shared" ref="P17:P18" si="13">IF(L17=0,"",(O17-L17)/L17*100)</f>
        <v/>
      </c>
      <c r="Q17" s="27"/>
      <c r="S17" s="28"/>
      <c r="T17" s="28"/>
      <c r="U17" s="28"/>
      <c r="V17" s="28"/>
      <c r="W17" s="28"/>
      <c r="X17" s="28"/>
      <c r="Y17" s="28"/>
      <c r="Z17" s="28"/>
      <c r="AA17" s="28"/>
      <c r="AB17" s="28"/>
      <c r="AC17" s="28"/>
      <c r="AD17" s="28"/>
      <c r="AE17" s="35"/>
      <c r="AF17" s="34"/>
      <c r="AG17" s="28"/>
      <c r="AH17" s="34"/>
      <c r="AI17" s="34"/>
      <c r="AJ17" s="34"/>
      <c r="AK17" s="34"/>
      <c r="AL17" s="34"/>
      <c r="AM17" s="34"/>
      <c r="AN17" s="247"/>
      <c r="AO17" s="34"/>
      <c r="AP17" s="44"/>
      <c r="AQ17" s="34"/>
      <c r="AR17" s="34"/>
      <c r="AS17" s="34"/>
    </row>
    <row r="18" customHeight="1" spans="1:45">
      <c r="A18" s="107"/>
      <c r="B18" s="13"/>
      <c r="C18" s="145"/>
      <c r="D18" s="145"/>
      <c r="E18" s="145"/>
      <c r="F18" s="145"/>
      <c r="G18" s="145"/>
      <c r="H18" s="145"/>
      <c r="I18" s="145"/>
      <c r="J18" s="152">
        <f t="shared" si="9"/>
        <v>0</v>
      </c>
      <c r="K18" s="152" t="str">
        <f t="shared" si="10"/>
        <v/>
      </c>
      <c r="L18" s="152">
        <f t="shared" si="11"/>
        <v>0</v>
      </c>
      <c r="M18" s="16"/>
      <c r="N18" s="16"/>
      <c r="O18" s="16">
        <f t="shared" si="12"/>
        <v>0</v>
      </c>
      <c r="P18" s="16" t="str">
        <f t="shared" si="13"/>
        <v/>
      </c>
      <c r="Q18" s="27"/>
      <c r="S18" s="28"/>
      <c r="T18" s="28"/>
      <c r="U18" s="28"/>
      <c r="V18" s="28"/>
      <c r="W18" s="28"/>
      <c r="X18" s="28"/>
      <c r="Y18" s="28"/>
      <c r="Z18" s="28"/>
      <c r="AA18" s="28"/>
      <c r="AB18" s="28"/>
      <c r="AC18" s="28"/>
      <c r="AD18" s="28"/>
      <c r="AE18" s="35"/>
      <c r="AF18" s="34"/>
      <c r="AG18" s="28"/>
      <c r="AH18" s="34"/>
      <c r="AI18" s="34"/>
      <c r="AJ18" s="34"/>
      <c r="AK18" s="34"/>
      <c r="AL18" s="34"/>
      <c r="AM18" s="34"/>
      <c r="AN18" s="247"/>
      <c r="AO18" s="34"/>
      <c r="AP18" s="44"/>
      <c r="AQ18" s="34"/>
      <c r="AR18" s="34"/>
      <c r="AS18" s="34"/>
    </row>
    <row r="19" customHeight="1" spans="1:45">
      <c r="A19" s="107" t="str">
        <f t="shared" si="3"/>
        <v/>
      </c>
      <c r="B19" s="13"/>
      <c r="C19" s="145"/>
      <c r="D19" s="145"/>
      <c r="E19" s="145"/>
      <c r="F19" s="145"/>
      <c r="G19" s="145"/>
      <c r="H19" s="145"/>
      <c r="I19" s="145"/>
      <c r="J19" s="152">
        <f t="shared" si="4"/>
        <v>0</v>
      </c>
      <c r="K19" s="152" t="str">
        <f t="shared" si="5"/>
        <v/>
      </c>
      <c r="L19" s="152">
        <f t="shared" si="7"/>
        <v>0</v>
      </c>
      <c r="M19" s="16"/>
      <c r="N19" s="16"/>
      <c r="O19" s="16">
        <f t="shared" si="8"/>
        <v>0</v>
      </c>
      <c r="P19" s="16" t="str">
        <f t="shared" si="6"/>
        <v/>
      </c>
      <c r="Q19" s="27"/>
      <c r="S19" s="28"/>
      <c r="T19" s="28"/>
      <c r="U19" s="28"/>
      <c r="V19" s="28"/>
      <c r="W19" s="28"/>
      <c r="X19" s="28"/>
      <c r="Y19" s="28"/>
      <c r="Z19" s="28"/>
      <c r="AA19" s="28"/>
      <c r="AB19" s="28"/>
      <c r="AC19" s="28"/>
      <c r="AD19" s="28"/>
      <c r="AE19" s="35"/>
      <c r="AF19" s="34"/>
      <c r="AG19" s="28"/>
      <c r="AH19" s="34"/>
      <c r="AI19" s="34"/>
      <c r="AJ19" s="34"/>
      <c r="AK19" s="34"/>
      <c r="AL19" s="34"/>
      <c r="AM19" s="34"/>
      <c r="AN19" s="247"/>
      <c r="AO19" s="34"/>
      <c r="AP19" s="44" t="str">
        <f>IFERROR((AN19-L16)/(L16)*100,"")</f>
        <v/>
      </c>
      <c r="AQ19" s="34"/>
      <c r="AR19" s="34"/>
      <c r="AS19" s="34"/>
    </row>
    <row r="20" customHeight="1" spans="1:45">
      <c r="A20" s="107" t="str">
        <f t="shared" si="3"/>
        <v/>
      </c>
      <c r="B20" s="13"/>
      <c r="C20" s="145"/>
      <c r="D20" s="145"/>
      <c r="E20" s="145"/>
      <c r="F20" s="145"/>
      <c r="G20" s="145"/>
      <c r="H20" s="145"/>
      <c r="I20" s="145"/>
      <c r="J20" s="152">
        <f t="shared" si="4"/>
        <v>0</v>
      </c>
      <c r="K20" s="152" t="str">
        <f t="shared" si="5"/>
        <v/>
      </c>
      <c r="L20" s="152">
        <f t="shared" si="7"/>
        <v>0</v>
      </c>
      <c r="M20" s="16"/>
      <c r="N20" s="16"/>
      <c r="O20" s="16">
        <f t="shared" si="8"/>
        <v>0</v>
      </c>
      <c r="P20" s="16" t="str">
        <f t="shared" si="6"/>
        <v/>
      </c>
      <c r="Q20" s="27"/>
      <c r="S20" s="28"/>
      <c r="T20" s="28"/>
      <c r="U20" s="28"/>
      <c r="V20" s="28"/>
      <c r="W20" s="28"/>
      <c r="X20" s="28"/>
      <c r="Y20" s="28"/>
      <c r="Z20" s="28"/>
      <c r="AA20" s="28"/>
      <c r="AB20" s="28"/>
      <c r="AC20" s="28"/>
      <c r="AD20" s="28"/>
      <c r="AE20" s="35"/>
      <c r="AF20" s="34"/>
      <c r="AG20" s="28"/>
      <c r="AH20" s="34"/>
      <c r="AI20" s="34"/>
      <c r="AJ20" s="34"/>
      <c r="AK20" s="34"/>
      <c r="AL20" s="34"/>
      <c r="AM20" s="34"/>
      <c r="AN20" s="247"/>
      <c r="AO20" s="34"/>
      <c r="AP20" s="44" t="str">
        <f>IFERROR((AN20-#REF!)/(#REF!)*100,"")</f>
        <v/>
      </c>
      <c r="AQ20" s="34"/>
      <c r="AR20" s="34"/>
      <c r="AS20" s="34"/>
    </row>
    <row r="21" customHeight="1" spans="1:45">
      <c r="A21" s="107" t="str">
        <f t="shared" si="3"/>
        <v/>
      </c>
      <c r="B21" s="13"/>
      <c r="C21" s="145"/>
      <c r="D21" s="145"/>
      <c r="E21" s="145"/>
      <c r="F21" s="145"/>
      <c r="G21" s="145"/>
      <c r="H21" s="145"/>
      <c r="I21" s="145"/>
      <c r="J21" s="152">
        <f t="shared" si="4"/>
        <v>0</v>
      </c>
      <c r="K21" s="152" t="str">
        <f t="shared" si="5"/>
        <v/>
      </c>
      <c r="L21" s="152">
        <f t="shared" si="7"/>
        <v>0</v>
      </c>
      <c r="M21" s="16"/>
      <c r="N21" s="16"/>
      <c r="O21" s="16">
        <f t="shared" si="8"/>
        <v>0</v>
      </c>
      <c r="P21" s="16" t="str">
        <f t="shared" si="6"/>
        <v/>
      </c>
      <c r="Q21" s="27"/>
      <c r="S21" s="28"/>
      <c r="T21" s="28"/>
      <c r="U21" s="28"/>
      <c r="V21" s="28"/>
      <c r="W21" s="28"/>
      <c r="X21" s="28"/>
      <c r="Y21" s="28"/>
      <c r="Z21" s="28"/>
      <c r="AA21" s="28"/>
      <c r="AB21" s="28"/>
      <c r="AC21" s="28"/>
      <c r="AD21" s="28"/>
      <c r="AE21" s="35"/>
      <c r="AF21" s="34"/>
      <c r="AG21" s="28"/>
      <c r="AH21" s="34"/>
      <c r="AI21" s="34"/>
      <c r="AJ21" s="34"/>
      <c r="AK21" s="34"/>
      <c r="AL21" s="34"/>
      <c r="AM21" s="34"/>
      <c r="AN21" s="247"/>
      <c r="AO21" s="34"/>
      <c r="AP21" s="44" t="str">
        <f t="shared" si="2"/>
        <v/>
      </c>
      <c r="AQ21" s="34"/>
      <c r="AR21" s="34"/>
      <c r="AS21" s="34"/>
    </row>
    <row r="22" customHeight="1" spans="1:45">
      <c r="A22" s="107" t="str">
        <f t="shared" si="3"/>
        <v/>
      </c>
      <c r="B22" s="13"/>
      <c r="C22" s="145"/>
      <c r="D22" s="145"/>
      <c r="E22" s="145"/>
      <c r="F22" s="145"/>
      <c r="G22" s="145"/>
      <c r="H22" s="145"/>
      <c r="I22" s="145"/>
      <c r="J22" s="152">
        <f t="shared" si="4"/>
        <v>0</v>
      </c>
      <c r="K22" s="152" t="str">
        <f t="shared" si="5"/>
        <v/>
      </c>
      <c r="L22" s="152">
        <f t="shared" si="7"/>
        <v>0</v>
      </c>
      <c r="M22" s="16"/>
      <c r="N22" s="16"/>
      <c r="O22" s="16">
        <f t="shared" si="8"/>
        <v>0</v>
      </c>
      <c r="P22" s="16" t="str">
        <f t="shared" si="6"/>
        <v/>
      </c>
      <c r="Q22" s="27"/>
      <c r="S22" s="28"/>
      <c r="T22" s="28"/>
      <c r="U22" s="28"/>
      <c r="V22" s="28"/>
      <c r="W22" s="28"/>
      <c r="X22" s="28"/>
      <c r="Y22" s="28"/>
      <c r="Z22" s="28"/>
      <c r="AA22" s="28"/>
      <c r="AB22" s="28"/>
      <c r="AC22" s="28"/>
      <c r="AD22" s="28"/>
      <c r="AE22" s="35"/>
      <c r="AF22" s="34"/>
      <c r="AG22" s="28"/>
      <c r="AH22" s="34"/>
      <c r="AI22" s="34"/>
      <c r="AJ22" s="34"/>
      <c r="AK22" s="34"/>
      <c r="AL22" s="34"/>
      <c r="AM22" s="34"/>
      <c r="AN22" s="247"/>
      <c r="AO22" s="34"/>
      <c r="AP22" s="44" t="str">
        <f t="shared" si="2"/>
        <v/>
      </c>
      <c r="AQ22" s="34"/>
      <c r="AR22" s="34"/>
      <c r="AS22" s="34"/>
    </row>
    <row r="23" customHeight="1" spans="1:45">
      <c r="A23" s="107" t="str">
        <f t="shared" si="3"/>
        <v/>
      </c>
      <c r="B23" s="13"/>
      <c r="C23" s="145"/>
      <c r="D23" s="145"/>
      <c r="E23" s="145"/>
      <c r="F23" s="145"/>
      <c r="G23" s="145"/>
      <c r="H23" s="145"/>
      <c r="I23" s="145"/>
      <c r="J23" s="152">
        <f t="shared" si="4"/>
        <v>0</v>
      </c>
      <c r="K23" s="152" t="str">
        <f t="shared" si="5"/>
        <v/>
      </c>
      <c r="L23" s="152">
        <f t="shared" si="7"/>
        <v>0</v>
      </c>
      <c r="M23" s="16"/>
      <c r="N23" s="16"/>
      <c r="O23" s="16">
        <f t="shared" si="8"/>
        <v>0</v>
      </c>
      <c r="P23" s="16" t="str">
        <f t="shared" si="6"/>
        <v/>
      </c>
      <c r="Q23" s="27"/>
      <c r="S23" s="28"/>
      <c r="T23" s="28"/>
      <c r="U23" s="28"/>
      <c r="V23" s="28"/>
      <c r="W23" s="28"/>
      <c r="X23" s="28"/>
      <c r="Y23" s="28"/>
      <c r="Z23" s="28"/>
      <c r="AA23" s="28"/>
      <c r="AB23" s="28"/>
      <c r="AC23" s="28"/>
      <c r="AD23" s="28"/>
      <c r="AE23" s="35"/>
      <c r="AF23" s="34"/>
      <c r="AG23" s="28"/>
      <c r="AH23" s="34"/>
      <c r="AI23" s="34"/>
      <c r="AJ23" s="34"/>
      <c r="AK23" s="34"/>
      <c r="AL23" s="34"/>
      <c r="AM23" s="34"/>
      <c r="AN23" s="247"/>
      <c r="AO23" s="34"/>
      <c r="AP23" s="44" t="str">
        <f t="shared" si="2"/>
        <v/>
      </c>
      <c r="AQ23" s="34"/>
      <c r="AR23" s="34"/>
      <c r="AS23" s="34"/>
    </row>
    <row r="24" customHeight="1" spans="1:45">
      <c r="A24" s="107" t="str">
        <f t="shared" si="3"/>
        <v/>
      </c>
      <c r="B24" s="13"/>
      <c r="C24" s="145"/>
      <c r="D24" s="145"/>
      <c r="E24" s="145"/>
      <c r="F24" s="145"/>
      <c r="G24" s="145"/>
      <c r="H24" s="145"/>
      <c r="I24" s="145"/>
      <c r="J24" s="152">
        <f t="shared" si="4"/>
        <v>0</v>
      </c>
      <c r="K24" s="152" t="str">
        <f t="shared" si="5"/>
        <v/>
      </c>
      <c r="L24" s="152">
        <f t="shared" si="7"/>
        <v>0</v>
      </c>
      <c r="M24" s="16"/>
      <c r="N24" s="16"/>
      <c r="O24" s="16">
        <f t="shared" si="8"/>
        <v>0</v>
      </c>
      <c r="P24" s="16" t="str">
        <f t="shared" ref="P24:P25" si="14">IF(L24=0,"",(O24-L24)/L24*100)</f>
        <v/>
      </c>
      <c r="Q24" s="27"/>
      <c r="S24" s="28"/>
      <c r="T24" s="28"/>
      <c r="U24" s="28"/>
      <c r="V24" s="28"/>
      <c r="W24" s="28"/>
      <c r="X24" s="28"/>
      <c r="Y24" s="28"/>
      <c r="Z24" s="28"/>
      <c r="AA24" s="28"/>
      <c r="AB24" s="28"/>
      <c r="AC24" s="28"/>
      <c r="AD24" s="28"/>
      <c r="AE24" s="35"/>
      <c r="AF24" s="34"/>
      <c r="AG24" s="28"/>
      <c r="AH24" s="34"/>
      <c r="AI24" s="34"/>
      <c r="AJ24" s="34"/>
      <c r="AK24" s="34"/>
      <c r="AL24" s="34"/>
      <c r="AM24" s="34"/>
      <c r="AN24" s="247"/>
      <c r="AO24" s="34"/>
      <c r="AP24" s="44" t="str">
        <f t="shared" si="2"/>
        <v/>
      </c>
      <c r="AQ24" s="34"/>
      <c r="AR24" s="34"/>
      <c r="AS24" s="34"/>
    </row>
    <row r="25" customHeight="1" spans="1:45">
      <c r="A25" s="107" t="str">
        <f t="shared" si="3"/>
        <v/>
      </c>
      <c r="B25" s="13"/>
      <c r="C25" s="145"/>
      <c r="D25" s="145"/>
      <c r="E25" s="145"/>
      <c r="F25" s="145"/>
      <c r="G25" s="145"/>
      <c r="H25" s="145"/>
      <c r="I25" s="145"/>
      <c r="J25" s="152">
        <f t="shared" si="4"/>
        <v>0</v>
      </c>
      <c r="K25" s="152" t="str">
        <f t="shared" si="5"/>
        <v/>
      </c>
      <c r="L25" s="152">
        <f t="shared" si="7"/>
        <v>0</v>
      </c>
      <c r="M25" s="16"/>
      <c r="N25" s="16"/>
      <c r="O25" s="16">
        <f t="shared" si="8"/>
        <v>0</v>
      </c>
      <c r="P25" s="16" t="str">
        <f t="shared" si="14"/>
        <v/>
      </c>
      <c r="Q25" s="27"/>
      <c r="S25" s="28"/>
      <c r="T25" s="28"/>
      <c r="U25" s="28"/>
      <c r="V25" s="28"/>
      <c r="W25" s="28"/>
      <c r="X25" s="28"/>
      <c r="Y25" s="28"/>
      <c r="Z25" s="28"/>
      <c r="AA25" s="28"/>
      <c r="AB25" s="28"/>
      <c r="AC25" s="28"/>
      <c r="AD25" s="28"/>
      <c r="AE25" s="35"/>
      <c r="AF25" s="34"/>
      <c r="AG25" s="28"/>
      <c r="AH25" s="34"/>
      <c r="AI25" s="34"/>
      <c r="AJ25" s="34"/>
      <c r="AK25" s="34"/>
      <c r="AL25" s="34"/>
      <c r="AM25" s="34"/>
      <c r="AN25" s="247"/>
      <c r="AO25" s="34"/>
      <c r="AP25" s="44" t="str">
        <f t="shared" si="2"/>
        <v/>
      </c>
      <c r="AQ25" s="34"/>
      <c r="AR25" s="34"/>
      <c r="AS25" s="34"/>
    </row>
    <row r="26" customHeight="1" spans="1:45">
      <c r="A26" s="107" t="str">
        <f t="shared" si="3"/>
        <v/>
      </c>
      <c r="B26" s="13"/>
      <c r="C26" s="145"/>
      <c r="D26" s="145"/>
      <c r="E26" s="145"/>
      <c r="F26" s="145"/>
      <c r="G26" s="145"/>
      <c r="H26" s="145"/>
      <c r="I26" s="145"/>
      <c r="J26" s="152">
        <f t="shared" si="4"/>
        <v>0</v>
      </c>
      <c r="K26" s="152" t="str">
        <f t="shared" si="5"/>
        <v/>
      </c>
      <c r="L26" s="152">
        <f t="shared" si="7"/>
        <v>0</v>
      </c>
      <c r="M26" s="16"/>
      <c r="N26" s="16"/>
      <c r="O26" s="16">
        <f t="shared" si="8"/>
        <v>0</v>
      </c>
      <c r="P26" s="16" t="str">
        <f t="shared" si="6"/>
        <v/>
      </c>
      <c r="Q26" s="27"/>
      <c r="S26" s="28"/>
      <c r="T26" s="28"/>
      <c r="U26" s="28"/>
      <c r="V26" s="28"/>
      <c r="W26" s="28"/>
      <c r="X26" s="28"/>
      <c r="Y26" s="28"/>
      <c r="Z26" s="28"/>
      <c r="AA26" s="28"/>
      <c r="AB26" s="28"/>
      <c r="AC26" s="28"/>
      <c r="AD26" s="28"/>
      <c r="AE26" s="35"/>
      <c r="AF26" s="34"/>
      <c r="AG26" s="28"/>
      <c r="AH26" s="34"/>
      <c r="AI26" s="34"/>
      <c r="AJ26" s="34"/>
      <c r="AK26" s="34"/>
      <c r="AL26" s="34"/>
      <c r="AM26" s="34"/>
      <c r="AN26" s="247"/>
      <c r="AO26" s="34"/>
      <c r="AP26" s="44" t="str">
        <f t="shared" si="2"/>
        <v/>
      </c>
      <c r="AQ26" s="34"/>
      <c r="AR26" s="34"/>
      <c r="AS26" s="34"/>
    </row>
    <row r="27" customHeight="1" spans="1:45">
      <c r="A27" s="107" t="str">
        <f t="shared" si="3"/>
        <v/>
      </c>
      <c r="B27" s="13"/>
      <c r="C27" s="145"/>
      <c r="D27" s="145"/>
      <c r="E27" s="145"/>
      <c r="F27" s="145"/>
      <c r="G27" s="145"/>
      <c r="H27" s="145"/>
      <c r="I27" s="145"/>
      <c r="J27" s="152">
        <f t="shared" si="4"/>
        <v>0</v>
      </c>
      <c r="K27" s="152" t="str">
        <f t="shared" si="5"/>
        <v/>
      </c>
      <c r="L27" s="152">
        <f t="shared" si="7"/>
        <v>0</v>
      </c>
      <c r="M27" s="16"/>
      <c r="N27" s="16"/>
      <c r="O27" s="16">
        <f t="shared" si="8"/>
        <v>0</v>
      </c>
      <c r="P27" s="16" t="str">
        <f t="shared" si="6"/>
        <v/>
      </c>
      <c r="Q27" s="27"/>
      <c r="S27" s="28"/>
      <c r="T27" s="28"/>
      <c r="U27" s="28"/>
      <c r="V27" s="28"/>
      <c r="W27" s="28"/>
      <c r="X27" s="28"/>
      <c r="Y27" s="28"/>
      <c r="Z27" s="28"/>
      <c r="AA27" s="28"/>
      <c r="AB27" s="28"/>
      <c r="AC27" s="28"/>
      <c r="AD27" s="28"/>
      <c r="AE27" s="35"/>
      <c r="AF27" s="34"/>
      <c r="AG27" s="28"/>
      <c r="AH27" s="34"/>
      <c r="AI27" s="34"/>
      <c r="AJ27" s="34"/>
      <c r="AK27" s="34"/>
      <c r="AL27" s="34"/>
      <c r="AM27" s="34"/>
      <c r="AN27" s="247"/>
      <c r="AO27" s="34"/>
      <c r="AP27" s="44" t="str">
        <f t="shared" si="2"/>
        <v/>
      </c>
      <c r="AQ27" s="34"/>
      <c r="AR27" s="34"/>
      <c r="AS27" s="34"/>
    </row>
    <row r="28" customHeight="1" spans="1:45">
      <c r="A28" s="17" t="s">
        <v>741</v>
      </c>
      <c r="B28" s="14"/>
      <c r="C28" s="27"/>
      <c r="D28" s="16">
        <f>SUM(D8:D27)</f>
        <v>0</v>
      </c>
      <c r="E28" s="16"/>
      <c r="F28" s="16">
        <f>SUM(F8:F27)</f>
        <v>0</v>
      </c>
      <c r="G28" s="16">
        <f>SUM(G8:G27)</f>
        <v>0</v>
      </c>
      <c r="H28" s="16"/>
      <c r="I28" s="16">
        <f>SUM(I8:I27)</f>
        <v>0</v>
      </c>
      <c r="J28" s="16">
        <f>SUM(J8:J27)</f>
        <v>0</v>
      </c>
      <c r="K28" s="16"/>
      <c r="L28" s="16">
        <f>SUM(L8:L27)</f>
        <v>0</v>
      </c>
      <c r="M28" s="16">
        <f>SUM(M8:M27)</f>
        <v>0</v>
      </c>
      <c r="N28" s="16"/>
      <c r="O28" s="16">
        <f>SUM(O8:O27)</f>
        <v>0</v>
      </c>
      <c r="P28" s="16" t="str">
        <f t="shared" si="6"/>
        <v/>
      </c>
      <c r="Q28" s="27"/>
      <c r="S28" s="28"/>
      <c r="T28" s="28"/>
      <c r="U28" s="28"/>
      <c r="V28" s="28"/>
      <c r="W28" s="28"/>
      <c r="X28" s="28"/>
      <c r="Y28" s="28"/>
      <c r="Z28" s="28"/>
      <c r="AA28" s="28"/>
      <c r="AB28" s="28"/>
      <c r="AC28" s="28"/>
      <c r="AD28" s="28"/>
      <c r="AE28" s="35"/>
      <c r="AF28" s="34"/>
      <c r="AG28" s="28"/>
      <c r="AH28" s="34"/>
      <c r="AI28" s="34"/>
      <c r="AJ28" s="34"/>
      <c r="AK28" s="34"/>
      <c r="AL28" s="34"/>
      <c r="AM28" s="34"/>
      <c r="AN28" s="247"/>
      <c r="AO28" s="34"/>
      <c r="AP28" s="44" t="str">
        <f t="shared" si="2"/>
        <v/>
      </c>
      <c r="AQ28" s="34"/>
      <c r="AR28" s="34"/>
      <c r="AS28" s="34"/>
    </row>
    <row r="29" customHeight="1" spans="1:45">
      <c r="A29" s="3" t="str">
        <f>基本信息输入表!$K$6&amp;"填表人："&amp;基本信息输入表!$M$26</f>
        <v>被评估单位填表人：</v>
      </c>
      <c r="O29" s="3" t="str">
        <f>"评估人员："&amp;基本信息输入表!$Q$26</f>
        <v>评估人员：陈诗雨</v>
      </c>
      <c r="S29" s="323"/>
      <c r="T29" s="323"/>
      <c r="U29" s="323"/>
      <c r="V29" s="323"/>
      <c r="W29" s="323"/>
      <c r="X29" s="323"/>
      <c r="Y29" s="323"/>
      <c r="Z29" s="323"/>
      <c r="AA29" s="323"/>
      <c r="AB29" s="323"/>
      <c r="AC29" s="323"/>
      <c r="AD29" s="324"/>
      <c r="AE29" s="325"/>
      <c r="AF29" s="326"/>
      <c r="AG29" s="323"/>
      <c r="AH29" s="326"/>
      <c r="AI29" s="324"/>
      <c r="AJ29" s="324"/>
      <c r="AK29" s="326"/>
      <c r="AL29" s="326"/>
      <c r="AM29" s="326"/>
      <c r="AN29" s="327"/>
      <c r="AO29" s="326"/>
      <c r="AP29" s="328" t="str">
        <f t="shared" si="2"/>
        <v/>
      </c>
      <c r="AQ29" s="326"/>
      <c r="AR29" s="326"/>
      <c r="AS29" s="326"/>
    </row>
    <row r="30" customHeight="1" spans="1:1">
      <c r="A30" s="3" t="str">
        <f>"填表日期："&amp;YEAR(基本信息输入表!$O$26)&amp;"年"&amp;MONTH(基本信息输入表!$O$26)&amp;"月"&amp;DAY(基本信息输入表!$O$26)&amp;"日"</f>
        <v>填表日期：1900年1月0日</v>
      </c>
    </row>
    <row r="31" customHeight="1" spans="18:18">
      <c r="R31" s="29" t="s">
        <v>466</v>
      </c>
    </row>
  </sheetData>
  <mergeCells count="36">
    <mergeCell ref="A2:Q2"/>
    <mergeCell ref="A3:Q3"/>
    <mergeCell ref="S5:Z5"/>
    <mergeCell ref="AA5:AL5"/>
    <mergeCell ref="AM5:AO5"/>
    <mergeCell ref="AP5:AS5"/>
    <mergeCell ref="D6:F6"/>
    <mergeCell ref="G6:I6"/>
    <mergeCell ref="J6:L6"/>
    <mergeCell ref="M6:O6"/>
    <mergeCell ref="AA6:AF6"/>
    <mergeCell ref="AG6:AH6"/>
    <mergeCell ref="AI6:AJ6"/>
    <mergeCell ref="A28:B28"/>
    <mergeCell ref="A6:A7"/>
    <mergeCell ref="B6:B7"/>
    <mergeCell ref="C6:C7"/>
    <mergeCell ref="P6:P7"/>
    <mergeCell ref="Q6:Q7"/>
    <mergeCell ref="S6:S7"/>
    <mergeCell ref="T6:T7"/>
    <mergeCell ref="U6:U7"/>
    <mergeCell ref="V6:V7"/>
    <mergeCell ref="W6:W7"/>
    <mergeCell ref="X6:X7"/>
    <mergeCell ref="Y6:Y7"/>
    <mergeCell ref="Z6:Z7"/>
    <mergeCell ref="AK6:AK7"/>
    <mergeCell ref="AL6:AL7"/>
    <mergeCell ref="AM6:AM7"/>
    <mergeCell ref="AN6:AN7"/>
    <mergeCell ref="AO6:AO7"/>
    <mergeCell ref="AP6:AP7"/>
    <mergeCell ref="AQ6:AQ7"/>
    <mergeCell ref="AR6:AR7"/>
    <mergeCell ref="AS6:AS7"/>
  </mergeCells>
  <dataValidations count="4">
    <dataValidation type="list" allowBlank="1" showInputMessage="1" showErrorMessage="1" sqref="AD8:AD28 S8:X29">
      <formula1>$A$108:$A$109</formula1>
    </dataValidation>
    <dataValidation type="list" allowBlank="1" showInputMessage="1" showErrorMessage="1" sqref="AG8:AG29">
      <formula1>基本信息输入表!$A$126:$A$128</formula1>
    </dataValidation>
    <dataValidation type="list" allowBlank="1" showInputMessage="1" showErrorMessage="1" sqref="AI8:AI28">
      <formula1>基本信息输入表!$A$129:$A$132</formula1>
    </dataValidation>
    <dataValidation type="list" allowBlank="1" showInputMessage="1" showErrorMessage="1" sqref="AA8:AC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6" fitToHeight="1000" orientation="landscape"/>
  <headerFooter scaleWithDoc="0">
    <oddFooter>&amp;R&amp;"宋体,常规"&amp;10&amp;P/&amp;N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H34"/>
  <sheetViews>
    <sheetView showGridLines="0" workbookViewId="0">
      <selection activeCell="A5" sqref="A5"/>
    </sheetView>
  </sheetViews>
  <sheetFormatPr defaultColWidth="9" defaultRowHeight="15.75" customHeight="1"/>
  <cols>
    <col min="1" max="1" width="4.75" style="2" customWidth="1"/>
    <col min="2" max="2" width="15.75" style="3" customWidth="1"/>
    <col min="3" max="4" width="10.625" style="3" customWidth="1"/>
    <col min="5" max="7" width="10.625" style="3" customWidth="1" outlineLevel="1"/>
    <col min="8" max="8" width="10.625" style="320" customWidth="1" outlineLevel="1"/>
    <col min="9" max="12" width="10.625" style="3" customWidth="1" outlineLevel="1"/>
    <col min="13" max="14" width="10.625" style="320" customWidth="1"/>
    <col min="15" max="15" width="12.25" style="320" customWidth="1"/>
    <col min="16" max="18" width="10.625" style="320" customWidth="1"/>
    <col min="19" max="20" width="10.625" style="3" customWidth="1"/>
    <col min="21" max="21" width="12.25" style="3" customWidth="1"/>
    <col min="22" max="22" width="7.75" style="3" customWidth="1"/>
    <col min="23" max="23" width="11.625" style="3" customWidth="1"/>
    <col min="24" max="24" width="9" style="3"/>
    <col min="25" max="30" width="5.625" style="4" customWidth="1" outlineLevel="1"/>
    <col min="31" max="31" width="14.75" style="4" customWidth="1" outlineLevel="1"/>
    <col min="32" max="32" width="13.625" style="4" customWidth="1"/>
    <col min="33" max="36" width="5.625" style="4" customWidth="1" outlineLevel="1"/>
    <col min="37" max="38" width="7.25" style="4" customWidth="1" outlineLevel="1"/>
    <col min="39" max="39" width="5.625" style="4" customWidth="1" outlineLevel="1"/>
    <col min="40" max="43" width="8.625" style="4" customWidth="1" outlineLevel="1"/>
    <col min="44" max="44" width="14.625" style="4" customWidth="1" outlineLevel="1"/>
    <col min="45" max="45" width="13.625" style="4" customWidth="1"/>
    <col min="46" max="47" width="8.625" style="4" customWidth="1" outlineLevel="2"/>
    <col min="48" max="48" width="11.25" style="4" customWidth="1" outlineLevel="2"/>
    <col min="49" max="49" width="14.5" style="4" customWidth="1" outlineLevel="2"/>
    <col min="50" max="54" width="8.625" style="4" customWidth="1" outlineLevel="2"/>
    <col min="55" max="55" width="8.625" style="4" customWidth="1" outlineLevel="1"/>
    <col min="56" max="56" width="13.75" style="4" customWidth="1"/>
    <col min="57" max="59" width="13.625" style="4" customWidth="1" outlineLevel="1"/>
    <col min="60" max="60" width="13.625" style="4" customWidth="1"/>
    <col min="61" max="16384" width="9" style="3"/>
  </cols>
  <sheetData>
    <row r="1" customHeight="1" spans="1:1">
      <c r="A1" s="5" t="s">
        <v>435</v>
      </c>
    </row>
    <row r="2" s="1" customFormat="1" ht="30" customHeight="1" spans="1:60">
      <c r="A2" s="6" t="s">
        <v>776</v>
      </c>
      <c r="B2" s="6"/>
      <c r="C2" s="6"/>
      <c r="D2" s="6"/>
      <c r="E2" s="6"/>
      <c r="F2" s="6"/>
      <c r="G2" s="6"/>
      <c r="H2" s="6"/>
      <c r="I2" s="6"/>
      <c r="J2" s="6"/>
      <c r="K2" s="6"/>
      <c r="L2" s="6"/>
      <c r="M2" s="6"/>
      <c r="N2" s="6"/>
      <c r="O2" s="6"/>
      <c r="P2" s="6"/>
      <c r="Q2" s="6"/>
      <c r="R2" s="6"/>
      <c r="S2" s="6"/>
      <c r="T2" s="6"/>
      <c r="U2" s="6"/>
      <c r="V2" s="6"/>
      <c r="W2" s="6"/>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customHeight="1" spans="1:23">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row>
    <row r="4" ht="14.1" customHeight="1" spans="2:23">
      <c r="B4" s="2"/>
      <c r="C4" s="2"/>
      <c r="D4" s="2"/>
      <c r="E4" s="2"/>
      <c r="F4" s="2"/>
      <c r="G4" s="2"/>
      <c r="H4" s="2"/>
      <c r="I4" s="2"/>
      <c r="J4" s="2"/>
      <c r="K4" s="2"/>
      <c r="L4" s="2"/>
      <c r="M4" s="2"/>
      <c r="N4" s="2"/>
      <c r="O4" s="2"/>
      <c r="P4" s="2"/>
      <c r="Q4" s="2"/>
      <c r="R4" s="2"/>
      <c r="S4" s="2"/>
      <c r="T4" s="2"/>
      <c r="U4" s="2"/>
      <c r="V4" s="2"/>
      <c r="W4" s="21" t="s">
        <v>777</v>
      </c>
    </row>
    <row r="5" customHeight="1" spans="1:60">
      <c r="A5" s="3" t="str">
        <f>基本信息输入表!K6&amp;"："&amp;基本信息输入表!M6</f>
        <v>被评估单位：贵州天然气能源投资股份有限公司</v>
      </c>
      <c r="W5" s="21" t="s">
        <v>469</v>
      </c>
      <c r="Y5" s="20" t="s">
        <v>598</v>
      </c>
      <c r="Z5" s="20"/>
      <c r="AA5" s="20"/>
      <c r="AB5" s="20"/>
      <c r="AC5" s="20"/>
      <c r="AD5" s="20"/>
      <c r="AE5" s="20"/>
      <c r="AF5" s="20"/>
      <c r="AG5" s="30" t="s">
        <v>599</v>
      </c>
      <c r="AH5" s="31"/>
      <c r="AI5" s="31"/>
      <c r="AJ5" s="31"/>
      <c r="AK5" s="31"/>
      <c r="AL5" s="31"/>
      <c r="AM5" s="31"/>
      <c r="AN5" s="31"/>
      <c r="AO5" s="31"/>
      <c r="AP5" s="31"/>
      <c r="AQ5" s="31"/>
      <c r="AR5" s="31"/>
      <c r="AS5" s="32"/>
      <c r="AT5" s="68" t="s">
        <v>600</v>
      </c>
      <c r="AU5" s="36"/>
      <c r="AV5" s="36"/>
      <c r="AW5" s="36"/>
      <c r="AX5" s="36"/>
      <c r="AY5" s="36"/>
      <c r="AZ5" s="36"/>
      <c r="BA5" s="36"/>
      <c r="BB5" s="36"/>
      <c r="BC5" s="36"/>
      <c r="BD5" s="37"/>
      <c r="BE5" s="33" t="s">
        <v>601</v>
      </c>
      <c r="BF5" s="33"/>
      <c r="BG5" s="33"/>
      <c r="BH5" s="33"/>
    </row>
    <row r="6" s="2" customFormat="1" customHeight="1" spans="1:60">
      <c r="A6" s="9" t="s">
        <v>470</v>
      </c>
      <c r="B6" s="9" t="s">
        <v>769</v>
      </c>
      <c r="C6" s="144" t="s">
        <v>770</v>
      </c>
      <c r="D6" s="144" t="s">
        <v>778</v>
      </c>
      <c r="E6" s="141" t="s">
        <v>709</v>
      </c>
      <c r="F6" s="141"/>
      <c r="G6" s="141"/>
      <c r="H6" s="149" t="s">
        <v>779</v>
      </c>
      <c r="I6" s="141" t="s">
        <v>695</v>
      </c>
      <c r="J6" s="141"/>
      <c r="K6" s="141"/>
      <c r="L6" s="149" t="s">
        <v>780</v>
      </c>
      <c r="M6" s="9" t="s">
        <v>442</v>
      </c>
      <c r="N6" s="9"/>
      <c r="O6" s="9"/>
      <c r="P6" s="149" t="s">
        <v>781</v>
      </c>
      <c r="Q6" s="149" t="s">
        <v>782</v>
      </c>
      <c r="R6" s="149" t="s">
        <v>783</v>
      </c>
      <c r="S6" s="9" t="s">
        <v>443</v>
      </c>
      <c r="T6" s="9"/>
      <c r="U6" s="9"/>
      <c r="V6" s="9" t="s">
        <v>445</v>
      </c>
      <c r="W6" s="9" t="s">
        <v>588</v>
      </c>
      <c r="Y6" s="20" t="s">
        <v>602</v>
      </c>
      <c r="Z6" s="20" t="s">
        <v>654</v>
      </c>
      <c r="AA6" s="20" t="s">
        <v>696</v>
      </c>
      <c r="AB6" s="20" t="s">
        <v>655</v>
      </c>
      <c r="AC6" s="22" t="s">
        <v>711</v>
      </c>
      <c r="AD6" s="23" t="s">
        <v>604</v>
      </c>
      <c r="AE6" s="20" t="s">
        <v>605</v>
      </c>
      <c r="AF6" s="20"/>
      <c r="AG6" s="30" t="s">
        <v>606</v>
      </c>
      <c r="AH6" s="31"/>
      <c r="AI6" s="31"/>
      <c r="AJ6" s="31"/>
      <c r="AK6" s="31"/>
      <c r="AL6" s="31"/>
      <c r="AM6" s="32"/>
      <c r="AN6" s="33" t="s">
        <v>607</v>
      </c>
      <c r="AO6" s="33"/>
      <c r="AP6" s="33" t="s">
        <v>656</v>
      </c>
      <c r="AQ6" s="33"/>
      <c r="AR6" s="33" t="s">
        <v>608</v>
      </c>
      <c r="AS6" s="38"/>
      <c r="AT6" s="20" t="s">
        <v>609</v>
      </c>
      <c r="AU6" s="20" t="s">
        <v>657</v>
      </c>
      <c r="AV6" s="20"/>
      <c r="AW6" s="69" t="s">
        <v>658</v>
      </c>
      <c r="AX6" s="70"/>
      <c r="AY6" s="70"/>
      <c r="AZ6" s="70"/>
      <c r="BA6" s="70"/>
      <c r="BB6" s="71"/>
      <c r="BC6" s="20" t="s">
        <v>443</v>
      </c>
      <c r="BD6" s="40"/>
      <c r="BE6" s="38" t="s">
        <v>610</v>
      </c>
      <c r="BF6" s="38" t="s">
        <v>611</v>
      </c>
      <c r="BG6" s="33" t="s">
        <v>612</v>
      </c>
      <c r="BH6" s="38"/>
    </row>
    <row r="7" s="2" customFormat="1" customHeight="1" spans="1:60">
      <c r="A7" s="9"/>
      <c r="B7" s="9"/>
      <c r="C7" s="145"/>
      <c r="D7" s="145"/>
      <c r="E7" s="141" t="s">
        <v>771</v>
      </c>
      <c r="F7" s="141" t="s">
        <v>772</v>
      </c>
      <c r="G7" s="141" t="s">
        <v>773</v>
      </c>
      <c r="H7" s="150"/>
      <c r="I7" s="141" t="s">
        <v>771</v>
      </c>
      <c r="J7" s="141" t="s">
        <v>772</v>
      </c>
      <c r="K7" s="141" t="s">
        <v>773</v>
      </c>
      <c r="L7" s="150"/>
      <c r="M7" s="9" t="s">
        <v>771</v>
      </c>
      <c r="N7" s="9" t="s">
        <v>772</v>
      </c>
      <c r="O7" s="9" t="s">
        <v>773</v>
      </c>
      <c r="P7" s="150"/>
      <c r="Q7" s="150"/>
      <c r="R7" s="150"/>
      <c r="S7" s="9" t="s">
        <v>774</v>
      </c>
      <c r="T7" s="9" t="s">
        <v>775</v>
      </c>
      <c r="U7" s="9" t="s">
        <v>773</v>
      </c>
      <c r="V7" s="9"/>
      <c r="W7" s="9"/>
      <c r="Y7" s="20"/>
      <c r="Z7" s="20"/>
      <c r="AA7" s="20"/>
      <c r="AB7" s="20"/>
      <c r="AC7" s="20"/>
      <c r="AD7" s="20"/>
      <c r="AE7" s="20"/>
      <c r="AF7" s="20"/>
      <c r="AG7" s="33" t="s">
        <v>617</v>
      </c>
      <c r="AH7" s="95" t="s">
        <v>666</v>
      </c>
      <c r="AI7" s="33" t="s">
        <v>633</v>
      </c>
      <c r="AJ7" s="33" t="s">
        <v>618</v>
      </c>
      <c r="AK7" s="33" t="s">
        <v>667</v>
      </c>
      <c r="AL7" s="33" t="s">
        <v>620</v>
      </c>
      <c r="AM7" s="30" t="s">
        <v>621</v>
      </c>
      <c r="AN7" s="33" t="s">
        <v>622</v>
      </c>
      <c r="AO7" s="33" t="s">
        <v>623</v>
      </c>
      <c r="AP7" s="33" t="s">
        <v>622</v>
      </c>
      <c r="AQ7" s="33" t="s">
        <v>668</v>
      </c>
      <c r="AR7" s="33"/>
      <c r="AS7" s="41"/>
      <c r="AT7" s="20"/>
      <c r="AU7" s="20" t="s">
        <v>669</v>
      </c>
      <c r="AV7" s="20" t="s">
        <v>670</v>
      </c>
      <c r="AW7" s="110" t="s">
        <v>784</v>
      </c>
      <c r="AX7" s="110" t="s">
        <v>785</v>
      </c>
      <c r="AY7" s="110" t="s">
        <v>786</v>
      </c>
      <c r="AZ7" s="110" t="s">
        <v>787</v>
      </c>
      <c r="BA7" s="20"/>
      <c r="BB7" s="20"/>
      <c r="BC7" s="20"/>
      <c r="BD7" s="43"/>
      <c r="BE7" s="41"/>
      <c r="BF7" s="41"/>
      <c r="BG7" s="33"/>
      <c r="BH7" s="41"/>
    </row>
    <row r="8" s="2" customFormat="1" customHeight="1" spans="1:60">
      <c r="A8" s="107" t="str">
        <f>IF(B8="","",ROW()-7)</f>
        <v/>
      </c>
      <c r="B8" s="13"/>
      <c r="C8" s="145"/>
      <c r="D8" s="145"/>
      <c r="E8" s="145"/>
      <c r="F8" s="145"/>
      <c r="G8" s="145"/>
      <c r="H8" s="152"/>
      <c r="I8" s="145"/>
      <c r="J8" s="145"/>
      <c r="K8" s="145"/>
      <c r="L8" s="145"/>
      <c r="M8" s="152">
        <f>E8+I8</f>
        <v>0</v>
      </c>
      <c r="N8" s="152" t="str">
        <f>IFERROR(O8/M8,"")</f>
        <v/>
      </c>
      <c r="O8" s="152">
        <f t="shared" ref="O8:O10" si="0">G8+K8</f>
        <v>0</v>
      </c>
      <c r="P8" s="152">
        <f t="shared" ref="P8:P10" si="1">H8+L8</f>
        <v>0</v>
      </c>
      <c r="Q8" s="152"/>
      <c r="R8" s="152"/>
      <c r="S8" s="16"/>
      <c r="T8" s="16"/>
      <c r="U8" s="16">
        <f t="shared" ref="U8:U10" si="2">S8*T8</f>
        <v>0</v>
      </c>
      <c r="V8" s="16" t="str">
        <f t="shared" ref="V8:V31" si="3">IF(O8-P8=0,"",(U8-O8+P8)/(O8-P8)*100)</f>
        <v/>
      </c>
      <c r="W8" s="27"/>
      <c r="Y8" s="28"/>
      <c r="Z8" s="28"/>
      <c r="AA8" s="28"/>
      <c r="AB8" s="28"/>
      <c r="AC8" s="28"/>
      <c r="AD8" s="28"/>
      <c r="AE8" s="28"/>
      <c r="AF8" s="28"/>
      <c r="AG8" s="28"/>
      <c r="AH8" s="28"/>
      <c r="AI8" s="28"/>
      <c r="AJ8" s="28"/>
      <c r="AK8" s="28"/>
      <c r="AL8" s="34"/>
      <c r="AM8" s="34"/>
      <c r="AN8" s="28"/>
      <c r="AO8" s="34"/>
      <c r="AP8" s="34"/>
      <c r="AQ8" s="34"/>
      <c r="AR8" s="34"/>
      <c r="AS8" s="34"/>
      <c r="AT8" s="34"/>
      <c r="AU8" s="34" t="s">
        <v>208</v>
      </c>
      <c r="AV8" s="34"/>
      <c r="AW8" s="34"/>
      <c r="AX8" s="34"/>
      <c r="AY8" s="34"/>
      <c r="AZ8" s="34"/>
      <c r="BA8" s="34"/>
      <c r="BB8" s="34"/>
      <c r="BC8" s="247">
        <f>AX8*(1+AY8)*(1-AZ8)</f>
        <v>0</v>
      </c>
      <c r="BD8" s="34"/>
      <c r="BE8" s="44" t="str">
        <f t="shared" ref="BE8:BE32" si="4">IFERROR((BC8-P7+O7)/(O7-P7)*100,"")</f>
        <v/>
      </c>
      <c r="BF8" s="34"/>
      <c r="BG8" s="34"/>
      <c r="BH8" s="34"/>
    </row>
    <row r="9" customHeight="1" spans="1:60">
      <c r="A9" s="107" t="str">
        <f t="shared" ref="A9:A30" si="5">IF(B9="","",ROW()-7)</f>
        <v/>
      </c>
      <c r="B9" s="13"/>
      <c r="C9" s="27"/>
      <c r="D9" s="27"/>
      <c r="E9" s="27"/>
      <c r="F9" s="27"/>
      <c r="G9" s="27"/>
      <c r="H9" s="152"/>
      <c r="I9" s="27"/>
      <c r="J9" s="27"/>
      <c r="K9" s="27"/>
      <c r="L9" s="27"/>
      <c r="M9" s="152">
        <f t="shared" ref="M9:M30" si="6">E9+I9</f>
        <v>0</v>
      </c>
      <c r="N9" s="152" t="str">
        <f t="shared" ref="N9:N30" si="7">IFERROR(O9/M9,"")</f>
        <v/>
      </c>
      <c r="O9" s="152">
        <f t="shared" si="0"/>
        <v>0</v>
      </c>
      <c r="P9" s="152">
        <f t="shared" si="1"/>
        <v>0</v>
      </c>
      <c r="Q9" s="152"/>
      <c r="R9" s="152"/>
      <c r="S9" s="16"/>
      <c r="T9" s="16"/>
      <c r="U9" s="16">
        <f t="shared" si="2"/>
        <v>0</v>
      </c>
      <c r="V9" s="16" t="str">
        <f t="shared" si="3"/>
        <v/>
      </c>
      <c r="W9" s="27"/>
      <c r="Y9" s="28"/>
      <c r="Z9" s="28"/>
      <c r="AA9" s="28"/>
      <c r="AB9" s="28"/>
      <c r="AC9" s="28"/>
      <c r="AD9" s="28"/>
      <c r="AE9" s="28"/>
      <c r="AF9" s="28"/>
      <c r="AG9" s="28"/>
      <c r="AH9" s="28"/>
      <c r="AI9" s="28"/>
      <c r="AJ9" s="28"/>
      <c r="AK9" s="28"/>
      <c r="AL9" s="35"/>
      <c r="AM9" s="34"/>
      <c r="AN9" s="28"/>
      <c r="AO9" s="34"/>
      <c r="AP9" s="34"/>
      <c r="AQ9" s="34"/>
      <c r="AR9" s="34"/>
      <c r="AS9" s="34"/>
      <c r="AT9" s="34"/>
      <c r="AU9" s="34" t="s">
        <v>208</v>
      </c>
      <c r="AV9" s="34"/>
      <c r="AW9" s="34"/>
      <c r="AX9" s="34"/>
      <c r="AY9" s="34"/>
      <c r="AZ9" s="34"/>
      <c r="BA9" s="34"/>
      <c r="BB9" s="34"/>
      <c r="BC9" s="247">
        <f t="shared" ref="BC9:BC32" si="8">AX9*(1+AY9)*(1-AZ9)</f>
        <v>0</v>
      </c>
      <c r="BD9" s="34"/>
      <c r="BE9" s="44" t="str">
        <f t="shared" si="4"/>
        <v/>
      </c>
      <c r="BF9" s="34"/>
      <c r="BG9" s="34"/>
      <c r="BH9" s="34"/>
    </row>
    <row r="10" customHeight="1" spans="1:60">
      <c r="A10" s="107" t="str">
        <f t="shared" si="5"/>
        <v/>
      </c>
      <c r="B10" s="13"/>
      <c r="C10" s="27"/>
      <c r="D10" s="27"/>
      <c r="E10" s="27"/>
      <c r="F10" s="27"/>
      <c r="G10" s="27"/>
      <c r="H10" s="152"/>
      <c r="I10" s="27"/>
      <c r="J10" s="27"/>
      <c r="K10" s="27"/>
      <c r="L10" s="27"/>
      <c r="M10" s="152">
        <f t="shared" si="6"/>
        <v>0</v>
      </c>
      <c r="N10" s="152" t="str">
        <f t="shared" si="7"/>
        <v/>
      </c>
      <c r="O10" s="152">
        <f t="shared" si="0"/>
        <v>0</v>
      </c>
      <c r="P10" s="152">
        <f t="shared" si="1"/>
        <v>0</v>
      </c>
      <c r="Q10" s="152"/>
      <c r="R10" s="152"/>
      <c r="S10" s="16"/>
      <c r="T10" s="16"/>
      <c r="U10" s="16">
        <f t="shared" si="2"/>
        <v>0</v>
      </c>
      <c r="V10" s="16" t="str">
        <f t="shared" si="3"/>
        <v/>
      </c>
      <c r="W10" s="27"/>
      <c r="Y10" s="28"/>
      <c r="Z10" s="28"/>
      <c r="AA10" s="28"/>
      <c r="AB10" s="28"/>
      <c r="AC10" s="28"/>
      <c r="AD10" s="28"/>
      <c r="AE10" s="28"/>
      <c r="AF10" s="28"/>
      <c r="AG10" s="28"/>
      <c r="AH10" s="28"/>
      <c r="AI10" s="28"/>
      <c r="AJ10" s="28"/>
      <c r="AK10" s="28"/>
      <c r="AL10" s="35"/>
      <c r="AM10" s="34"/>
      <c r="AN10" s="28"/>
      <c r="AO10" s="34"/>
      <c r="AP10" s="34"/>
      <c r="AQ10" s="34"/>
      <c r="AR10" s="34"/>
      <c r="AS10" s="34"/>
      <c r="AT10" s="34"/>
      <c r="AU10" s="34" t="s">
        <v>208</v>
      </c>
      <c r="AV10" s="34"/>
      <c r="AW10" s="34"/>
      <c r="AX10" s="34"/>
      <c r="AY10" s="34"/>
      <c r="AZ10" s="34"/>
      <c r="BA10" s="34"/>
      <c r="BB10" s="34"/>
      <c r="BC10" s="247">
        <f t="shared" si="8"/>
        <v>0</v>
      </c>
      <c r="BD10" s="34"/>
      <c r="BE10" s="44" t="str">
        <f t="shared" si="4"/>
        <v/>
      </c>
      <c r="BF10" s="34"/>
      <c r="BG10" s="34"/>
      <c r="BH10" s="34"/>
    </row>
    <row r="11" customHeight="1" spans="1:60">
      <c r="A11" s="107" t="str">
        <f t="shared" si="5"/>
        <v/>
      </c>
      <c r="B11" s="13"/>
      <c r="C11" s="27"/>
      <c r="D11" s="27"/>
      <c r="E11" s="27"/>
      <c r="F11" s="27"/>
      <c r="G11" s="27"/>
      <c r="H11" s="152"/>
      <c r="I11" s="27"/>
      <c r="J11" s="27"/>
      <c r="K11" s="27"/>
      <c r="L11" s="27"/>
      <c r="M11" s="152">
        <f t="shared" si="6"/>
        <v>0</v>
      </c>
      <c r="N11" s="152" t="str">
        <f t="shared" si="7"/>
        <v/>
      </c>
      <c r="O11" s="152">
        <f t="shared" ref="O11:P30" si="9">G11+K11</f>
        <v>0</v>
      </c>
      <c r="P11" s="152">
        <f t="shared" si="9"/>
        <v>0</v>
      </c>
      <c r="Q11" s="152"/>
      <c r="R11" s="152"/>
      <c r="S11" s="16"/>
      <c r="T11" s="16"/>
      <c r="U11" s="16">
        <f t="shared" ref="U11:U30" si="10">S11*T11</f>
        <v>0</v>
      </c>
      <c r="V11" s="16" t="str">
        <f t="shared" si="3"/>
        <v/>
      </c>
      <c r="W11" s="27"/>
      <c r="Y11" s="28"/>
      <c r="Z11" s="28"/>
      <c r="AA11" s="28"/>
      <c r="AB11" s="28"/>
      <c r="AC11" s="28"/>
      <c r="AD11" s="28"/>
      <c r="AE11" s="28"/>
      <c r="AF11" s="28"/>
      <c r="AG11" s="28"/>
      <c r="AH11" s="28"/>
      <c r="AI11" s="28"/>
      <c r="AJ11" s="28"/>
      <c r="AK11" s="28"/>
      <c r="AL11" s="35"/>
      <c r="AM11" s="34"/>
      <c r="AN11" s="28"/>
      <c r="AO11" s="34"/>
      <c r="AP11" s="34"/>
      <c r="AQ11" s="34"/>
      <c r="AR11" s="34"/>
      <c r="AS11" s="34"/>
      <c r="AT11" s="34"/>
      <c r="AU11" s="34" t="s">
        <v>208</v>
      </c>
      <c r="AV11" s="34"/>
      <c r="AW11" s="34"/>
      <c r="AX11" s="34"/>
      <c r="AY11" s="34"/>
      <c r="AZ11" s="34"/>
      <c r="BA11" s="34"/>
      <c r="BB11" s="34"/>
      <c r="BC11" s="247">
        <f t="shared" si="8"/>
        <v>0</v>
      </c>
      <c r="BD11" s="34"/>
      <c r="BE11" s="44" t="str">
        <f t="shared" si="4"/>
        <v/>
      </c>
      <c r="BF11" s="34"/>
      <c r="BG11" s="34"/>
      <c r="BH11" s="34"/>
    </row>
    <row r="12" customHeight="1" spans="1:60">
      <c r="A12" s="107" t="str">
        <f t="shared" si="5"/>
        <v/>
      </c>
      <c r="B12" s="13"/>
      <c r="C12" s="27"/>
      <c r="D12" s="27"/>
      <c r="E12" s="27"/>
      <c r="F12" s="27"/>
      <c r="G12" s="27"/>
      <c r="H12" s="152"/>
      <c r="I12" s="27"/>
      <c r="J12" s="27"/>
      <c r="K12" s="27"/>
      <c r="L12" s="27"/>
      <c r="M12" s="152">
        <f t="shared" si="6"/>
        <v>0</v>
      </c>
      <c r="N12" s="152" t="str">
        <f t="shared" si="7"/>
        <v/>
      </c>
      <c r="O12" s="152">
        <f t="shared" si="9"/>
        <v>0</v>
      </c>
      <c r="P12" s="152">
        <f t="shared" si="9"/>
        <v>0</v>
      </c>
      <c r="Q12" s="152"/>
      <c r="R12" s="152"/>
      <c r="S12" s="16"/>
      <c r="T12" s="16"/>
      <c r="U12" s="16">
        <f t="shared" si="10"/>
        <v>0</v>
      </c>
      <c r="V12" s="16" t="str">
        <f t="shared" si="3"/>
        <v/>
      </c>
      <c r="W12" s="27"/>
      <c r="Y12" s="28"/>
      <c r="Z12" s="28"/>
      <c r="AA12" s="28"/>
      <c r="AB12" s="28"/>
      <c r="AC12" s="28"/>
      <c r="AD12" s="28"/>
      <c r="AE12" s="28"/>
      <c r="AF12" s="28"/>
      <c r="AG12" s="28"/>
      <c r="AH12" s="28"/>
      <c r="AI12" s="28"/>
      <c r="AJ12" s="28"/>
      <c r="AK12" s="28"/>
      <c r="AL12" s="35"/>
      <c r="AM12" s="34"/>
      <c r="AN12" s="28"/>
      <c r="AO12" s="34"/>
      <c r="AP12" s="34"/>
      <c r="AQ12" s="34"/>
      <c r="AR12" s="34"/>
      <c r="AS12" s="34"/>
      <c r="AT12" s="34"/>
      <c r="AU12" s="34" t="s">
        <v>208</v>
      </c>
      <c r="AV12" s="34"/>
      <c r="AW12" s="34"/>
      <c r="AX12" s="34"/>
      <c r="AY12" s="34"/>
      <c r="AZ12" s="34"/>
      <c r="BA12" s="34"/>
      <c r="BB12" s="34"/>
      <c r="BC12" s="247">
        <f t="shared" si="8"/>
        <v>0</v>
      </c>
      <c r="BD12" s="34"/>
      <c r="BE12" s="44" t="str">
        <f t="shared" si="4"/>
        <v/>
      </c>
      <c r="BF12" s="34"/>
      <c r="BG12" s="34"/>
      <c r="BH12" s="34"/>
    </row>
    <row r="13" customHeight="1" spans="1:60">
      <c r="A13" s="107" t="str">
        <f t="shared" si="5"/>
        <v/>
      </c>
      <c r="B13" s="13"/>
      <c r="C13" s="27"/>
      <c r="D13" s="27"/>
      <c r="E13" s="27"/>
      <c r="F13" s="27"/>
      <c r="G13" s="27"/>
      <c r="H13" s="152"/>
      <c r="I13" s="27"/>
      <c r="J13" s="27"/>
      <c r="K13" s="27"/>
      <c r="L13" s="27"/>
      <c r="M13" s="152">
        <f t="shared" si="6"/>
        <v>0</v>
      </c>
      <c r="N13" s="152" t="str">
        <f t="shared" si="7"/>
        <v/>
      </c>
      <c r="O13" s="152">
        <f t="shared" si="9"/>
        <v>0</v>
      </c>
      <c r="P13" s="152">
        <f t="shared" si="9"/>
        <v>0</v>
      </c>
      <c r="Q13" s="152"/>
      <c r="R13" s="152"/>
      <c r="S13" s="16"/>
      <c r="T13" s="16"/>
      <c r="U13" s="16">
        <f t="shared" si="10"/>
        <v>0</v>
      </c>
      <c r="V13" s="16" t="str">
        <f t="shared" si="3"/>
        <v/>
      </c>
      <c r="W13" s="27"/>
      <c r="Y13" s="28"/>
      <c r="Z13" s="28"/>
      <c r="AA13" s="28"/>
      <c r="AB13" s="28"/>
      <c r="AC13" s="28"/>
      <c r="AD13" s="28"/>
      <c r="AE13" s="28"/>
      <c r="AF13" s="28"/>
      <c r="AG13" s="28"/>
      <c r="AH13" s="28"/>
      <c r="AI13" s="28"/>
      <c r="AJ13" s="28"/>
      <c r="AK13" s="28"/>
      <c r="AL13" s="35"/>
      <c r="AM13" s="34"/>
      <c r="AN13" s="28"/>
      <c r="AO13" s="34"/>
      <c r="AP13" s="34"/>
      <c r="AQ13" s="34"/>
      <c r="AR13" s="34"/>
      <c r="AS13" s="34"/>
      <c r="AT13" s="34"/>
      <c r="AU13" s="34" t="s">
        <v>208</v>
      </c>
      <c r="AV13" s="34"/>
      <c r="AW13" s="34"/>
      <c r="AX13" s="34"/>
      <c r="AY13" s="34"/>
      <c r="AZ13" s="34"/>
      <c r="BA13" s="34"/>
      <c r="BB13" s="34"/>
      <c r="BC13" s="247">
        <f t="shared" si="8"/>
        <v>0</v>
      </c>
      <c r="BD13" s="34"/>
      <c r="BE13" s="44" t="str">
        <f t="shared" si="4"/>
        <v/>
      </c>
      <c r="BF13" s="34"/>
      <c r="BG13" s="34"/>
      <c r="BH13" s="34"/>
    </row>
    <row r="14" customHeight="1" spans="1:60">
      <c r="A14" s="107" t="str">
        <f t="shared" si="5"/>
        <v/>
      </c>
      <c r="B14" s="13"/>
      <c r="C14" s="27"/>
      <c r="D14" s="27"/>
      <c r="E14" s="27"/>
      <c r="F14" s="27"/>
      <c r="G14" s="27"/>
      <c r="H14" s="152"/>
      <c r="I14" s="27"/>
      <c r="J14" s="27"/>
      <c r="K14" s="27"/>
      <c r="L14" s="27"/>
      <c r="M14" s="152">
        <f t="shared" si="6"/>
        <v>0</v>
      </c>
      <c r="N14" s="152" t="str">
        <f t="shared" si="7"/>
        <v/>
      </c>
      <c r="O14" s="152">
        <f t="shared" si="9"/>
        <v>0</v>
      </c>
      <c r="P14" s="152">
        <f t="shared" si="9"/>
        <v>0</v>
      </c>
      <c r="Q14" s="152"/>
      <c r="R14" s="152"/>
      <c r="S14" s="16"/>
      <c r="T14" s="16"/>
      <c r="U14" s="16">
        <f t="shared" si="10"/>
        <v>0</v>
      </c>
      <c r="V14" s="16" t="str">
        <f t="shared" si="3"/>
        <v/>
      </c>
      <c r="W14" s="27"/>
      <c r="Y14" s="28"/>
      <c r="Z14" s="28"/>
      <c r="AA14" s="28"/>
      <c r="AB14" s="28"/>
      <c r="AC14" s="28"/>
      <c r="AD14" s="28"/>
      <c r="AE14" s="28"/>
      <c r="AF14" s="28"/>
      <c r="AG14" s="28"/>
      <c r="AH14" s="28"/>
      <c r="AI14" s="28"/>
      <c r="AJ14" s="28"/>
      <c r="AK14" s="28"/>
      <c r="AL14" s="35"/>
      <c r="AM14" s="34"/>
      <c r="AN14" s="28"/>
      <c r="AO14" s="34"/>
      <c r="AP14" s="34"/>
      <c r="AQ14" s="34"/>
      <c r="AR14" s="34"/>
      <c r="AS14" s="34"/>
      <c r="AT14" s="34"/>
      <c r="AU14" s="34" t="s">
        <v>208</v>
      </c>
      <c r="AV14" s="34"/>
      <c r="AW14" s="34"/>
      <c r="AX14" s="34"/>
      <c r="AY14" s="34"/>
      <c r="AZ14" s="34"/>
      <c r="BA14" s="34"/>
      <c r="BB14" s="34"/>
      <c r="BC14" s="247">
        <f t="shared" si="8"/>
        <v>0</v>
      </c>
      <c r="BD14" s="34"/>
      <c r="BE14" s="44" t="str">
        <f t="shared" si="4"/>
        <v/>
      </c>
      <c r="BF14" s="34"/>
      <c r="BG14" s="34"/>
      <c r="BH14" s="34"/>
    </row>
    <row r="15" customHeight="1" spans="1:60">
      <c r="A15" s="107" t="str">
        <f t="shared" si="5"/>
        <v/>
      </c>
      <c r="B15" s="13"/>
      <c r="C15" s="27"/>
      <c r="D15" s="27"/>
      <c r="E15" s="27"/>
      <c r="F15" s="27"/>
      <c r="G15" s="27"/>
      <c r="H15" s="152"/>
      <c r="I15" s="27"/>
      <c r="J15" s="27"/>
      <c r="K15" s="27"/>
      <c r="L15" s="27"/>
      <c r="M15" s="152">
        <f t="shared" si="6"/>
        <v>0</v>
      </c>
      <c r="N15" s="152" t="str">
        <f t="shared" si="7"/>
        <v/>
      </c>
      <c r="O15" s="152">
        <f t="shared" si="9"/>
        <v>0</v>
      </c>
      <c r="P15" s="152">
        <f t="shared" si="9"/>
        <v>0</v>
      </c>
      <c r="Q15" s="152"/>
      <c r="R15" s="152"/>
      <c r="S15" s="16"/>
      <c r="T15" s="16"/>
      <c r="U15" s="16">
        <f t="shared" si="10"/>
        <v>0</v>
      </c>
      <c r="V15" s="16" t="str">
        <f t="shared" si="3"/>
        <v/>
      </c>
      <c r="W15" s="27"/>
      <c r="Y15" s="28"/>
      <c r="Z15" s="28"/>
      <c r="AA15" s="28"/>
      <c r="AB15" s="28"/>
      <c r="AC15" s="28"/>
      <c r="AD15" s="28"/>
      <c r="AE15" s="28"/>
      <c r="AF15" s="28"/>
      <c r="AG15" s="28"/>
      <c r="AH15" s="28"/>
      <c r="AI15" s="28"/>
      <c r="AJ15" s="28"/>
      <c r="AK15" s="28"/>
      <c r="AL15" s="35"/>
      <c r="AM15" s="34"/>
      <c r="AN15" s="28"/>
      <c r="AO15" s="34"/>
      <c r="AP15" s="34"/>
      <c r="AQ15" s="34"/>
      <c r="AR15" s="34"/>
      <c r="AS15" s="34"/>
      <c r="AT15" s="34"/>
      <c r="AU15" s="34" t="s">
        <v>208</v>
      </c>
      <c r="AV15" s="34"/>
      <c r="AW15" s="34"/>
      <c r="AX15" s="34"/>
      <c r="AY15" s="34"/>
      <c r="AZ15" s="34"/>
      <c r="BA15" s="34"/>
      <c r="BB15" s="34"/>
      <c r="BC15" s="247">
        <f t="shared" si="8"/>
        <v>0</v>
      </c>
      <c r="BD15" s="34"/>
      <c r="BE15" s="44" t="str">
        <f t="shared" si="4"/>
        <v/>
      </c>
      <c r="BF15" s="34"/>
      <c r="BG15" s="34"/>
      <c r="BH15" s="34"/>
    </row>
    <row r="16" customHeight="1" spans="1:60">
      <c r="A16" s="107" t="str">
        <f t="shared" si="5"/>
        <v/>
      </c>
      <c r="B16" s="13"/>
      <c r="C16" s="27"/>
      <c r="D16" s="27"/>
      <c r="E16" s="27"/>
      <c r="F16" s="27"/>
      <c r="G16" s="27"/>
      <c r="H16" s="152"/>
      <c r="I16" s="27"/>
      <c r="J16" s="27"/>
      <c r="K16" s="27"/>
      <c r="L16" s="27"/>
      <c r="M16" s="152">
        <f t="shared" si="6"/>
        <v>0</v>
      </c>
      <c r="N16" s="152" t="str">
        <f t="shared" si="7"/>
        <v/>
      </c>
      <c r="O16" s="152">
        <f t="shared" si="9"/>
        <v>0</v>
      </c>
      <c r="P16" s="152">
        <f t="shared" si="9"/>
        <v>0</v>
      </c>
      <c r="Q16" s="152"/>
      <c r="R16" s="152"/>
      <c r="S16" s="16"/>
      <c r="T16" s="16"/>
      <c r="U16" s="16">
        <f t="shared" si="10"/>
        <v>0</v>
      </c>
      <c r="V16" s="16" t="str">
        <f t="shared" si="3"/>
        <v/>
      </c>
      <c r="W16" s="27"/>
      <c r="Y16" s="28"/>
      <c r="Z16" s="28"/>
      <c r="AA16" s="28"/>
      <c r="AB16" s="28"/>
      <c r="AC16" s="28"/>
      <c r="AD16" s="28"/>
      <c r="AE16" s="28"/>
      <c r="AF16" s="28"/>
      <c r="AG16" s="28"/>
      <c r="AH16" s="28"/>
      <c r="AI16" s="28"/>
      <c r="AJ16" s="28"/>
      <c r="AK16" s="28"/>
      <c r="AL16" s="35"/>
      <c r="AM16" s="34"/>
      <c r="AN16" s="28"/>
      <c r="AO16" s="34"/>
      <c r="AP16" s="34"/>
      <c r="AQ16" s="34"/>
      <c r="AR16" s="34"/>
      <c r="AS16" s="34"/>
      <c r="AT16" s="34"/>
      <c r="AU16" s="34" t="s">
        <v>208</v>
      </c>
      <c r="AV16" s="34"/>
      <c r="AW16" s="34"/>
      <c r="AX16" s="34"/>
      <c r="AY16" s="34"/>
      <c r="AZ16" s="34"/>
      <c r="BA16" s="34"/>
      <c r="BB16" s="34"/>
      <c r="BC16" s="247">
        <f t="shared" si="8"/>
        <v>0</v>
      </c>
      <c r="BD16" s="34"/>
      <c r="BE16" s="44" t="str">
        <f t="shared" si="4"/>
        <v/>
      </c>
      <c r="BF16" s="34"/>
      <c r="BG16" s="34"/>
      <c r="BH16" s="34"/>
    </row>
    <row r="17" customHeight="1" spans="1:60">
      <c r="A17" s="107" t="str">
        <f t="shared" si="5"/>
        <v/>
      </c>
      <c r="B17" s="13"/>
      <c r="C17" s="27"/>
      <c r="D17" s="27"/>
      <c r="E17" s="27"/>
      <c r="F17" s="27"/>
      <c r="G17" s="27"/>
      <c r="H17" s="152"/>
      <c r="I17" s="27"/>
      <c r="J17" s="27"/>
      <c r="K17" s="27"/>
      <c r="L17" s="27"/>
      <c r="M17" s="152">
        <f t="shared" si="6"/>
        <v>0</v>
      </c>
      <c r="N17" s="152" t="str">
        <f t="shared" si="7"/>
        <v/>
      </c>
      <c r="O17" s="152">
        <f t="shared" si="9"/>
        <v>0</v>
      </c>
      <c r="P17" s="152">
        <f t="shared" si="9"/>
        <v>0</v>
      </c>
      <c r="Q17" s="152"/>
      <c r="R17" s="152"/>
      <c r="S17" s="16"/>
      <c r="T17" s="16"/>
      <c r="U17" s="16">
        <f t="shared" si="10"/>
        <v>0</v>
      </c>
      <c r="V17" s="16" t="str">
        <f t="shared" si="3"/>
        <v/>
      </c>
      <c r="W17" s="27"/>
      <c r="Y17" s="28"/>
      <c r="Z17" s="28"/>
      <c r="AA17" s="28"/>
      <c r="AB17" s="28"/>
      <c r="AC17" s="28"/>
      <c r="AD17" s="28"/>
      <c r="AE17" s="28"/>
      <c r="AF17" s="28"/>
      <c r="AG17" s="28"/>
      <c r="AH17" s="28"/>
      <c r="AI17" s="28"/>
      <c r="AJ17" s="28"/>
      <c r="AK17" s="28"/>
      <c r="AL17" s="35"/>
      <c r="AM17" s="34"/>
      <c r="AN17" s="28"/>
      <c r="AO17" s="34"/>
      <c r="AP17" s="34"/>
      <c r="AQ17" s="34"/>
      <c r="AR17" s="34"/>
      <c r="AS17" s="34"/>
      <c r="AT17" s="34"/>
      <c r="AU17" s="34" t="s">
        <v>208</v>
      </c>
      <c r="AV17" s="34"/>
      <c r="AW17" s="34"/>
      <c r="AX17" s="34"/>
      <c r="AY17" s="34"/>
      <c r="AZ17" s="34"/>
      <c r="BA17" s="34"/>
      <c r="BB17" s="34"/>
      <c r="BC17" s="247">
        <f t="shared" si="8"/>
        <v>0</v>
      </c>
      <c r="BD17" s="34"/>
      <c r="BE17" s="44" t="str">
        <f t="shared" si="4"/>
        <v/>
      </c>
      <c r="BF17" s="34"/>
      <c r="BG17" s="34"/>
      <c r="BH17" s="34"/>
    </row>
    <row r="18" customHeight="1" spans="1:60">
      <c r="A18" s="107" t="str">
        <f t="shared" si="5"/>
        <v/>
      </c>
      <c r="B18" s="13"/>
      <c r="C18" s="27"/>
      <c r="D18" s="27"/>
      <c r="E18" s="27"/>
      <c r="F18" s="27"/>
      <c r="G18" s="27"/>
      <c r="H18" s="152"/>
      <c r="I18" s="27"/>
      <c r="J18" s="27"/>
      <c r="K18" s="27"/>
      <c r="L18" s="27"/>
      <c r="M18" s="152">
        <f t="shared" si="6"/>
        <v>0</v>
      </c>
      <c r="N18" s="152" t="str">
        <f t="shared" si="7"/>
        <v/>
      </c>
      <c r="O18" s="152">
        <f t="shared" si="9"/>
        <v>0</v>
      </c>
      <c r="P18" s="152">
        <f t="shared" si="9"/>
        <v>0</v>
      </c>
      <c r="Q18" s="152"/>
      <c r="R18" s="152"/>
      <c r="S18" s="16"/>
      <c r="T18" s="16"/>
      <c r="U18" s="16">
        <f t="shared" si="10"/>
        <v>0</v>
      </c>
      <c r="V18" s="16" t="str">
        <f t="shared" si="3"/>
        <v/>
      </c>
      <c r="W18" s="27"/>
      <c r="Y18" s="28"/>
      <c r="Z18" s="28"/>
      <c r="AA18" s="28"/>
      <c r="AB18" s="28"/>
      <c r="AC18" s="28"/>
      <c r="AD18" s="28"/>
      <c r="AE18" s="28"/>
      <c r="AF18" s="28"/>
      <c r="AG18" s="28"/>
      <c r="AH18" s="28"/>
      <c r="AI18" s="28"/>
      <c r="AJ18" s="28"/>
      <c r="AK18" s="28"/>
      <c r="AL18" s="35"/>
      <c r="AM18" s="34"/>
      <c r="AN18" s="28"/>
      <c r="AO18" s="34"/>
      <c r="AP18" s="34"/>
      <c r="AQ18" s="34"/>
      <c r="AR18" s="34"/>
      <c r="AS18" s="34"/>
      <c r="AT18" s="34"/>
      <c r="AU18" s="34" t="s">
        <v>208</v>
      </c>
      <c r="AV18" s="34"/>
      <c r="AW18" s="34"/>
      <c r="AX18" s="34"/>
      <c r="AY18" s="34"/>
      <c r="AZ18" s="34"/>
      <c r="BA18" s="34"/>
      <c r="BB18" s="34"/>
      <c r="BC18" s="247">
        <f t="shared" si="8"/>
        <v>0</v>
      </c>
      <c r="BD18" s="34"/>
      <c r="BE18" s="44" t="str">
        <f t="shared" si="4"/>
        <v/>
      </c>
      <c r="BF18" s="34"/>
      <c r="BG18" s="34"/>
      <c r="BH18" s="34"/>
    </row>
    <row r="19" customHeight="1" spans="1:60">
      <c r="A19" s="107"/>
      <c r="B19" s="13"/>
      <c r="C19" s="27"/>
      <c r="D19" s="27"/>
      <c r="E19" s="27"/>
      <c r="F19" s="27"/>
      <c r="G19" s="27"/>
      <c r="H19" s="152"/>
      <c r="I19" s="27"/>
      <c r="J19" s="27"/>
      <c r="K19" s="27"/>
      <c r="L19" s="27"/>
      <c r="M19" s="152">
        <f t="shared" ref="M19:M21" si="11">E19+I19</f>
        <v>0</v>
      </c>
      <c r="N19" s="152" t="str">
        <f t="shared" ref="N19:N21" si="12">IFERROR(O19/M19,"")</f>
        <v/>
      </c>
      <c r="O19" s="152">
        <f t="shared" ref="O19:O21" si="13">G19+K19</f>
        <v>0</v>
      </c>
      <c r="P19" s="152">
        <f t="shared" ref="P19:P21" si="14">H19+L19</f>
        <v>0</v>
      </c>
      <c r="Q19" s="152"/>
      <c r="R19" s="152"/>
      <c r="S19" s="16"/>
      <c r="T19" s="16"/>
      <c r="U19" s="16">
        <f t="shared" ref="U19:U21" si="15">S19*T19</f>
        <v>0</v>
      </c>
      <c r="V19" s="16"/>
      <c r="W19" s="27"/>
      <c r="Y19" s="28"/>
      <c r="Z19" s="28"/>
      <c r="AA19" s="28"/>
      <c r="AB19" s="28"/>
      <c r="AC19" s="28"/>
      <c r="AD19" s="28"/>
      <c r="AE19" s="28"/>
      <c r="AF19" s="28"/>
      <c r="AG19" s="28"/>
      <c r="AH19" s="28"/>
      <c r="AI19" s="28"/>
      <c r="AJ19" s="28"/>
      <c r="AK19" s="28"/>
      <c r="AL19" s="35"/>
      <c r="AM19" s="34"/>
      <c r="AN19" s="28"/>
      <c r="AO19" s="34"/>
      <c r="AP19" s="34"/>
      <c r="AQ19" s="34"/>
      <c r="AR19" s="34"/>
      <c r="AS19" s="34"/>
      <c r="AT19" s="34"/>
      <c r="AU19" s="34"/>
      <c r="AV19" s="34"/>
      <c r="AW19" s="34"/>
      <c r="AX19" s="34"/>
      <c r="AY19" s="34"/>
      <c r="AZ19" s="34"/>
      <c r="BA19" s="34"/>
      <c r="BB19" s="34"/>
      <c r="BC19" s="247"/>
      <c r="BD19" s="34"/>
      <c r="BE19" s="44"/>
      <c r="BF19" s="34"/>
      <c r="BG19" s="34"/>
      <c r="BH19" s="34"/>
    </row>
    <row r="20" customHeight="1" spans="1:60">
      <c r="A20" s="107"/>
      <c r="B20" s="13"/>
      <c r="C20" s="27"/>
      <c r="D20" s="27"/>
      <c r="E20" s="27"/>
      <c r="F20" s="27"/>
      <c r="G20" s="27"/>
      <c r="H20" s="152"/>
      <c r="I20" s="27"/>
      <c r="J20" s="27"/>
      <c r="K20" s="27"/>
      <c r="L20" s="27"/>
      <c r="M20" s="152">
        <f t="shared" si="11"/>
        <v>0</v>
      </c>
      <c r="N20" s="152" t="str">
        <f t="shared" si="12"/>
        <v/>
      </c>
      <c r="O20" s="152">
        <f t="shared" si="13"/>
        <v>0</v>
      </c>
      <c r="P20" s="152">
        <f t="shared" si="14"/>
        <v>0</v>
      </c>
      <c r="Q20" s="152"/>
      <c r="R20" s="152"/>
      <c r="S20" s="16"/>
      <c r="T20" s="16"/>
      <c r="U20" s="16">
        <f t="shared" si="15"/>
        <v>0</v>
      </c>
      <c r="V20" s="16"/>
      <c r="W20" s="27"/>
      <c r="Y20" s="28"/>
      <c r="Z20" s="28"/>
      <c r="AA20" s="28"/>
      <c r="AB20" s="28"/>
      <c r="AC20" s="28"/>
      <c r="AD20" s="28"/>
      <c r="AE20" s="28"/>
      <c r="AF20" s="28"/>
      <c r="AG20" s="28"/>
      <c r="AH20" s="28"/>
      <c r="AI20" s="28"/>
      <c r="AJ20" s="28"/>
      <c r="AK20" s="28"/>
      <c r="AL20" s="35"/>
      <c r="AM20" s="34"/>
      <c r="AN20" s="28"/>
      <c r="AO20" s="34"/>
      <c r="AP20" s="34"/>
      <c r="AQ20" s="34"/>
      <c r="AR20" s="34"/>
      <c r="AS20" s="34"/>
      <c r="AT20" s="34"/>
      <c r="AU20" s="34"/>
      <c r="AV20" s="34"/>
      <c r="AW20" s="34"/>
      <c r="AX20" s="34"/>
      <c r="AY20" s="34"/>
      <c r="AZ20" s="34"/>
      <c r="BA20" s="34"/>
      <c r="BB20" s="34"/>
      <c r="BC20" s="247"/>
      <c r="BD20" s="34"/>
      <c r="BE20" s="44"/>
      <c r="BF20" s="34"/>
      <c r="BG20" s="34"/>
      <c r="BH20" s="34"/>
    </row>
    <row r="21" customHeight="1" spans="1:60">
      <c r="A21" s="107"/>
      <c r="B21" s="13"/>
      <c r="C21" s="27"/>
      <c r="D21" s="27"/>
      <c r="E21" s="27"/>
      <c r="F21" s="27"/>
      <c r="G21" s="27"/>
      <c r="H21" s="152"/>
      <c r="I21" s="27"/>
      <c r="J21" s="27"/>
      <c r="K21" s="27"/>
      <c r="L21" s="27"/>
      <c r="M21" s="152">
        <f t="shared" si="11"/>
        <v>0</v>
      </c>
      <c r="N21" s="152" t="str">
        <f t="shared" si="12"/>
        <v/>
      </c>
      <c r="O21" s="152">
        <f t="shared" si="13"/>
        <v>0</v>
      </c>
      <c r="P21" s="152">
        <f t="shared" si="14"/>
        <v>0</v>
      </c>
      <c r="Q21" s="152"/>
      <c r="R21" s="152"/>
      <c r="S21" s="16"/>
      <c r="T21" s="16"/>
      <c r="U21" s="16">
        <f t="shared" si="15"/>
        <v>0</v>
      </c>
      <c r="V21" s="16"/>
      <c r="W21" s="27"/>
      <c r="Y21" s="28"/>
      <c r="Z21" s="28"/>
      <c r="AA21" s="28"/>
      <c r="AB21" s="28"/>
      <c r="AC21" s="28"/>
      <c r="AD21" s="28"/>
      <c r="AE21" s="28"/>
      <c r="AF21" s="28"/>
      <c r="AG21" s="28"/>
      <c r="AH21" s="28"/>
      <c r="AI21" s="28"/>
      <c r="AJ21" s="28"/>
      <c r="AK21" s="28"/>
      <c r="AL21" s="35"/>
      <c r="AM21" s="34"/>
      <c r="AN21" s="28"/>
      <c r="AO21" s="34"/>
      <c r="AP21" s="34"/>
      <c r="AQ21" s="34"/>
      <c r="AR21" s="34"/>
      <c r="AS21" s="34"/>
      <c r="AT21" s="34"/>
      <c r="AU21" s="34"/>
      <c r="AV21" s="34"/>
      <c r="AW21" s="34"/>
      <c r="AX21" s="34"/>
      <c r="AY21" s="34"/>
      <c r="AZ21" s="34"/>
      <c r="BA21" s="34"/>
      <c r="BB21" s="34"/>
      <c r="BC21" s="247"/>
      <c r="BD21" s="34"/>
      <c r="BE21" s="44"/>
      <c r="BF21" s="34"/>
      <c r="BG21" s="34"/>
      <c r="BH21" s="34"/>
    </row>
    <row r="22" customHeight="1" spans="1:60">
      <c r="A22" s="107" t="str">
        <f t="shared" si="5"/>
        <v/>
      </c>
      <c r="B22" s="13"/>
      <c r="C22" s="27"/>
      <c r="D22" s="27"/>
      <c r="E22" s="27"/>
      <c r="F22" s="27"/>
      <c r="G22" s="27"/>
      <c r="H22" s="152"/>
      <c r="I22" s="27"/>
      <c r="J22" s="27"/>
      <c r="K22" s="27"/>
      <c r="L22" s="27"/>
      <c r="M22" s="152">
        <f t="shared" si="6"/>
        <v>0</v>
      </c>
      <c r="N22" s="152" t="str">
        <f t="shared" si="7"/>
        <v/>
      </c>
      <c r="O22" s="152">
        <f t="shared" si="9"/>
        <v>0</v>
      </c>
      <c r="P22" s="152">
        <f t="shared" si="9"/>
        <v>0</v>
      </c>
      <c r="Q22" s="152"/>
      <c r="R22" s="152"/>
      <c r="S22" s="16"/>
      <c r="T22" s="16"/>
      <c r="U22" s="16">
        <f t="shared" si="10"/>
        <v>0</v>
      </c>
      <c r="V22" s="16" t="str">
        <f t="shared" si="3"/>
        <v/>
      </c>
      <c r="W22" s="27"/>
      <c r="Y22" s="28"/>
      <c r="Z22" s="28"/>
      <c r="AA22" s="28"/>
      <c r="AB22" s="28"/>
      <c r="AC22" s="28"/>
      <c r="AD22" s="28"/>
      <c r="AE22" s="28"/>
      <c r="AF22" s="28"/>
      <c r="AG22" s="28"/>
      <c r="AH22" s="28"/>
      <c r="AI22" s="28"/>
      <c r="AJ22" s="28"/>
      <c r="AK22" s="28"/>
      <c r="AL22" s="35"/>
      <c r="AM22" s="34"/>
      <c r="AN22" s="28"/>
      <c r="AO22" s="34"/>
      <c r="AP22" s="34"/>
      <c r="AQ22" s="34"/>
      <c r="AR22" s="34"/>
      <c r="AS22" s="34"/>
      <c r="AT22" s="34"/>
      <c r="AU22" s="34" t="s">
        <v>208</v>
      </c>
      <c r="AV22" s="34"/>
      <c r="AW22" s="34"/>
      <c r="AX22" s="34"/>
      <c r="AY22" s="34"/>
      <c r="AZ22" s="34"/>
      <c r="BA22" s="34"/>
      <c r="BB22" s="34"/>
      <c r="BC22" s="247">
        <f t="shared" si="8"/>
        <v>0</v>
      </c>
      <c r="BD22" s="34"/>
      <c r="BE22" s="44" t="str">
        <f>IFERROR((BC22-P18+O18)/(O18-P18)*100,"")</f>
        <v/>
      </c>
      <c r="BF22" s="34"/>
      <c r="BG22" s="34"/>
      <c r="BH22" s="34"/>
    </row>
    <row r="23" customHeight="1" spans="1:60">
      <c r="A23" s="107" t="str">
        <f t="shared" si="5"/>
        <v/>
      </c>
      <c r="B23" s="13"/>
      <c r="C23" s="27"/>
      <c r="D23" s="27"/>
      <c r="E23" s="27"/>
      <c r="F23" s="27"/>
      <c r="G23" s="27"/>
      <c r="H23" s="152"/>
      <c r="I23" s="27"/>
      <c r="J23" s="27"/>
      <c r="K23" s="27"/>
      <c r="L23" s="27"/>
      <c r="M23" s="152">
        <f t="shared" si="6"/>
        <v>0</v>
      </c>
      <c r="N23" s="152" t="str">
        <f t="shared" si="7"/>
        <v/>
      </c>
      <c r="O23" s="152">
        <f t="shared" si="9"/>
        <v>0</v>
      </c>
      <c r="P23" s="152">
        <f t="shared" si="9"/>
        <v>0</v>
      </c>
      <c r="Q23" s="152"/>
      <c r="R23" s="152"/>
      <c r="S23" s="16"/>
      <c r="T23" s="16"/>
      <c r="U23" s="16">
        <f t="shared" si="10"/>
        <v>0</v>
      </c>
      <c r="V23" s="16" t="str">
        <f t="shared" si="3"/>
        <v/>
      </c>
      <c r="W23" s="27"/>
      <c r="Y23" s="28"/>
      <c r="Z23" s="28"/>
      <c r="AA23" s="28"/>
      <c r="AB23" s="28"/>
      <c r="AC23" s="28"/>
      <c r="AD23" s="28"/>
      <c r="AE23" s="28"/>
      <c r="AF23" s="28"/>
      <c r="AG23" s="28"/>
      <c r="AH23" s="28"/>
      <c r="AI23" s="28"/>
      <c r="AJ23" s="28"/>
      <c r="AK23" s="28"/>
      <c r="AL23" s="35"/>
      <c r="AM23" s="34"/>
      <c r="AN23" s="28"/>
      <c r="AO23" s="34"/>
      <c r="AP23" s="34"/>
      <c r="AQ23" s="34"/>
      <c r="AR23" s="34"/>
      <c r="AS23" s="34"/>
      <c r="AT23" s="34"/>
      <c r="AU23" s="34" t="s">
        <v>208</v>
      </c>
      <c r="AV23" s="34"/>
      <c r="AW23" s="34"/>
      <c r="AX23" s="34"/>
      <c r="AY23" s="34"/>
      <c r="AZ23" s="34"/>
      <c r="BA23" s="34"/>
      <c r="BB23" s="34"/>
      <c r="BC23" s="247">
        <f t="shared" si="8"/>
        <v>0</v>
      </c>
      <c r="BD23" s="34"/>
      <c r="BE23" s="44" t="str">
        <f t="shared" si="4"/>
        <v/>
      </c>
      <c r="BF23" s="34"/>
      <c r="BG23" s="34"/>
      <c r="BH23" s="34"/>
    </row>
    <row r="24" customHeight="1" spans="1:60">
      <c r="A24" s="107" t="str">
        <f t="shared" si="5"/>
        <v/>
      </c>
      <c r="B24" s="13"/>
      <c r="C24" s="27"/>
      <c r="D24" s="27"/>
      <c r="E24" s="27"/>
      <c r="F24" s="27"/>
      <c r="G24" s="27"/>
      <c r="H24" s="152"/>
      <c r="I24" s="27"/>
      <c r="J24" s="27"/>
      <c r="K24" s="27"/>
      <c r="L24" s="27"/>
      <c r="M24" s="152">
        <f t="shared" si="6"/>
        <v>0</v>
      </c>
      <c r="N24" s="152" t="str">
        <f t="shared" si="7"/>
        <v/>
      </c>
      <c r="O24" s="152">
        <f t="shared" si="9"/>
        <v>0</v>
      </c>
      <c r="P24" s="152">
        <f t="shared" si="9"/>
        <v>0</v>
      </c>
      <c r="Q24" s="152"/>
      <c r="R24" s="152"/>
      <c r="S24" s="16"/>
      <c r="T24" s="16"/>
      <c r="U24" s="16">
        <f t="shared" si="10"/>
        <v>0</v>
      </c>
      <c r="V24" s="16" t="str">
        <f t="shared" si="3"/>
        <v/>
      </c>
      <c r="W24" s="27"/>
      <c r="Y24" s="28"/>
      <c r="Z24" s="28"/>
      <c r="AA24" s="28"/>
      <c r="AB24" s="28"/>
      <c r="AC24" s="28"/>
      <c r="AD24" s="28"/>
      <c r="AE24" s="28"/>
      <c r="AF24" s="28"/>
      <c r="AG24" s="28"/>
      <c r="AH24" s="28"/>
      <c r="AI24" s="28"/>
      <c r="AJ24" s="28"/>
      <c r="AK24" s="28"/>
      <c r="AL24" s="35"/>
      <c r="AM24" s="34"/>
      <c r="AN24" s="28"/>
      <c r="AO24" s="34"/>
      <c r="AP24" s="34"/>
      <c r="AQ24" s="34"/>
      <c r="AR24" s="34"/>
      <c r="AS24" s="34"/>
      <c r="AT24" s="34"/>
      <c r="AU24" s="34" t="s">
        <v>208</v>
      </c>
      <c r="AV24" s="34"/>
      <c r="AW24" s="34"/>
      <c r="AX24" s="34"/>
      <c r="AY24" s="34"/>
      <c r="AZ24" s="34"/>
      <c r="BA24" s="34"/>
      <c r="BB24" s="34"/>
      <c r="BC24" s="247">
        <f t="shared" si="8"/>
        <v>0</v>
      </c>
      <c r="BD24" s="34"/>
      <c r="BE24" s="44" t="str">
        <f t="shared" si="4"/>
        <v/>
      </c>
      <c r="BF24" s="34"/>
      <c r="BG24" s="34"/>
      <c r="BH24" s="34"/>
    </row>
    <row r="25" customHeight="1" spans="1:60">
      <c r="A25" s="107" t="str">
        <f t="shared" si="5"/>
        <v/>
      </c>
      <c r="B25" s="13"/>
      <c r="C25" s="27"/>
      <c r="D25" s="27"/>
      <c r="E25" s="27"/>
      <c r="F25" s="27"/>
      <c r="G25" s="27"/>
      <c r="H25" s="152"/>
      <c r="I25" s="27"/>
      <c r="J25" s="27"/>
      <c r="K25" s="27"/>
      <c r="L25" s="27"/>
      <c r="M25" s="152">
        <f t="shared" si="6"/>
        <v>0</v>
      </c>
      <c r="N25" s="152" t="str">
        <f t="shared" si="7"/>
        <v/>
      </c>
      <c r="O25" s="152">
        <f t="shared" si="9"/>
        <v>0</v>
      </c>
      <c r="P25" s="152">
        <f t="shared" si="9"/>
        <v>0</v>
      </c>
      <c r="Q25" s="152"/>
      <c r="R25" s="152"/>
      <c r="S25" s="16"/>
      <c r="T25" s="16"/>
      <c r="U25" s="16">
        <f t="shared" si="10"/>
        <v>0</v>
      </c>
      <c r="V25" s="16" t="str">
        <f t="shared" si="3"/>
        <v/>
      </c>
      <c r="W25" s="27"/>
      <c r="Y25" s="28"/>
      <c r="Z25" s="28"/>
      <c r="AA25" s="28"/>
      <c r="AB25" s="28"/>
      <c r="AC25" s="28"/>
      <c r="AD25" s="28"/>
      <c r="AE25" s="28"/>
      <c r="AF25" s="28"/>
      <c r="AG25" s="28"/>
      <c r="AH25" s="28"/>
      <c r="AI25" s="28"/>
      <c r="AJ25" s="28"/>
      <c r="AK25" s="28"/>
      <c r="AL25" s="35"/>
      <c r="AM25" s="34"/>
      <c r="AN25" s="28"/>
      <c r="AO25" s="34"/>
      <c r="AP25" s="34"/>
      <c r="AQ25" s="34"/>
      <c r="AR25" s="34"/>
      <c r="AS25" s="34"/>
      <c r="AT25" s="34"/>
      <c r="AU25" s="34" t="s">
        <v>208</v>
      </c>
      <c r="AV25" s="34"/>
      <c r="AW25" s="34"/>
      <c r="AX25" s="34"/>
      <c r="AY25" s="34"/>
      <c r="AZ25" s="34"/>
      <c r="BA25" s="34"/>
      <c r="BB25" s="34"/>
      <c r="BC25" s="247">
        <f t="shared" si="8"/>
        <v>0</v>
      </c>
      <c r="BD25" s="34"/>
      <c r="BE25" s="44" t="str">
        <f t="shared" si="4"/>
        <v/>
      </c>
      <c r="BF25" s="34"/>
      <c r="BG25" s="34"/>
      <c r="BH25" s="34"/>
    </row>
    <row r="26" customHeight="1" spans="1:60">
      <c r="A26" s="107" t="str">
        <f t="shared" si="5"/>
        <v/>
      </c>
      <c r="B26" s="13"/>
      <c r="C26" s="27"/>
      <c r="D26" s="27"/>
      <c r="E26" s="27"/>
      <c r="F26" s="27"/>
      <c r="G26" s="27"/>
      <c r="H26" s="152"/>
      <c r="I26" s="27"/>
      <c r="J26" s="27"/>
      <c r="K26" s="27"/>
      <c r="L26" s="27"/>
      <c r="M26" s="152">
        <f t="shared" si="6"/>
        <v>0</v>
      </c>
      <c r="N26" s="152" t="str">
        <f t="shared" si="7"/>
        <v/>
      </c>
      <c r="O26" s="152">
        <f t="shared" si="9"/>
        <v>0</v>
      </c>
      <c r="P26" s="152">
        <f t="shared" si="9"/>
        <v>0</v>
      </c>
      <c r="Q26" s="152"/>
      <c r="R26" s="152"/>
      <c r="S26" s="16"/>
      <c r="T26" s="16"/>
      <c r="U26" s="16">
        <f t="shared" si="10"/>
        <v>0</v>
      </c>
      <c r="V26" s="16" t="str">
        <f t="shared" si="3"/>
        <v/>
      </c>
      <c r="W26" s="27"/>
      <c r="Y26" s="28"/>
      <c r="Z26" s="28"/>
      <c r="AA26" s="28"/>
      <c r="AB26" s="28"/>
      <c r="AC26" s="28"/>
      <c r="AD26" s="28"/>
      <c r="AE26" s="28"/>
      <c r="AF26" s="28"/>
      <c r="AG26" s="28"/>
      <c r="AH26" s="28"/>
      <c r="AI26" s="28"/>
      <c r="AJ26" s="28"/>
      <c r="AK26" s="28"/>
      <c r="AL26" s="35"/>
      <c r="AM26" s="34"/>
      <c r="AN26" s="28"/>
      <c r="AO26" s="34"/>
      <c r="AP26" s="34"/>
      <c r="AQ26" s="34"/>
      <c r="AR26" s="34"/>
      <c r="AS26" s="34"/>
      <c r="AT26" s="34"/>
      <c r="AU26" s="34" t="s">
        <v>208</v>
      </c>
      <c r="AV26" s="34"/>
      <c r="AW26" s="34"/>
      <c r="AX26" s="34"/>
      <c r="AY26" s="34"/>
      <c r="AZ26" s="34"/>
      <c r="BA26" s="34"/>
      <c r="BB26" s="34"/>
      <c r="BC26" s="247">
        <f t="shared" si="8"/>
        <v>0</v>
      </c>
      <c r="BD26" s="34"/>
      <c r="BE26" s="44" t="str">
        <f t="shared" si="4"/>
        <v/>
      </c>
      <c r="BF26" s="34"/>
      <c r="BG26" s="34"/>
      <c r="BH26" s="34"/>
    </row>
    <row r="27" customHeight="1" spans="1:60">
      <c r="A27" s="107" t="str">
        <f t="shared" si="5"/>
        <v/>
      </c>
      <c r="B27" s="13"/>
      <c r="C27" s="27"/>
      <c r="D27" s="27"/>
      <c r="E27" s="27"/>
      <c r="F27" s="27"/>
      <c r="G27" s="27"/>
      <c r="H27" s="152"/>
      <c r="I27" s="27"/>
      <c r="J27" s="27"/>
      <c r="K27" s="27"/>
      <c r="L27" s="27"/>
      <c r="M27" s="152">
        <f t="shared" si="6"/>
        <v>0</v>
      </c>
      <c r="N27" s="152" t="str">
        <f t="shared" si="7"/>
        <v/>
      </c>
      <c r="O27" s="152">
        <f t="shared" si="9"/>
        <v>0</v>
      </c>
      <c r="P27" s="152">
        <f t="shared" si="9"/>
        <v>0</v>
      </c>
      <c r="Q27" s="152"/>
      <c r="R27" s="152"/>
      <c r="S27" s="16"/>
      <c r="T27" s="16"/>
      <c r="U27" s="16">
        <f t="shared" si="10"/>
        <v>0</v>
      </c>
      <c r="V27" s="16" t="str">
        <f t="shared" si="3"/>
        <v/>
      </c>
      <c r="W27" s="27"/>
      <c r="Y27" s="28"/>
      <c r="Z27" s="28"/>
      <c r="AA27" s="28"/>
      <c r="AB27" s="28"/>
      <c r="AC27" s="28"/>
      <c r="AD27" s="28"/>
      <c r="AE27" s="28"/>
      <c r="AF27" s="28"/>
      <c r="AG27" s="28"/>
      <c r="AH27" s="28"/>
      <c r="AI27" s="28"/>
      <c r="AJ27" s="28"/>
      <c r="AK27" s="28"/>
      <c r="AL27" s="35"/>
      <c r="AM27" s="34"/>
      <c r="AN27" s="28"/>
      <c r="AO27" s="34"/>
      <c r="AP27" s="34"/>
      <c r="AQ27" s="34"/>
      <c r="AR27" s="34"/>
      <c r="AS27" s="34"/>
      <c r="AT27" s="34"/>
      <c r="AU27" s="34" t="s">
        <v>208</v>
      </c>
      <c r="AV27" s="34"/>
      <c r="AW27" s="34"/>
      <c r="AX27" s="34"/>
      <c r="AY27" s="34"/>
      <c r="AZ27" s="34"/>
      <c r="BA27" s="34"/>
      <c r="BB27" s="34"/>
      <c r="BC27" s="247">
        <f t="shared" si="8"/>
        <v>0</v>
      </c>
      <c r="BD27" s="34"/>
      <c r="BE27" s="44" t="str">
        <f t="shared" si="4"/>
        <v/>
      </c>
      <c r="BF27" s="34"/>
      <c r="BG27" s="34"/>
      <c r="BH27" s="34"/>
    </row>
    <row r="28" customHeight="1" spans="1:60">
      <c r="A28" s="107" t="str">
        <f t="shared" si="5"/>
        <v/>
      </c>
      <c r="B28" s="13"/>
      <c r="C28" s="27"/>
      <c r="D28" s="27"/>
      <c r="E28" s="27"/>
      <c r="F28" s="27"/>
      <c r="G28" s="27"/>
      <c r="H28" s="152"/>
      <c r="I28" s="27"/>
      <c r="J28" s="27"/>
      <c r="K28" s="27"/>
      <c r="L28" s="27"/>
      <c r="M28" s="152">
        <f t="shared" si="6"/>
        <v>0</v>
      </c>
      <c r="N28" s="152" t="str">
        <f t="shared" si="7"/>
        <v/>
      </c>
      <c r="O28" s="152">
        <f t="shared" ref="O28:O29" si="16">G28+K28</f>
        <v>0</v>
      </c>
      <c r="P28" s="152">
        <f t="shared" ref="P28:P29" si="17">H28+L28</f>
        <v>0</v>
      </c>
      <c r="Q28" s="152"/>
      <c r="R28" s="152"/>
      <c r="S28" s="16"/>
      <c r="T28" s="16"/>
      <c r="U28" s="16">
        <f t="shared" si="10"/>
        <v>0</v>
      </c>
      <c r="V28" s="16" t="str">
        <f t="shared" ref="V28:V29" si="18">IF(O28-P28=0,"",(U28-O28+P28)/(O28-P28)*100)</f>
        <v/>
      </c>
      <c r="W28" s="27"/>
      <c r="Y28" s="28"/>
      <c r="Z28" s="28"/>
      <c r="AA28" s="28"/>
      <c r="AB28" s="28"/>
      <c r="AC28" s="28"/>
      <c r="AD28" s="28"/>
      <c r="AE28" s="28"/>
      <c r="AF28" s="28"/>
      <c r="AG28" s="28"/>
      <c r="AH28" s="28"/>
      <c r="AI28" s="28"/>
      <c r="AJ28" s="28"/>
      <c r="AK28" s="28"/>
      <c r="AL28" s="35"/>
      <c r="AM28" s="34"/>
      <c r="AN28" s="28"/>
      <c r="AO28" s="34"/>
      <c r="AP28" s="34"/>
      <c r="AQ28" s="34"/>
      <c r="AR28" s="34"/>
      <c r="AS28" s="34"/>
      <c r="AT28" s="34"/>
      <c r="AU28" s="34" t="s">
        <v>208</v>
      </c>
      <c r="AV28" s="34"/>
      <c r="AW28" s="34"/>
      <c r="AX28" s="34"/>
      <c r="AY28" s="34"/>
      <c r="AZ28" s="34"/>
      <c r="BA28" s="34"/>
      <c r="BB28" s="34"/>
      <c r="BC28" s="247">
        <f t="shared" si="8"/>
        <v>0</v>
      </c>
      <c r="BD28" s="34"/>
      <c r="BE28" s="44" t="str">
        <f t="shared" si="4"/>
        <v/>
      </c>
      <c r="BF28" s="34"/>
      <c r="BG28" s="34"/>
      <c r="BH28" s="34"/>
    </row>
    <row r="29" customHeight="1" spans="1:60">
      <c r="A29" s="107" t="str">
        <f t="shared" si="5"/>
        <v/>
      </c>
      <c r="B29" s="13"/>
      <c r="C29" s="27"/>
      <c r="D29" s="27"/>
      <c r="E29" s="27"/>
      <c r="F29" s="27"/>
      <c r="G29" s="27"/>
      <c r="H29" s="152"/>
      <c r="I29" s="27"/>
      <c r="J29" s="27"/>
      <c r="K29" s="27"/>
      <c r="L29" s="27"/>
      <c r="M29" s="152">
        <f t="shared" si="6"/>
        <v>0</v>
      </c>
      <c r="N29" s="152" t="str">
        <f t="shared" si="7"/>
        <v/>
      </c>
      <c r="O29" s="152">
        <f t="shared" si="16"/>
        <v>0</v>
      </c>
      <c r="P29" s="152">
        <f t="shared" si="17"/>
        <v>0</v>
      </c>
      <c r="Q29" s="152"/>
      <c r="R29" s="152"/>
      <c r="S29" s="16"/>
      <c r="T29" s="16"/>
      <c r="U29" s="16">
        <f t="shared" si="10"/>
        <v>0</v>
      </c>
      <c r="V29" s="16" t="str">
        <f t="shared" si="18"/>
        <v/>
      </c>
      <c r="W29" s="27"/>
      <c r="Y29" s="28"/>
      <c r="Z29" s="28"/>
      <c r="AA29" s="28"/>
      <c r="AB29" s="28"/>
      <c r="AC29" s="28"/>
      <c r="AD29" s="28"/>
      <c r="AE29" s="28"/>
      <c r="AF29" s="28"/>
      <c r="AG29" s="28"/>
      <c r="AH29" s="28"/>
      <c r="AI29" s="28"/>
      <c r="AJ29" s="28"/>
      <c r="AK29" s="28"/>
      <c r="AL29" s="35"/>
      <c r="AM29" s="34"/>
      <c r="AN29" s="28"/>
      <c r="AO29" s="34"/>
      <c r="AP29" s="34"/>
      <c r="AQ29" s="34"/>
      <c r="AR29" s="34"/>
      <c r="AS29" s="34"/>
      <c r="AT29" s="34"/>
      <c r="AU29" s="34" t="s">
        <v>208</v>
      </c>
      <c r="AV29" s="34"/>
      <c r="AW29" s="34"/>
      <c r="AX29" s="34"/>
      <c r="AY29" s="34"/>
      <c r="AZ29" s="34"/>
      <c r="BA29" s="34"/>
      <c r="BB29" s="34"/>
      <c r="BC29" s="247">
        <f t="shared" si="8"/>
        <v>0</v>
      </c>
      <c r="BD29" s="34"/>
      <c r="BE29" s="44" t="str">
        <f t="shared" si="4"/>
        <v/>
      </c>
      <c r="BF29" s="34"/>
      <c r="BG29" s="34"/>
      <c r="BH29" s="34"/>
    </row>
    <row r="30" customHeight="1" spans="1:60">
      <c r="A30" s="107" t="str">
        <f t="shared" si="5"/>
        <v/>
      </c>
      <c r="B30" s="13"/>
      <c r="C30" s="27"/>
      <c r="D30" s="27"/>
      <c r="E30" s="27"/>
      <c r="F30" s="27"/>
      <c r="G30" s="27"/>
      <c r="H30" s="152"/>
      <c r="I30" s="27"/>
      <c r="J30" s="27"/>
      <c r="K30" s="27"/>
      <c r="L30" s="27"/>
      <c r="M30" s="152">
        <f t="shared" si="6"/>
        <v>0</v>
      </c>
      <c r="N30" s="152" t="str">
        <f t="shared" si="7"/>
        <v/>
      </c>
      <c r="O30" s="152">
        <f t="shared" si="9"/>
        <v>0</v>
      </c>
      <c r="P30" s="152">
        <f t="shared" si="9"/>
        <v>0</v>
      </c>
      <c r="Q30" s="152"/>
      <c r="R30" s="152"/>
      <c r="S30" s="16"/>
      <c r="T30" s="16"/>
      <c r="U30" s="16">
        <f t="shared" si="10"/>
        <v>0</v>
      </c>
      <c r="V30" s="16" t="str">
        <f t="shared" si="3"/>
        <v/>
      </c>
      <c r="W30" s="27"/>
      <c r="Y30" s="28"/>
      <c r="Z30" s="28"/>
      <c r="AA30" s="28"/>
      <c r="AB30" s="28"/>
      <c r="AC30" s="28"/>
      <c r="AD30" s="28"/>
      <c r="AE30" s="28"/>
      <c r="AF30" s="28"/>
      <c r="AG30" s="28"/>
      <c r="AH30" s="28"/>
      <c r="AI30" s="28"/>
      <c r="AJ30" s="28"/>
      <c r="AK30" s="28"/>
      <c r="AL30" s="35"/>
      <c r="AM30" s="34"/>
      <c r="AN30" s="28"/>
      <c r="AO30" s="34"/>
      <c r="AP30" s="34"/>
      <c r="AQ30" s="34"/>
      <c r="AR30" s="34"/>
      <c r="AS30" s="34"/>
      <c r="AT30" s="34"/>
      <c r="AU30" s="34" t="s">
        <v>208</v>
      </c>
      <c r="AV30" s="34"/>
      <c r="AW30" s="34"/>
      <c r="AX30" s="34"/>
      <c r="AY30" s="34"/>
      <c r="AZ30" s="34"/>
      <c r="BA30" s="34"/>
      <c r="BB30" s="34"/>
      <c r="BC30" s="247">
        <f t="shared" si="8"/>
        <v>0</v>
      </c>
      <c r="BD30" s="34"/>
      <c r="BE30" s="44" t="str">
        <f t="shared" si="4"/>
        <v/>
      </c>
      <c r="BF30" s="34"/>
      <c r="BG30" s="34"/>
      <c r="BH30" s="34"/>
    </row>
    <row r="31" customHeight="1" spans="1:60">
      <c r="A31" s="17" t="s">
        <v>788</v>
      </c>
      <c r="B31" s="14"/>
      <c r="C31" s="27"/>
      <c r="D31" s="27"/>
      <c r="E31" s="152">
        <f>SUM(E8:E30)</f>
        <v>0</v>
      </c>
      <c r="F31" s="152"/>
      <c r="G31" s="152">
        <f>SUM(G8:G30)</f>
        <v>0</v>
      </c>
      <c r="H31" s="152">
        <f>SUM(H8:H30)</f>
        <v>0</v>
      </c>
      <c r="I31" s="152">
        <f>SUM(I8:I30)</f>
        <v>0</v>
      </c>
      <c r="J31" s="152"/>
      <c r="K31" s="152">
        <f>SUM(K8:K30)</f>
        <v>0</v>
      </c>
      <c r="L31" s="152">
        <f>SUM(L8:L30)</f>
        <v>0</v>
      </c>
      <c r="M31" s="152">
        <f>SUM(M8:M30)</f>
        <v>0</v>
      </c>
      <c r="N31" s="152"/>
      <c r="O31" s="152">
        <f>SUM(O8:O30)</f>
        <v>0</v>
      </c>
      <c r="P31" s="152">
        <f>SUM(P8:P30)</f>
        <v>0</v>
      </c>
      <c r="Q31" s="152"/>
      <c r="R31" s="152"/>
      <c r="S31" s="152">
        <f>SUM(S8:S30)</f>
        <v>0</v>
      </c>
      <c r="T31" s="16"/>
      <c r="U31" s="152">
        <f>SUM(U8:U30)</f>
        <v>0</v>
      </c>
      <c r="V31" s="16" t="str">
        <f t="shared" si="3"/>
        <v/>
      </c>
      <c r="W31" s="27"/>
      <c r="Y31" s="28"/>
      <c r="Z31" s="28"/>
      <c r="AA31" s="28"/>
      <c r="AB31" s="28"/>
      <c r="AC31" s="28"/>
      <c r="AD31" s="28"/>
      <c r="AE31" s="28"/>
      <c r="AF31" s="28"/>
      <c r="AG31" s="28"/>
      <c r="AH31" s="28"/>
      <c r="AI31" s="28"/>
      <c r="AJ31" s="28"/>
      <c r="AK31" s="28"/>
      <c r="AL31" s="35"/>
      <c r="AM31" s="34"/>
      <c r="AN31" s="28"/>
      <c r="AO31" s="34"/>
      <c r="AP31" s="34"/>
      <c r="AQ31" s="34"/>
      <c r="AR31" s="34"/>
      <c r="AS31" s="34"/>
      <c r="AT31" s="34"/>
      <c r="AU31" s="34" t="s">
        <v>208</v>
      </c>
      <c r="AV31" s="34"/>
      <c r="AW31" s="34"/>
      <c r="AX31" s="34"/>
      <c r="AY31" s="34"/>
      <c r="AZ31" s="34"/>
      <c r="BA31" s="34"/>
      <c r="BB31" s="34"/>
      <c r="BC31" s="247">
        <f t="shared" si="8"/>
        <v>0</v>
      </c>
      <c r="BD31" s="34"/>
      <c r="BE31" s="44" t="str">
        <f t="shared" si="4"/>
        <v/>
      </c>
      <c r="BF31" s="34"/>
      <c r="BG31" s="34"/>
      <c r="BH31" s="34"/>
    </row>
    <row r="32" customHeight="1" spans="1:60">
      <c r="A32" s="3" t="str">
        <f>基本信息输入表!$K$6&amp;"填表人："&amp;基本信息输入表!$M$27</f>
        <v>被评估单位填表人：</v>
      </c>
      <c r="H32" s="3"/>
      <c r="M32" s="3"/>
      <c r="N32" s="3"/>
      <c r="O32" s="3"/>
      <c r="P32" s="3"/>
      <c r="Q32" s="3"/>
      <c r="R32" s="3"/>
      <c r="U32" s="3" t="str">
        <f>"评估人员："&amp;基本信息输入表!$Q$27</f>
        <v>评估人员：陈诗雨</v>
      </c>
      <c r="Y32" s="323"/>
      <c r="Z32" s="323"/>
      <c r="AA32" s="323"/>
      <c r="AB32" s="323"/>
      <c r="AC32" s="323"/>
      <c r="AD32" s="323"/>
      <c r="AE32" s="323"/>
      <c r="AF32" s="323"/>
      <c r="AG32" s="323"/>
      <c r="AH32" s="323"/>
      <c r="AI32" s="323"/>
      <c r="AJ32" s="323"/>
      <c r="AK32" s="324"/>
      <c r="AL32" s="325"/>
      <c r="AM32" s="326"/>
      <c r="AN32" s="323"/>
      <c r="AO32" s="326"/>
      <c r="AP32" s="324"/>
      <c r="AQ32" s="324"/>
      <c r="AR32" s="326"/>
      <c r="AS32" s="326"/>
      <c r="AT32" s="326"/>
      <c r="AU32" s="326" t="s">
        <v>208</v>
      </c>
      <c r="AV32" s="326"/>
      <c r="AW32" s="326"/>
      <c r="AX32" s="326"/>
      <c r="AY32" s="326"/>
      <c r="AZ32" s="326"/>
      <c r="BA32" s="326"/>
      <c r="BB32" s="326"/>
      <c r="BC32" s="327">
        <f t="shared" si="8"/>
        <v>0</v>
      </c>
      <c r="BD32" s="326"/>
      <c r="BE32" s="328" t="str">
        <f t="shared" si="4"/>
        <v/>
      </c>
      <c r="BF32" s="326"/>
      <c r="BG32" s="326"/>
      <c r="BH32" s="326"/>
    </row>
    <row r="33" customHeight="1" spans="1:43">
      <c r="A33" s="3" t="str">
        <f>"填表日期："&amp;YEAR(基本信息输入表!$O$27)&amp;"年"&amp;MONTH(基本信息输入表!$O$27)&amp;"月"&amp;DAY(基本信息输入表!$O$27)&amp;"日"</f>
        <v>填表日期：1900年1月0日</v>
      </c>
      <c r="H33" s="3"/>
      <c r="M33" s="3"/>
      <c r="N33" s="3"/>
      <c r="O33" s="3"/>
      <c r="P33" s="3"/>
      <c r="Q33" s="3"/>
      <c r="R33" s="3"/>
      <c r="AK33" s="3"/>
      <c r="AP33" s="3"/>
      <c r="AQ33" s="3"/>
    </row>
    <row r="34" customHeight="1" spans="24:24">
      <c r="X34" s="29" t="s">
        <v>466</v>
      </c>
    </row>
  </sheetData>
  <mergeCells count="44">
    <mergeCell ref="A2:W2"/>
    <mergeCell ref="A3:W3"/>
    <mergeCell ref="Y5:AF5"/>
    <mergeCell ref="AG5:AS5"/>
    <mergeCell ref="AT5:BD5"/>
    <mergeCell ref="BE5:BH5"/>
    <mergeCell ref="E6:G6"/>
    <mergeCell ref="I6:K6"/>
    <mergeCell ref="M6:O6"/>
    <mergeCell ref="S6:U6"/>
    <mergeCell ref="AG6:AM6"/>
    <mergeCell ref="AN6:AO6"/>
    <mergeCell ref="AP6:AQ6"/>
    <mergeCell ref="AU6:AV6"/>
    <mergeCell ref="AW6:BB6"/>
    <mergeCell ref="A31:B31"/>
    <mergeCell ref="A6:A7"/>
    <mergeCell ref="B6:B7"/>
    <mergeCell ref="C6:C7"/>
    <mergeCell ref="D6:D7"/>
    <mergeCell ref="H6:H7"/>
    <mergeCell ref="L6:L7"/>
    <mergeCell ref="P6:P7"/>
    <mergeCell ref="Q6:Q7"/>
    <mergeCell ref="R6:R7"/>
    <mergeCell ref="V6:V7"/>
    <mergeCell ref="W6:W7"/>
    <mergeCell ref="Y6:Y7"/>
    <mergeCell ref="Z6:Z7"/>
    <mergeCell ref="AA6:AA7"/>
    <mergeCell ref="AB6:AB7"/>
    <mergeCell ref="AC6:AC7"/>
    <mergeCell ref="AD6:AD7"/>
    <mergeCell ref="AE6:AE7"/>
    <mergeCell ref="AF6:AF7"/>
    <mergeCell ref="AR6:AR7"/>
    <mergeCell ref="AS6:AS7"/>
    <mergeCell ref="AT6:AT7"/>
    <mergeCell ref="BC6:BC7"/>
    <mergeCell ref="BD6:BD7"/>
    <mergeCell ref="BE6:BE7"/>
    <mergeCell ref="BF6:BF7"/>
    <mergeCell ref="BG6:BG7"/>
    <mergeCell ref="BH6:BH7"/>
  </mergeCells>
  <dataValidations count="6">
    <dataValidation type="list" allowBlank="1" showInputMessage="1" showErrorMessage="1" sqref="AK8:AK31">
      <formula1>基本信息输入表!$A$114:$A$115</formula1>
    </dataValidation>
    <dataValidation type="list" allowBlank="1" showInputMessage="1" showErrorMessage="1" sqref="AN8:AN32">
      <formula1>基本信息输入表!$A$126:$A$128</formula1>
    </dataValidation>
    <dataValidation type="list" allowBlank="1" showInputMessage="1" showErrorMessage="1" sqref="AP8:AP31">
      <formula1>基本信息输入表!$A$129:$A$132</formula1>
    </dataValidation>
    <dataValidation type="list" allowBlank="1" showInputMessage="1" showErrorMessage="1" sqref="AU8:AU32">
      <formula1>基本信息输入表!$A$154:$A$158</formula1>
    </dataValidation>
    <dataValidation type="list" allowBlank="1" showInputMessage="1" showErrorMessage="1" sqref="AW8:AW32">
      <formula1>基本信息输入表!$A$159:$A$165</formula1>
    </dataValidation>
    <dataValidation type="list" allowBlank="1" showInputMessage="1" showErrorMessage="1" sqref="Y8:AD32 AG8:AJ32">
      <formula1>$A$108:$A$109</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47" fitToHeight="1000" orientation="landscape"/>
  <headerFooter scaleWithDoc="0">
    <oddFooter>&amp;R&amp;"宋体,常规"&amp;10&amp;P/&amp;N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E34"/>
  <sheetViews>
    <sheetView showGridLines="0" workbookViewId="0">
      <selection activeCell="A5" sqref="A5"/>
    </sheetView>
  </sheetViews>
  <sheetFormatPr defaultColWidth="9" defaultRowHeight="15.75" customHeight="1"/>
  <cols>
    <col min="1" max="1" width="4.75" style="3" customWidth="1"/>
    <col min="2" max="2" width="13.125" style="3" customWidth="1"/>
    <col min="3" max="3" width="4.75" style="3" customWidth="1"/>
    <col min="4" max="4" width="9.625" style="3" customWidth="1"/>
    <col min="5" max="10" width="10.625" style="3" customWidth="1" outlineLevel="1"/>
    <col min="11" max="11" width="10.625" style="3" customWidth="1"/>
    <col min="12" max="12" width="10.625" style="320" customWidth="1"/>
    <col min="13" max="13" width="12.25" style="3" customWidth="1"/>
    <col min="14" max="14" width="10.625" style="3" customWidth="1"/>
    <col min="15" max="15" width="7.625" style="3" customWidth="1"/>
    <col min="16" max="17" width="10.625" style="3" customWidth="1"/>
    <col min="18" max="18" width="12.25" style="3" customWidth="1"/>
    <col min="19" max="19" width="7.75" style="3" customWidth="1"/>
    <col min="20" max="20" width="11.75" style="3" customWidth="1"/>
    <col min="21" max="21" width="9" style="3"/>
    <col min="22" max="27" width="5.625" style="4" customWidth="1" outlineLevel="1"/>
    <col min="28" max="28" width="14.75" style="4" customWidth="1" outlineLevel="1"/>
    <col min="29" max="29" width="13.625" style="4" customWidth="1"/>
    <col min="30" max="33" width="5.625" style="4" customWidth="1" outlineLevel="1"/>
    <col min="34" max="35" width="7.25" style="4" customWidth="1" outlineLevel="1"/>
    <col min="36" max="36" width="5.625" style="4" customWidth="1" outlineLevel="1"/>
    <col min="37" max="40" width="8.625" style="4" customWidth="1" outlineLevel="1"/>
    <col min="41" max="41" width="14.625" style="4" customWidth="1" outlineLevel="1"/>
    <col min="42" max="42" width="13.625" style="4" customWidth="1"/>
    <col min="43" max="44" width="8.625" style="4" customWidth="1" outlineLevel="2"/>
    <col min="45" max="45" width="11.25" style="4" customWidth="1" outlineLevel="2"/>
    <col min="46" max="46" width="14.5" style="4" customWidth="1" outlineLevel="2"/>
    <col min="47" max="51" width="8.625" style="4" customWidth="1" outlineLevel="2"/>
    <col min="52" max="52" width="8.625" style="4" customWidth="1" outlineLevel="1"/>
    <col min="53" max="53" width="13.75" style="4" customWidth="1"/>
    <col min="54" max="56" width="13.625" style="4" customWidth="1" outlineLevel="1"/>
    <col min="57" max="57" width="13.625" style="4" customWidth="1"/>
    <col min="58" max="16384" width="9" style="3"/>
  </cols>
  <sheetData>
    <row r="1" customHeight="1" spans="1:1">
      <c r="A1" s="5" t="s">
        <v>435</v>
      </c>
    </row>
    <row r="2" s="1" customFormat="1" ht="30" customHeight="1" spans="1:57">
      <c r="A2" s="6" t="s">
        <v>789</v>
      </c>
      <c r="B2" s="6"/>
      <c r="C2" s="6"/>
      <c r="D2" s="6"/>
      <c r="E2" s="6"/>
      <c r="F2" s="6"/>
      <c r="G2" s="6"/>
      <c r="H2" s="6"/>
      <c r="I2" s="6"/>
      <c r="J2" s="6"/>
      <c r="K2" s="6"/>
      <c r="L2" s="6"/>
      <c r="M2" s="6"/>
      <c r="N2" s="6"/>
      <c r="O2" s="6"/>
      <c r="P2" s="6"/>
      <c r="Q2" s="6"/>
      <c r="R2" s="6"/>
      <c r="S2" s="6"/>
      <c r="T2" s="6"/>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row>
    <row r="3" customHeight="1" spans="1:20">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row>
    <row r="4" ht="14.1" customHeight="1" spans="1:20">
      <c r="A4" s="2"/>
      <c r="B4" s="2"/>
      <c r="C4" s="2"/>
      <c r="D4" s="2"/>
      <c r="E4" s="2"/>
      <c r="F4" s="2"/>
      <c r="G4" s="2"/>
      <c r="H4" s="2"/>
      <c r="I4" s="2"/>
      <c r="J4" s="2"/>
      <c r="K4" s="2"/>
      <c r="L4" s="2"/>
      <c r="M4" s="2"/>
      <c r="N4" s="2"/>
      <c r="O4" s="2"/>
      <c r="P4" s="2"/>
      <c r="Q4" s="2"/>
      <c r="R4" s="2"/>
      <c r="S4" s="2"/>
      <c r="T4" s="21" t="s">
        <v>790</v>
      </c>
    </row>
    <row r="5" customHeight="1" spans="1:57">
      <c r="A5" s="3" t="str">
        <f>基本信息输入表!K6&amp;"："&amp;基本信息输入表!M6</f>
        <v>被评估单位：贵州天然气能源投资股份有限公司</v>
      </c>
      <c r="T5" s="21" t="s">
        <v>469</v>
      </c>
      <c r="V5" s="20" t="s">
        <v>598</v>
      </c>
      <c r="W5" s="20"/>
      <c r="X5" s="20"/>
      <c r="Y5" s="20"/>
      <c r="Z5" s="20"/>
      <c r="AA5" s="20"/>
      <c r="AB5" s="20"/>
      <c r="AC5" s="20"/>
      <c r="AD5" s="30" t="s">
        <v>599</v>
      </c>
      <c r="AE5" s="31"/>
      <c r="AF5" s="31"/>
      <c r="AG5" s="31"/>
      <c r="AH5" s="31"/>
      <c r="AI5" s="31"/>
      <c r="AJ5" s="31"/>
      <c r="AK5" s="31"/>
      <c r="AL5" s="31"/>
      <c r="AM5" s="31"/>
      <c r="AN5" s="31"/>
      <c r="AO5" s="31"/>
      <c r="AP5" s="32"/>
      <c r="AQ5" s="68" t="s">
        <v>600</v>
      </c>
      <c r="AR5" s="36"/>
      <c r="AS5" s="36"/>
      <c r="AT5" s="36"/>
      <c r="AU5" s="36"/>
      <c r="AV5" s="36"/>
      <c r="AW5" s="36"/>
      <c r="AX5" s="36"/>
      <c r="AY5" s="36"/>
      <c r="AZ5" s="36"/>
      <c r="BA5" s="37"/>
      <c r="BB5" s="33" t="s">
        <v>601</v>
      </c>
      <c r="BC5" s="33"/>
      <c r="BD5" s="33"/>
      <c r="BE5" s="33"/>
    </row>
    <row r="6" s="2" customFormat="1" customHeight="1" spans="1:57">
      <c r="A6" s="9" t="s">
        <v>470</v>
      </c>
      <c r="B6" s="9" t="s">
        <v>769</v>
      </c>
      <c r="C6" s="144" t="s">
        <v>770</v>
      </c>
      <c r="D6" s="144" t="s">
        <v>778</v>
      </c>
      <c r="E6" s="141" t="s">
        <v>709</v>
      </c>
      <c r="F6" s="141"/>
      <c r="G6" s="141"/>
      <c r="H6" s="141" t="s">
        <v>695</v>
      </c>
      <c r="I6" s="141"/>
      <c r="J6" s="141"/>
      <c r="K6" s="9" t="s">
        <v>442</v>
      </c>
      <c r="L6" s="9"/>
      <c r="M6" s="9"/>
      <c r="N6" s="149" t="s">
        <v>782</v>
      </c>
      <c r="O6" s="149" t="s">
        <v>783</v>
      </c>
      <c r="P6" s="9" t="s">
        <v>443</v>
      </c>
      <c r="Q6" s="9"/>
      <c r="R6" s="9"/>
      <c r="S6" s="9" t="s">
        <v>445</v>
      </c>
      <c r="T6" s="9" t="s">
        <v>588</v>
      </c>
      <c r="V6" s="20" t="s">
        <v>602</v>
      </c>
      <c r="W6" s="20" t="s">
        <v>654</v>
      </c>
      <c r="X6" s="20" t="s">
        <v>696</v>
      </c>
      <c r="Y6" s="20" t="s">
        <v>655</v>
      </c>
      <c r="Z6" s="22" t="s">
        <v>711</v>
      </c>
      <c r="AA6" s="23" t="s">
        <v>604</v>
      </c>
      <c r="AB6" s="20" t="s">
        <v>605</v>
      </c>
      <c r="AC6" s="20"/>
      <c r="AD6" s="30" t="s">
        <v>606</v>
      </c>
      <c r="AE6" s="31"/>
      <c r="AF6" s="31"/>
      <c r="AG6" s="31"/>
      <c r="AH6" s="31"/>
      <c r="AI6" s="31"/>
      <c r="AJ6" s="32"/>
      <c r="AK6" s="33" t="s">
        <v>607</v>
      </c>
      <c r="AL6" s="33"/>
      <c r="AM6" s="33" t="s">
        <v>656</v>
      </c>
      <c r="AN6" s="33"/>
      <c r="AO6" s="33" t="s">
        <v>608</v>
      </c>
      <c r="AP6" s="38"/>
      <c r="AQ6" s="20" t="s">
        <v>609</v>
      </c>
      <c r="AR6" s="20" t="s">
        <v>657</v>
      </c>
      <c r="AS6" s="20"/>
      <c r="AT6" s="69" t="s">
        <v>658</v>
      </c>
      <c r="AU6" s="70"/>
      <c r="AV6" s="70"/>
      <c r="AW6" s="70"/>
      <c r="AX6" s="70"/>
      <c r="AY6" s="71"/>
      <c r="AZ6" s="20" t="s">
        <v>443</v>
      </c>
      <c r="BA6" s="40"/>
      <c r="BB6" s="38" t="s">
        <v>610</v>
      </c>
      <c r="BC6" s="38" t="s">
        <v>611</v>
      </c>
      <c r="BD6" s="33" t="s">
        <v>612</v>
      </c>
      <c r="BE6" s="38"/>
    </row>
    <row r="7" s="2" customFormat="1" customHeight="1" spans="1:57">
      <c r="A7" s="9"/>
      <c r="B7" s="9"/>
      <c r="C7" s="145"/>
      <c r="D7" s="145"/>
      <c r="E7" s="141" t="s">
        <v>771</v>
      </c>
      <c r="F7" s="141" t="s">
        <v>772</v>
      </c>
      <c r="G7" s="141" t="s">
        <v>773</v>
      </c>
      <c r="H7" s="141" t="s">
        <v>771</v>
      </c>
      <c r="I7" s="141" t="s">
        <v>772</v>
      </c>
      <c r="J7" s="141" t="s">
        <v>773</v>
      </c>
      <c r="K7" s="9" t="s">
        <v>771</v>
      </c>
      <c r="L7" s="9" t="s">
        <v>772</v>
      </c>
      <c r="M7" s="9" t="s">
        <v>773</v>
      </c>
      <c r="N7" s="150"/>
      <c r="O7" s="150"/>
      <c r="P7" s="9" t="s">
        <v>774</v>
      </c>
      <c r="Q7" s="9" t="s">
        <v>775</v>
      </c>
      <c r="R7" s="9" t="s">
        <v>773</v>
      </c>
      <c r="S7" s="9"/>
      <c r="T7" s="9"/>
      <c r="V7" s="20"/>
      <c r="W7" s="20"/>
      <c r="X7" s="20"/>
      <c r="Y7" s="20"/>
      <c r="Z7" s="20"/>
      <c r="AA7" s="20"/>
      <c r="AB7" s="20"/>
      <c r="AC7" s="20"/>
      <c r="AD7" s="33" t="s">
        <v>617</v>
      </c>
      <c r="AE7" s="95" t="s">
        <v>666</v>
      </c>
      <c r="AF7" s="33" t="s">
        <v>633</v>
      </c>
      <c r="AG7" s="33" t="s">
        <v>618</v>
      </c>
      <c r="AH7" s="33" t="s">
        <v>667</v>
      </c>
      <c r="AI7" s="33" t="s">
        <v>620</v>
      </c>
      <c r="AJ7" s="30" t="s">
        <v>621</v>
      </c>
      <c r="AK7" s="33" t="s">
        <v>622</v>
      </c>
      <c r="AL7" s="33" t="s">
        <v>623</v>
      </c>
      <c r="AM7" s="33" t="s">
        <v>622</v>
      </c>
      <c r="AN7" s="33" t="s">
        <v>668</v>
      </c>
      <c r="AO7" s="33"/>
      <c r="AP7" s="41"/>
      <c r="AQ7" s="20"/>
      <c r="AR7" s="20" t="s">
        <v>669</v>
      </c>
      <c r="AS7" s="20" t="s">
        <v>670</v>
      </c>
      <c r="AT7" s="110" t="s">
        <v>784</v>
      </c>
      <c r="AU7" s="110" t="s">
        <v>785</v>
      </c>
      <c r="AV7" s="110" t="s">
        <v>786</v>
      </c>
      <c r="AW7" s="110" t="s">
        <v>787</v>
      </c>
      <c r="AX7" s="20"/>
      <c r="AY7" s="20"/>
      <c r="AZ7" s="20"/>
      <c r="BA7" s="43"/>
      <c r="BB7" s="41"/>
      <c r="BC7" s="41"/>
      <c r="BD7" s="33"/>
      <c r="BE7" s="41"/>
    </row>
    <row r="8" s="2" customFormat="1" customHeight="1" spans="1:57">
      <c r="A8" s="107" t="str">
        <f>IF(B8="","",ROW()-7)</f>
        <v/>
      </c>
      <c r="B8" s="13"/>
      <c r="C8" s="145"/>
      <c r="D8" s="145"/>
      <c r="E8" s="145"/>
      <c r="F8" s="145"/>
      <c r="G8" s="145"/>
      <c r="H8" s="145"/>
      <c r="I8" s="145"/>
      <c r="J8" s="145"/>
      <c r="K8" s="152">
        <f>E8+H8</f>
        <v>0</v>
      </c>
      <c r="L8" s="152" t="str">
        <f>IFERROR(M8/K8,"")</f>
        <v/>
      </c>
      <c r="M8" s="152">
        <f>J8+G8</f>
        <v>0</v>
      </c>
      <c r="N8" s="152"/>
      <c r="O8" s="152"/>
      <c r="P8" s="16"/>
      <c r="Q8" s="16"/>
      <c r="R8" s="16">
        <f t="shared" ref="R8:R10" si="0">P8*Q8</f>
        <v>0</v>
      </c>
      <c r="S8" s="16" t="str">
        <f>IF(M8=0,"",(R8-M8)/M8*100)</f>
        <v/>
      </c>
      <c r="T8" s="27"/>
      <c r="V8" s="28"/>
      <c r="W8" s="28"/>
      <c r="X8" s="28"/>
      <c r="Y8" s="28"/>
      <c r="Z8" s="28"/>
      <c r="AA8" s="28"/>
      <c r="AB8" s="28"/>
      <c r="AC8" s="28"/>
      <c r="AD8" s="28"/>
      <c r="AE8" s="28"/>
      <c r="AF8" s="28"/>
      <c r="AG8" s="28"/>
      <c r="AH8" s="28"/>
      <c r="AI8" s="34"/>
      <c r="AJ8" s="34"/>
      <c r="AK8" s="28"/>
      <c r="AL8" s="34"/>
      <c r="AM8" s="34"/>
      <c r="AN8" s="34"/>
      <c r="AO8" s="34"/>
      <c r="AP8" s="34"/>
      <c r="AQ8" s="34"/>
      <c r="AR8" s="34" t="s">
        <v>208</v>
      </c>
      <c r="AS8" s="34"/>
      <c r="AT8" s="34"/>
      <c r="AU8" s="34"/>
      <c r="AV8" s="34"/>
      <c r="AW8" s="34"/>
      <c r="AX8" s="34"/>
      <c r="AY8" s="34"/>
      <c r="AZ8" s="247">
        <f>AU8*(1+AV8)*(1-AW8)</f>
        <v>0</v>
      </c>
      <c r="BA8" s="34"/>
      <c r="BB8" s="44" t="str">
        <f t="shared" ref="BB8:BB32" si="1">IFERROR((AZ8-M7)/(M7)*100,"")</f>
        <v/>
      </c>
      <c r="BC8" s="34"/>
      <c r="BD8" s="34"/>
      <c r="BE8" s="34"/>
    </row>
    <row r="9" customHeight="1" spans="1:57">
      <c r="A9" s="107" t="str">
        <f t="shared" ref="A9:A30" si="2">IF(B9="","",ROW()-7)</f>
        <v/>
      </c>
      <c r="B9" s="13"/>
      <c r="C9" s="27"/>
      <c r="D9" s="27"/>
      <c r="E9" s="27"/>
      <c r="F9" s="27"/>
      <c r="G9" s="27"/>
      <c r="H9" s="27"/>
      <c r="I9" s="27"/>
      <c r="J9" s="27"/>
      <c r="K9" s="152">
        <f t="shared" ref="K9:K30" si="3">E9+H9</f>
        <v>0</v>
      </c>
      <c r="L9" s="152" t="str">
        <f t="shared" ref="L9:L30" si="4">IFERROR(M9/K9,"")</f>
        <v/>
      </c>
      <c r="M9" s="152">
        <f t="shared" ref="M8:M10" si="5">J9+G9</f>
        <v>0</v>
      </c>
      <c r="N9" s="152"/>
      <c r="O9" s="152"/>
      <c r="P9" s="16"/>
      <c r="Q9" s="16"/>
      <c r="R9" s="16">
        <f t="shared" si="0"/>
        <v>0</v>
      </c>
      <c r="S9" s="16" t="str">
        <f t="shared" ref="S9:S31" si="6">IF(M9=0,"",(R9-M9)/M9*100)</f>
        <v/>
      </c>
      <c r="T9" s="27"/>
      <c r="V9" s="28"/>
      <c r="W9" s="28"/>
      <c r="X9" s="28"/>
      <c r="Y9" s="28"/>
      <c r="Z9" s="28"/>
      <c r="AA9" s="28"/>
      <c r="AB9" s="28"/>
      <c r="AC9" s="28"/>
      <c r="AD9" s="28"/>
      <c r="AE9" s="28"/>
      <c r="AF9" s="28"/>
      <c r="AG9" s="28"/>
      <c r="AH9" s="28"/>
      <c r="AI9" s="35"/>
      <c r="AJ9" s="34"/>
      <c r="AK9" s="28"/>
      <c r="AL9" s="34"/>
      <c r="AM9" s="34"/>
      <c r="AN9" s="34"/>
      <c r="AO9" s="34"/>
      <c r="AP9" s="34"/>
      <c r="AQ9" s="34"/>
      <c r="AR9" s="34" t="s">
        <v>208</v>
      </c>
      <c r="AS9" s="34"/>
      <c r="AT9" s="34"/>
      <c r="AU9" s="34"/>
      <c r="AV9" s="34"/>
      <c r="AW9" s="34"/>
      <c r="AX9" s="34"/>
      <c r="AY9" s="34"/>
      <c r="AZ9" s="247">
        <f t="shared" ref="AZ9:AZ32" si="7">AU9*(1+AV9)*(1-AW9)</f>
        <v>0</v>
      </c>
      <c r="BA9" s="34"/>
      <c r="BB9" s="44" t="str">
        <f t="shared" si="1"/>
        <v/>
      </c>
      <c r="BC9" s="34"/>
      <c r="BD9" s="34"/>
      <c r="BE9" s="34"/>
    </row>
    <row r="10" customHeight="1" spans="1:57">
      <c r="A10" s="107" t="str">
        <f t="shared" si="2"/>
        <v/>
      </c>
      <c r="B10" s="13"/>
      <c r="C10" s="27"/>
      <c r="D10" s="27"/>
      <c r="E10" s="27"/>
      <c r="F10" s="27"/>
      <c r="G10" s="27"/>
      <c r="H10" s="27"/>
      <c r="I10" s="27"/>
      <c r="J10" s="27"/>
      <c r="K10" s="152">
        <f t="shared" si="3"/>
        <v>0</v>
      </c>
      <c r="L10" s="152" t="str">
        <f t="shared" si="4"/>
        <v/>
      </c>
      <c r="M10" s="152">
        <f t="shared" si="5"/>
        <v>0</v>
      </c>
      <c r="N10" s="152"/>
      <c r="O10" s="152"/>
      <c r="P10" s="16"/>
      <c r="Q10" s="16"/>
      <c r="R10" s="16">
        <f t="shared" si="0"/>
        <v>0</v>
      </c>
      <c r="S10" s="16" t="str">
        <f t="shared" si="6"/>
        <v/>
      </c>
      <c r="T10" s="27"/>
      <c r="V10" s="28"/>
      <c r="W10" s="28"/>
      <c r="X10" s="28"/>
      <c r="Y10" s="28"/>
      <c r="Z10" s="28"/>
      <c r="AA10" s="28"/>
      <c r="AB10" s="28"/>
      <c r="AC10" s="28"/>
      <c r="AD10" s="28"/>
      <c r="AE10" s="28"/>
      <c r="AF10" s="28"/>
      <c r="AG10" s="28"/>
      <c r="AH10" s="28"/>
      <c r="AI10" s="35"/>
      <c r="AJ10" s="34"/>
      <c r="AK10" s="28"/>
      <c r="AL10" s="34"/>
      <c r="AM10" s="34"/>
      <c r="AN10" s="34"/>
      <c r="AO10" s="34"/>
      <c r="AP10" s="34"/>
      <c r="AQ10" s="34"/>
      <c r="AR10" s="34" t="s">
        <v>208</v>
      </c>
      <c r="AS10" s="34"/>
      <c r="AT10" s="34"/>
      <c r="AU10" s="34"/>
      <c r="AV10" s="34"/>
      <c r="AW10" s="34"/>
      <c r="AX10" s="34"/>
      <c r="AY10" s="34"/>
      <c r="AZ10" s="247">
        <f t="shared" si="7"/>
        <v>0</v>
      </c>
      <c r="BA10" s="34"/>
      <c r="BB10" s="44" t="str">
        <f t="shared" si="1"/>
        <v/>
      </c>
      <c r="BC10" s="34"/>
      <c r="BD10" s="34"/>
      <c r="BE10" s="34"/>
    </row>
    <row r="11" customHeight="1" spans="1:57">
      <c r="A11" s="107" t="str">
        <f t="shared" si="2"/>
        <v/>
      </c>
      <c r="B11" s="13"/>
      <c r="C11" s="27"/>
      <c r="D11" s="27"/>
      <c r="E11" s="27"/>
      <c r="F11" s="27"/>
      <c r="G11" s="27"/>
      <c r="H11" s="27"/>
      <c r="I11" s="27"/>
      <c r="J11" s="27"/>
      <c r="K11" s="152">
        <f t="shared" si="3"/>
        <v>0</v>
      </c>
      <c r="L11" s="152" t="str">
        <f t="shared" si="4"/>
        <v/>
      </c>
      <c r="M11" s="152">
        <f t="shared" ref="M11:M30" si="8">J11+G11</f>
        <v>0</v>
      </c>
      <c r="N11" s="152"/>
      <c r="O11" s="152"/>
      <c r="P11" s="16"/>
      <c r="Q11" s="16"/>
      <c r="R11" s="16">
        <f t="shared" ref="R11:R30" si="9">P11*Q11</f>
        <v>0</v>
      </c>
      <c r="S11" s="16" t="str">
        <f t="shared" si="6"/>
        <v/>
      </c>
      <c r="T11" s="27"/>
      <c r="V11" s="28"/>
      <c r="W11" s="28"/>
      <c r="X11" s="28"/>
      <c r="Y11" s="28"/>
      <c r="Z11" s="28"/>
      <c r="AA11" s="28"/>
      <c r="AB11" s="28"/>
      <c r="AC11" s="28"/>
      <c r="AD11" s="28"/>
      <c r="AE11" s="28"/>
      <c r="AF11" s="28"/>
      <c r="AG11" s="28"/>
      <c r="AH11" s="28"/>
      <c r="AI11" s="35"/>
      <c r="AJ11" s="34"/>
      <c r="AK11" s="28"/>
      <c r="AL11" s="34"/>
      <c r="AM11" s="34"/>
      <c r="AN11" s="34"/>
      <c r="AO11" s="34"/>
      <c r="AP11" s="34"/>
      <c r="AQ11" s="34"/>
      <c r="AR11" s="34" t="s">
        <v>208</v>
      </c>
      <c r="AS11" s="34"/>
      <c r="AT11" s="34"/>
      <c r="AU11" s="34"/>
      <c r="AV11" s="34"/>
      <c r="AW11" s="34"/>
      <c r="AX11" s="34"/>
      <c r="AY11" s="34"/>
      <c r="AZ11" s="247">
        <f t="shared" si="7"/>
        <v>0</v>
      </c>
      <c r="BA11" s="34"/>
      <c r="BB11" s="44" t="str">
        <f t="shared" si="1"/>
        <v/>
      </c>
      <c r="BC11" s="34"/>
      <c r="BD11" s="34"/>
      <c r="BE11" s="34"/>
    </row>
    <row r="12" customHeight="1" spans="1:57">
      <c r="A12" s="107" t="str">
        <f t="shared" si="2"/>
        <v/>
      </c>
      <c r="B12" s="13"/>
      <c r="C12" s="27"/>
      <c r="D12" s="27"/>
      <c r="E12" s="27"/>
      <c r="F12" s="27"/>
      <c r="G12" s="27"/>
      <c r="H12" s="27"/>
      <c r="I12" s="27"/>
      <c r="J12" s="27"/>
      <c r="K12" s="152">
        <f t="shared" si="3"/>
        <v>0</v>
      </c>
      <c r="L12" s="152" t="str">
        <f t="shared" si="4"/>
        <v/>
      </c>
      <c r="M12" s="152">
        <f t="shared" si="8"/>
        <v>0</v>
      </c>
      <c r="N12" s="152"/>
      <c r="O12" s="152"/>
      <c r="P12" s="16"/>
      <c r="Q12" s="16"/>
      <c r="R12" s="16">
        <f t="shared" si="9"/>
        <v>0</v>
      </c>
      <c r="S12" s="16" t="str">
        <f t="shared" si="6"/>
        <v/>
      </c>
      <c r="T12" s="27"/>
      <c r="V12" s="28"/>
      <c r="W12" s="28"/>
      <c r="X12" s="28"/>
      <c r="Y12" s="28"/>
      <c r="Z12" s="28"/>
      <c r="AA12" s="28"/>
      <c r="AB12" s="28"/>
      <c r="AC12" s="28"/>
      <c r="AD12" s="28"/>
      <c r="AE12" s="28"/>
      <c r="AF12" s="28"/>
      <c r="AG12" s="28"/>
      <c r="AH12" s="28"/>
      <c r="AI12" s="35"/>
      <c r="AJ12" s="34"/>
      <c r="AK12" s="28"/>
      <c r="AL12" s="34"/>
      <c r="AM12" s="34"/>
      <c r="AN12" s="34"/>
      <c r="AO12" s="34"/>
      <c r="AP12" s="34"/>
      <c r="AQ12" s="34"/>
      <c r="AR12" s="34" t="s">
        <v>208</v>
      </c>
      <c r="AS12" s="34"/>
      <c r="AT12" s="34"/>
      <c r="AU12" s="34"/>
      <c r="AV12" s="34"/>
      <c r="AW12" s="34"/>
      <c r="AX12" s="34"/>
      <c r="AY12" s="34"/>
      <c r="AZ12" s="247">
        <f t="shared" si="7"/>
        <v>0</v>
      </c>
      <c r="BA12" s="34"/>
      <c r="BB12" s="44" t="str">
        <f t="shared" si="1"/>
        <v/>
      </c>
      <c r="BC12" s="34"/>
      <c r="BD12" s="34"/>
      <c r="BE12" s="34"/>
    </row>
    <row r="13" customHeight="1" spans="1:57">
      <c r="A13" s="107" t="str">
        <f t="shared" si="2"/>
        <v/>
      </c>
      <c r="B13" s="13"/>
      <c r="C13" s="27"/>
      <c r="D13" s="27"/>
      <c r="E13" s="27"/>
      <c r="F13" s="27"/>
      <c r="G13" s="27"/>
      <c r="H13" s="27"/>
      <c r="I13" s="27"/>
      <c r="J13" s="27"/>
      <c r="K13" s="152">
        <f t="shared" si="3"/>
        <v>0</v>
      </c>
      <c r="L13" s="152" t="str">
        <f t="shared" si="4"/>
        <v/>
      </c>
      <c r="M13" s="152">
        <f t="shared" si="8"/>
        <v>0</v>
      </c>
      <c r="N13" s="152"/>
      <c r="O13" s="152"/>
      <c r="P13" s="16"/>
      <c r="Q13" s="16"/>
      <c r="R13" s="16">
        <f t="shared" si="9"/>
        <v>0</v>
      </c>
      <c r="S13" s="16" t="str">
        <f t="shared" si="6"/>
        <v/>
      </c>
      <c r="T13" s="27"/>
      <c r="V13" s="28"/>
      <c r="W13" s="28"/>
      <c r="X13" s="28"/>
      <c r="Y13" s="28"/>
      <c r="Z13" s="28"/>
      <c r="AA13" s="28"/>
      <c r="AB13" s="28"/>
      <c r="AC13" s="28"/>
      <c r="AD13" s="28"/>
      <c r="AE13" s="28"/>
      <c r="AF13" s="28"/>
      <c r="AG13" s="28"/>
      <c r="AH13" s="28"/>
      <c r="AI13" s="35"/>
      <c r="AJ13" s="34"/>
      <c r="AK13" s="28"/>
      <c r="AL13" s="34"/>
      <c r="AM13" s="34"/>
      <c r="AN13" s="34"/>
      <c r="AO13" s="34"/>
      <c r="AP13" s="34"/>
      <c r="AQ13" s="34"/>
      <c r="AR13" s="34" t="s">
        <v>208</v>
      </c>
      <c r="AS13" s="34"/>
      <c r="AT13" s="34"/>
      <c r="AU13" s="34"/>
      <c r="AV13" s="34"/>
      <c r="AW13" s="34"/>
      <c r="AX13" s="34"/>
      <c r="AY13" s="34"/>
      <c r="AZ13" s="247">
        <f t="shared" si="7"/>
        <v>0</v>
      </c>
      <c r="BA13" s="34"/>
      <c r="BB13" s="44" t="str">
        <f t="shared" si="1"/>
        <v/>
      </c>
      <c r="BC13" s="34"/>
      <c r="BD13" s="34"/>
      <c r="BE13" s="34"/>
    </row>
    <row r="14" customHeight="1" spans="1:57">
      <c r="A14" s="107" t="str">
        <f t="shared" si="2"/>
        <v/>
      </c>
      <c r="B14" s="13"/>
      <c r="C14" s="27"/>
      <c r="D14" s="27"/>
      <c r="E14" s="27"/>
      <c r="F14" s="27"/>
      <c r="G14" s="27"/>
      <c r="H14" s="27"/>
      <c r="I14" s="27"/>
      <c r="J14" s="27"/>
      <c r="K14" s="152">
        <f t="shared" ref="K14:K17" si="10">E14+H14</f>
        <v>0</v>
      </c>
      <c r="L14" s="152" t="str">
        <f t="shared" ref="L14:L17" si="11">IFERROR(M14/K14,"")</f>
        <v/>
      </c>
      <c r="M14" s="152">
        <f t="shared" ref="M14:M17" si="12">J14+G14</f>
        <v>0</v>
      </c>
      <c r="N14" s="152"/>
      <c r="O14" s="152"/>
      <c r="P14" s="16"/>
      <c r="Q14" s="16"/>
      <c r="R14" s="16">
        <f t="shared" ref="R14:R17" si="13">P14*Q14</f>
        <v>0</v>
      </c>
      <c r="S14" s="16" t="str">
        <f t="shared" ref="S14:S17" si="14">IF(M14=0,"",(R14-M14)/M14*100)</f>
        <v/>
      </c>
      <c r="T14" s="27"/>
      <c r="V14" s="28"/>
      <c r="W14" s="28"/>
      <c r="X14" s="28"/>
      <c r="Y14" s="28"/>
      <c r="Z14" s="28"/>
      <c r="AA14" s="28"/>
      <c r="AB14" s="28"/>
      <c r="AC14" s="28"/>
      <c r="AD14" s="28"/>
      <c r="AE14" s="28"/>
      <c r="AF14" s="28"/>
      <c r="AG14" s="28"/>
      <c r="AH14" s="28"/>
      <c r="AI14" s="35"/>
      <c r="AJ14" s="34"/>
      <c r="AK14" s="28"/>
      <c r="AL14" s="34"/>
      <c r="AM14" s="34"/>
      <c r="AN14" s="34"/>
      <c r="AO14" s="34"/>
      <c r="AP14" s="34"/>
      <c r="AQ14" s="34"/>
      <c r="AR14" s="34" t="s">
        <v>208</v>
      </c>
      <c r="AS14" s="34"/>
      <c r="AT14" s="34"/>
      <c r="AU14" s="34"/>
      <c r="AV14" s="34"/>
      <c r="AW14" s="34"/>
      <c r="AX14" s="34"/>
      <c r="AY14" s="34"/>
      <c r="AZ14" s="247">
        <f t="shared" si="7"/>
        <v>0</v>
      </c>
      <c r="BA14" s="34"/>
      <c r="BB14" s="44" t="str">
        <f t="shared" si="1"/>
        <v/>
      </c>
      <c r="BC14" s="34"/>
      <c r="BD14" s="34"/>
      <c r="BE14" s="34"/>
    </row>
    <row r="15" customHeight="1" spans="1:57">
      <c r="A15" s="107"/>
      <c r="B15" s="13"/>
      <c r="C15" s="27"/>
      <c r="D15" s="27"/>
      <c r="E15" s="27"/>
      <c r="F15" s="27"/>
      <c r="G15" s="27"/>
      <c r="H15" s="27"/>
      <c r="I15" s="27"/>
      <c r="J15" s="27"/>
      <c r="K15" s="152">
        <f t="shared" si="10"/>
        <v>0</v>
      </c>
      <c r="L15" s="152" t="str">
        <f t="shared" si="11"/>
        <v/>
      </c>
      <c r="M15" s="152">
        <f t="shared" si="12"/>
        <v>0</v>
      </c>
      <c r="N15" s="152"/>
      <c r="O15" s="152"/>
      <c r="P15" s="16"/>
      <c r="Q15" s="16"/>
      <c r="R15" s="16">
        <f t="shared" si="13"/>
        <v>0</v>
      </c>
      <c r="S15" s="16" t="str">
        <f t="shared" si="14"/>
        <v/>
      </c>
      <c r="T15" s="27"/>
      <c r="V15" s="28"/>
      <c r="W15" s="28"/>
      <c r="X15" s="28"/>
      <c r="Y15" s="28"/>
      <c r="Z15" s="28"/>
      <c r="AA15" s="28"/>
      <c r="AB15" s="28"/>
      <c r="AC15" s="28"/>
      <c r="AD15" s="28"/>
      <c r="AE15" s="28"/>
      <c r="AF15" s="28"/>
      <c r="AG15" s="28"/>
      <c r="AH15" s="28"/>
      <c r="AI15" s="35"/>
      <c r="AJ15" s="34"/>
      <c r="AK15" s="28"/>
      <c r="AL15" s="34"/>
      <c r="AM15" s="34"/>
      <c r="AN15" s="34"/>
      <c r="AO15" s="34"/>
      <c r="AP15" s="34"/>
      <c r="AQ15" s="34"/>
      <c r="AR15" s="34"/>
      <c r="AS15" s="34"/>
      <c r="AT15" s="34"/>
      <c r="AU15" s="34"/>
      <c r="AV15" s="34"/>
      <c r="AW15" s="34"/>
      <c r="AX15" s="34"/>
      <c r="AY15" s="34"/>
      <c r="AZ15" s="247"/>
      <c r="BA15" s="34"/>
      <c r="BB15" s="44"/>
      <c r="BC15" s="34"/>
      <c r="BD15" s="34"/>
      <c r="BE15" s="34"/>
    </row>
    <row r="16" customHeight="1" spans="1:57">
      <c r="A16" s="107"/>
      <c r="B16" s="13"/>
      <c r="C16" s="27"/>
      <c r="D16" s="27"/>
      <c r="E16" s="27"/>
      <c r="F16" s="27"/>
      <c r="G16" s="27"/>
      <c r="H16" s="27"/>
      <c r="I16" s="27"/>
      <c r="J16" s="27"/>
      <c r="K16" s="152">
        <f t="shared" si="10"/>
        <v>0</v>
      </c>
      <c r="L16" s="152" t="str">
        <f t="shared" si="11"/>
        <v/>
      </c>
      <c r="M16" s="152">
        <f t="shared" si="12"/>
        <v>0</v>
      </c>
      <c r="N16" s="152"/>
      <c r="O16" s="152"/>
      <c r="P16" s="16"/>
      <c r="Q16" s="16"/>
      <c r="R16" s="16">
        <f t="shared" si="13"/>
        <v>0</v>
      </c>
      <c r="S16" s="16" t="str">
        <f t="shared" si="14"/>
        <v/>
      </c>
      <c r="T16" s="27"/>
      <c r="V16" s="28"/>
      <c r="W16" s="28"/>
      <c r="X16" s="28"/>
      <c r="Y16" s="28"/>
      <c r="Z16" s="28"/>
      <c r="AA16" s="28"/>
      <c r="AB16" s="28"/>
      <c r="AC16" s="28"/>
      <c r="AD16" s="28"/>
      <c r="AE16" s="28"/>
      <c r="AF16" s="28"/>
      <c r="AG16" s="28"/>
      <c r="AH16" s="28"/>
      <c r="AI16" s="35"/>
      <c r="AJ16" s="34"/>
      <c r="AK16" s="28"/>
      <c r="AL16" s="34"/>
      <c r="AM16" s="34"/>
      <c r="AN16" s="34"/>
      <c r="AO16" s="34"/>
      <c r="AP16" s="34"/>
      <c r="AQ16" s="34"/>
      <c r="AR16" s="34"/>
      <c r="AS16" s="34"/>
      <c r="AT16" s="34"/>
      <c r="AU16" s="34"/>
      <c r="AV16" s="34"/>
      <c r="AW16" s="34"/>
      <c r="AX16" s="34"/>
      <c r="AY16" s="34"/>
      <c r="AZ16" s="247"/>
      <c r="BA16" s="34"/>
      <c r="BB16" s="44"/>
      <c r="BC16" s="34"/>
      <c r="BD16" s="34"/>
      <c r="BE16" s="34"/>
    </row>
    <row r="17" customHeight="1" spans="1:57">
      <c r="A17" s="107"/>
      <c r="B17" s="13"/>
      <c r="C17" s="27"/>
      <c r="D17" s="27"/>
      <c r="E17" s="27"/>
      <c r="F17" s="27"/>
      <c r="G17" s="27"/>
      <c r="H17" s="27"/>
      <c r="I17" s="27"/>
      <c r="J17" s="27"/>
      <c r="K17" s="152">
        <f t="shared" si="10"/>
        <v>0</v>
      </c>
      <c r="L17" s="152" t="str">
        <f t="shared" si="11"/>
        <v/>
      </c>
      <c r="M17" s="152">
        <f t="shared" si="12"/>
        <v>0</v>
      </c>
      <c r="N17" s="152"/>
      <c r="O17" s="152"/>
      <c r="P17" s="16"/>
      <c r="Q17" s="16"/>
      <c r="R17" s="16">
        <f t="shared" si="13"/>
        <v>0</v>
      </c>
      <c r="S17" s="16" t="str">
        <f t="shared" si="14"/>
        <v/>
      </c>
      <c r="T17" s="27"/>
      <c r="V17" s="28"/>
      <c r="W17" s="28"/>
      <c r="X17" s="28"/>
      <c r="Y17" s="28"/>
      <c r="Z17" s="28"/>
      <c r="AA17" s="28"/>
      <c r="AB17" s="28"/>
      <c r="AC17" s="28"/>
      <c r="AD17" s="28"/>
      <c r="AE17" s="28"/>
      <c r="AF17" s="28"/>
      <c r="AG17" s="28"/>
      <c r="AH17" s="28"/>
      <c r="AI17" s="35"/>
      <c r="AJ17" s="34"/>
      <c r="AK17" s="28"/>
      <c r="AL17" s="34"/>
      <c r="AM17" s="34"/>
      <c r="AN17" s="34"/>
      <c r="AO17" s="34"/>
      <c r="AP17" s="34"/>
      <c r="AQ17" s="34"/>
      <c r="AR17" s="34"/>
      <c r="AS17" s="34"/>
      <c r="AT17" s="34"/>
      <c r="AU17" s="34"/>
      <c r="AV17" s="34"/>
      <c r="AW17" s="34"/>
      <c r="AX17" s="34"/>
      <c r="AY17" s="34"/>
      <c r="AZ17" s="247"/>
      <c r="BA17" s="34"/>
      <c r="BB17" s="44"/>
      <c r="BC17" s="34"/>
      <c r="BD17" s="34"/>
      <c r="BE17" s="34"/>
    </row>
    <row r="18" customHeight="1" spans="1:57">
      <c r="A18" s="107" t="str">
        <f t="shared" si="2"/>
        <v/>
      </c>
      <c r="B18" s="13"/>
      <c r="C18" s="27"/>
      <c r="D18" s="27"/>
      <c r="E18" s="27"/>
      <c r="F18" s="27"/>
      <c r="G18" s="27"/>
      <c r="H18" s="27"/>
      <c r="I18" s="27"/>
      <c r="J18" s="27"/>
      <c r="K18" s="152">
        <f t="shared" si="3"/>
        <v>0</v>
      </c>
      <c r="L18" s="152" t="str">
        <f t="shared" si="4"/>
        <v/>
      </c>
      <c r="M18" s="152">
        <f t="shared" si="8"/>
        <v>0</v>
      </c>
      <c r="N18" s="152"/>
      <c r="O18" s="152"/>
      <c r="P18" s="16"/>
      <c r="Q18" s="16"/>
      <c r="R18" s="16">
        <f t="shared" si="9"/>
        <v>0</v>
      </c>
      <c r="S18" s="16" t="str">
        <f t="shared" si="6"/>
        <v/>
      </c>
      <c r="T18" s="27"/>
      <c r="V18" s="28"/>
      <c r="W18" s="28"/>
      <c r="X18" s="28"/>
      <c r="Y18" s="28"/>
      <c r="Z18" s="28"/>
      <c r="AA18" s="28"/>
      <c r="AB18" s="28"/>
      <c r="AC18" s="28"/>
      <c r="AD18" s="28"/>
      <c r="AE18" s="28"/>
      <c r="AF18" s="28"/>
      <c r="AG18" s="28"/>
      <c r="AH18" s="28"/>
      <c r="AI18" s="35"/>
      <c r="AJ18" s="34"/>
      <c r="AK18" s="28"/>
      <c r="AL18" s="34"/>
      <c r="AM18" s="34"/>
      <c r="AN18" s="34"/>
      <c r="AO18" s="34"/>
      <c r="AP18" s="34"/>
      <c r="AQ18" s="34"/>
      <c r="AR18" s="34" t="s">
        <v>208</v>
      </c>
      <c r="AS18" s="34"/>
      <c r="AT18" s="34"/>
      <c r="AU18" s="34"/>
      <c r="AV18" s="34"/>
      <c r="AW18" s="34"/>
      <c r="AX18" s="34"/>
      <c r="AY18" s="34"/>
      <c r="AZ18" s="247">
        <f t="shared" si="7"/>
        <v>0</v>
      </c>
      <c r="BA18" s="34"/>
      <c r="BB18" s="44" t="str">
        <f>IFERROR((AZ18-M14)/(M14)*100,"")</f>
        <v/>
      </c>
      <c r="BC18" s="34"/>
      <c r="BD18" s="34"/>
      <c r="BE18" s="34"/>
    </row>
    <row r="19" customHeight="1" spans="1:57">
      <c r="A19" s="107" t="str">
        <f t="shared" si="2"/>
        <v/>
      </c>
      <c r="B19" s="13"/>
      <c r="C19" s="27"/>
      <c r="D19" s="27"/>
      <c r="E19" s="27"/>
      <c r="F19" s="27"/>
      <c r="G19" s="27"/>
      <c r="H19" s="27"/>
      <c r="I19" s="27"/>
      <c r="J19" s="27"/>
      <c r="K19" s="152">
        <f t="shared" si="3"/>
        <v>0</v>
      </c>
      <c r="L19" s="152" t="str">
        <f t="shared" si="4"/>
        <v/>
      </c>
      <c r="M19" s="152">
        <f t="shared" si="8"/>
        <v>0</v>
      </c>
      <c r="N19" s="152"/>
      <c r="O19" s="152"/>
      <c r="P19" s="16"/>
      <c r="Q19" s="16"/>
      <c r="R19" s="16">
        <f t="shared" si="9"/>
        <v>0</v>
      </c>
      <c r="S19" s="16" t="str">
        <f t="shared" si="6"/>
        <v/>
      </c>
      <c r="T19" s="27"/>
      <c r="V19" s="28"/>
      <c r="W19" s="28"/>
      <c r="X19" s="28"/>
      <c r="Y19" s="28"/>
      <c r="Z19" s="28"/>
      <c r="AA19" s="28"/>
      <c r="AB19" s="28"/>
      <c r="AC19" s="28"/>
      <c r="AD19" s="28"/>
      <c r="AE19" s="28"/>
      <c r="AF19" s="28"/>
      <c r="AG19" s="28"/>
      <c r="AH19" s="28"/>
      <c r="AI19" s="35"/>
      <c r="AJ19" s="34"/>
      <c r="AK19" s="28"/>
      <c r="AL19" s="34"/>
      <c r="AM19" s="34"/>
      <c r="AN19" s="34"/>
      <c r="AO19" s="34"/>
      <c r="AP19" s="34"/>
      <c r="AQ19" s="34"/>
      <c r="AR19" s="34" t="s">
        <v>208</v>
      </c>
      <c r="AS19" s="34"/>
      <c r="AT19" s="34"/>
      <c r="AU19" s="34"/>
      <c r="AV19" s="34"/>
      <c r="AW19" s="34"/>
      <c r="AX19" s="34"/>
      <c r="AY19" s="34"/>
      <c r="AZ19" s="247">
        <f t="shared" si="7"/>
        <v>0</v>
      </c>
      <c r="BA19" s="34"/>
      <c r="BB19" s="44" t="str">
        <f t="shared" si="1"/>
        <v/>
      </c>
      <c r="BC19" s="34"/>
      <c r="BD19" s="34"/>
      <c r="BE19" s="34"/>
    </row>
    <row r="20" customHeight="1" spans="1:57">
      <c r="A20" s="107" t="str">
        <f t="shared" si="2"/>
        <v/>
      </c>
      <c r="B20" s="13"/>
      <c r="C20" s="27"/>
      <c r="D20" s="27"/>
      <c r="E20" s="27"/>
      <c r="F20" s="27"/>
      <c r="G20" s="27"/>
      <c r="H20" s="27"/>
      <c r="I20" s="27"/>
      <c r="J20" s="27"/>
      <c r="K20" s="152">
        <f t="shared" si="3"/>
        <v>0</v>
      </c>
      <c r="L20" s="152" t="str">
        <f t="shared" si="4"/>
        <v/>
      </c>
      <c r="M20" s="152">
        <f t="shared" si="8"/>
        <v>0</v>
      </c>
      <c r="N20" s="152"/>
      <c r="O20" s="152"/>
      <c r="P20" s="16"/>
      <c r="Q20" s="16"/>
      <c r="R20" s="16">
        <f t="shared" si="9"/>
        <v>0</v>
      </c>
      <c r="S20" s="16" t="str">
        <f t="shared" si="6"/>
        <v/>
      </c>
      <c r="T20" s="27"/>
      <c r="V20" s="28"/>
      <c r="W20" s="28"/>
      <c r="X20" s="28"/>
      <c r="Y20" s="28"/>
      <c r="Z20" s="28"/>
      <c r="AA20" s="28"/>
      <c r="AB20" s="28"/>
      <c r="AC20" s="28"/>
      <c r="AD20" s="28"/>
      <c r="AE20" s="28"/>
      <c r="AF20" s="28"/>
      <c r="AG20" s="28"/>
      <c r="AH20" s="28"/>
      <c r="AI20" s="35"/>
      <c r="AJ20" s="34"/>
      <c r="AK20" s="28"/>
      <c r="AL20" s="34"/>
      <c r="AM20" s="34"/>
      <c r="AN20" s="34"/>
      <c r="AO20" s="34"/>
      <c r="AP20" s="34"/>
      <c r="AQ20" s="34"/>
      <c r="AR20" s="34" t="s">
        <v>208</v>
      </c>
      <c r="AS20" s="34"/>
      <c r="AT20" s="34"/>
      <c r="AU20" s="34"/>
      <c r="AV20" s="34"/>
      <c r="AW20" s="34"/>
      <c r="AX20" s="34"/>
      <c r="AY20" s="34"/>
      <c r="AZ20" s="247">
        <f t="shared" si="7"/>
        <v>0</v>
      </c>
      <c r="BA20" s="34"/>
      <c r="BB20" s="44" t="str">
        <f t="shared" si="1"/>
        <v/>
      </c>
      <c r="BC20" s="34"/>
      <c r="BD20" s="34"/>
      <c r="BE20" s="34"/>
    </row>
    <row r="21" customHeight="1" spans="1:57">
      <c r="A21" s="107" t="str">
        <f t="shared" si="2"/>
        <v/>
      </c>
      <c r="B21" s="13"/>
      <c r="C21" s="27"/>
      <c r="D21" s="27"/>
      <c r="E21" s="27"/>
      <c r="F21" s="27"/>
      <c r="G21" s="27"/>
      <c r="H21" s="27"/>
      <c r="I21" s="27"/>
      <c r="J21" s="27"/>
      <c r="K21" s="152">
        <f t="shared" si="3"/>
        <v>0</v>
      </c>
      <c r="L21" s="152" t="str">
        <f t="shared" si="4"/>
        <v/>
      </c>
      <c r="M21" s="152">
        <f t="shared" si="8"/>
        <v>0</v>
      </c>
      <c r="N21" s="152"/>
      <c r="O21" s="152"/>
      <c r="P21" s="16"/>
      <c r="Q21" s="16"/>
      <c r="R21" s="16">
        <f t="shared" si="9"/>
        <v>0</v>
      </c>
      <c r="S21" s="16" t="str">
        <f t="shared" si="6"/>
        <v/>
      </c>
      <c r="T21" s="27"/>
      <c r="V21" s="28"/>
      <c r="W21" s="28"/>
      <c r="X21" s="28"/>
      <c r="Y21" s="28"/>
      <c r="Z21" s="28"/>
      <c r="AA21" s="28"/>
      <c r="AB21" s="28"/>
      <c r="AC21" s="28"/>
      <c r="AD21" s="28"/>
      <c r="AE21" s="28"/>
      <c r="AF21" s="28"/>
      <c r="AG21" s="28"/>
      <c r="AH21" s="28"/>
      <c r="AI21" s="35"/>
      <c r="AJ21" s="34"/>
      <c r="AK21" s="28"/>
      <c r="AL21" s="34"/>
      <c r="AM21" s="34"/>
      <c r="AN21" s="34"/>
      <c r="AO21" s="34"/>
      <c r="AP21" s="34"/>
      <c r="AQ21" s="34"/>
      <c r="AR21" s="34" t="s">
        <v>208</v>
      </c>
      <c r="AS21" s="34"/>
      <c r="AT21" s="34"/>
      <c r="AU21" s="34"/>
      <c r="AV21" s="34"/>
      <c r="AW21" s="34"/>
      <c r="AX21" s="34"/>
      <c r="AY21" s="34"/>
      <c r="AZ21" s="247">
        <f t="shared" si="7"/>
        <v>0</v>
      </c>
      <c r="BA21" s="34"/>
      <c r="BB21" s="44" t="str">
        <f t="shared" si="1"/>
        <v/>
      </c>
      <c r="BC21" s="34"/>
      <c r="BD21" s="34"/>
      <c r="BE21" s="34"/>
    </row>
    <row r="22" customHeight="1" spans="1:57">
      <c r="A22" s="107" t="str">
        <f t="shared" si="2"/>
        <v/>
      </c>
      <c r="B22" s="13"/>
      <c r="C22" s="27"/>
      <c r="D22" s="27"/>
      <c r="E22" s="27"/>
      <c r="F22" s="27"/>
      <c r="G22" s="27"/>
      <c r="H22" s="27"/>
      <c r="I22" s="27"/>
      <c r="J22" s="27"/>
      <c r="K22" s="152">
        <f t="shared" si="3"/>
        <v>0</v>
      </c>
      <c r="L22" s="152" t="str">
        <f t="shared" si="4"/>
        <v/>
      </c>
      <c r="M22" s="152">
        <f t="shared" si="8"/>
        <v>0</v>
      </c>
      <c r="N22" s="152"/>
      <c r="O22" s="152"/>
      <c r="P22" s="16"/>
      <c r="Q22" s="16"/>
      <c r="R22" s="16">
        <f t="shared" si="9"/>
        <v>0</v>
      </c>
      <c r="S22" s="16" t="str">
        <f t="shared" si="6"/>
        <v/>
      </c>
      <c r="T22" s="27"/>
      <c r="V22" s="28"/>
      <c r="W22" s="28"/>
      <c r="X22" s="28"/>
      <c r="Y22" s="28"/>
      <c r="Z22" s="28"/>
      <c r="AA22" s="28"/>
      <c r="AB22" s="28"/>
      <c r="AC22" s="28"/>
      <c r="AD22" s="28"/>
      <c r="AE22" s="28"/>
      <c r="AF22" s="28"/>
      <c r="AG22" s="28"/>
      <c r="AH22" s="28"/>
      <c r="AI22" s="35"/>
      <c r="AJ22" s="34"/>
      <c r="AK22" s="28"/>
      <c r="AL22" s="34"/>
      <c r="AM22" s="34"/>
      <c r="AN22" s="34"/>
      <c r="AO22" s="34"/>
      <c r="AP22" s="34"/>
      <c r="AQ22" s="34"/>
      <c r="AR22" s="34" t="s">
        <v>208</v>
      </c>
      <c r="AS22" s="34"/>
      <c r="AT22" s="34"/>
      <c r="AU22" s="34"/>
      <c r="AV22" s="34"/>
      <c r="AW22" s="34"/>
      <c r="AX22" s="34"/>
      <c r="AY22" s="34"/>
      <c r="AZ22" s="247">
        <f t="shared" si="7"/>
        <v>0</v>
      </c>
      <c r="BA22" s="34"/>
      <c r="BB22" s="44" t="str">
        <f t="shared" si="1"/>
        <v/>
      </c>
      <c r="BC22" s="34"/>
      <c r="BD22" s="34"/>
      <c r="BE22" s="34"/>
    </row>
    <row r="23" customHeight="1" spans="1:57">
      <c r="A23" s="107" t="str">
        <f t="shared" si="2"/>
        <v/>
      </c>
      <c r="B23" s="13"/>
      <c r="C23" s="27"/>
      <c r="D23" s="27"/>
      <c r="E23" s="27"/>
      <c r="F23" s="27"/>
      <c r="G23" s="27"/>
      <c r="H23" s="27"/>
      <c r="I23" s="27"/>
      <c r="J23" s="27"/>
      <c r="K23" s="152">
        <f t="shared" si="3"/>
        <v>0</v>
      </c>
      <c r="L23" s="152" t="str">
        <f t="shared" si="4"/>
        <v/>
      </c>
      <c r="M23" s="152">
        <f t="shared" si="8"/>
        <v>0</v>
      </c>
      <c r="N23" s="152"/>
      <c r="O23" s="152"/>
      <c r="P23" s="16"/>
      <c r="Q23" s="16"/>
      <c r="R23" s="16">
        <f t="shared" si="9"/>
        <v>0</v>
      </c>
      <c r="S23" s="16" t="str">
        <f t="shared" si="6"/>
        <v/>
      </c>
      <c r="T23" s="27"/>
      <c r="V23" s="28"/>
      <c r="W23" s="28"/>
      <c r="X23" s="28"/>
      <c r="Y23" s="28"/>
      <c r="Z23" s="28"/>
      <c r="AA23" s="28"/>
      <c r="AB23" s="28"/>
      <c r="AC23" s="28"/>
      <c r="AD23" s="28"/>
      <c r="AE23" s="28"/>
      <c r="AF23" s="28"/>
      <c r="AG23" s="28"/>
      <c r="AH23" s="28"/>
      <c r="AI23" s="35"/>
      <c r="AJ23" s="34"/>
      <c r="AK23" s="28"/>
      <c r="AL23" s="34"/>
      <c r="AM23" s="34"/>
      <c r="AN23" s="34"/>
      <c r="AO23" s="34"/>
      <c r="AP23" s="34"/>
      <c r="AQ23" s="34"/>
      <c r="AR23" s="34" t="s">
        <v>208</v>
      </c>
      <c r="AS23" s="34"/>
      <c r="AT23" s="34"/>
      <c r="AU23" s="34"/>
      <c r="AV23" s="34"/>
      <c r="AW23" s="34"/>
      <c r="AX23" s="34"/>
      <c r="AY23" s="34"/>
      <c r="AZ23" s="247">
        <f t="shared" si="7"/>
        <v>0</v>
      </c>
      <c r="BA23" s="34"/>
      <c r="BB23" s="44" t="str">
        <f t="shared" si="1"/>
        <v/>
      </c>
      <c r="BC23" s="34"/>
      <c r="BD23" s="34"/>
      <c r="BE23" s="34"/>
    </row>
    <row r="24" customHeight="1" spans="1:57">
      <c r="A24" s="107" t="str">
        <f t="shared" si="2"/>
        <v/>
      </c>
      <c r="B24" s="13"/>
      <c r="C24" s="27"/>
      <c r="D24" s="27"/>
      <c r="E24" s="27"/>
      <c r="F24" s="27"/>
      <c r="G24" s="27"/>
      <c r="H24" s="27"/>
      <c r="I24" s="27"/>
      <c r="J24" s="27"/>
      <c r="K24" s="152">
        <f t="shared" si="3"/>
        <v>0</v>
      </c>
      <c r="L24" s="152" t="str">
        <f t="shared" si="4"/>
        <v/>
      </c>
      <c r="M24" s="152">
        <f t="shared" si="8"/>
        <v>0</v>
      </c>
      <c r="N24" s="152"/>
      <c r="O24" s="152"/>
      <c r="P24" s="16"/>
      <c r="Q24" s="16"/>
      <c r="R24" s="16">
        <f t="shared" si="9"/>
        <v>0</v>
      </c>
      <c r="S24" s="16" t="str">
        <f t="shared" si="6"/>
        <v/>
      </c>
      <c r="T24" s="27"/>
      <c r="V24" s="28"/>
      <c r="W24" s="28"/>
      <c r="X24" s="28"/>
      <c r="Y24" s="28"/>
      <c r="Z24" s="28"/>
      <c r="AA24" s="28"/>
      <c r="AB24" s="28"/>
      <c r="AC24" s="28"/>
      <c r="AD24" s="28"/>
      <c r="AE24" s="28"/>
      <c r="AF24" s="28"/>
      <c r="AG24" s="28"/>
      <c r="AH24" s="28"/>
      <c r="AI24" s="35"/>
      <c r="AJ24" s="34"/>
      <c r="AK24" s="28"/>
      <c r="AL24" s="34"/>
      <c r="AM24" s="34"/>
      <c r="AN24" s="34"/>
      <c r="AO24" s="34"/>
      <c r="AP24" s="34"/>
      <c r="AQ24" s="34"/>
      <c r="AR24" s="34" t="s">
        <v>208</v>
      </c>
      <c r="AS24" s="34"/>
      <c r="AT24" s="34"/>
      <c r="AU24" s="34"/>
      <c r="AV24" s="34"/>
      <c r="AW24" s="34"/>
      <c r="AX24" s="34"/>
      <c r="AY24" s="34"/>
      <c r="AZ24" s="247">
        <f t="shared" si="7"/>
        <v>0</v>
      </c>
      <c r="BA24" s="34"/>
      <c r="BB24" s="44" t="str">
        <f t="shared" si="1"/>
        <v/>
      </c>
      <c r="BC24" s="34"/>
      <c r="BD24" s="34"/>
      <c r="BE24" s="34"/>
    </row>
    <row r="25" customHeight="1" spans="1:57">
      <c r="A25" s="107" t="str">
        <f t="shared" si="2"/>
        <v/>
      </c>
      <c r="B25" s="13"/>
      <c r="C25" s="27"/>
      <c r="D25" s="27"/>
      <c r="E25" s="27"/>
      <c r="F25" s="27"/>
      <c r="G25" s="27"/>
      <c r="H25" s="27"/>
      <c r="I25" s="27"/>
      <c r="J25" s="27"/>
      <c r="K25" s="152">
        <f t="shared" si="3"/>
        <v>0</v>
      </c>
      <c r="L25" s="152" t="str">
        <f t="shared" si="4"/>
        <v/>
      </c>
      <c r="M25" s="152">
        <f t="shared" si="8"/>
        <v>0</v>
      </c>
      <c r="N25" s="152"/>
      <c r="O25" s="152"/>
      <c r="P25" s="16"/>
      <c r="Q25" s="16"/>
      <c r="R25" s="16">
        <f t="shared" si="9"/>
        <v>0</v>
      </c>
      <c r="S25" s="16" t="str">
        <f t="shared" si="6"/>
        <v/>
      </c>
      <c r="T25" s="27"/>
      <c r="V25" s="28"/>
      <c r="W25" s="28"/>
      <c r="X25" s="28"/>
      <c r="Y25" s="28"/>
      <c r="Z25" s="28"/>
      <c r="AA25" s="28"/>
      <c r="AB25" s="28"/>
      <c r="AC25" s="28"/>
      <c r="AD25" s="28"/>
      <c r="AE25" s="28"/>
      <c r="AF25" s="28"/>
      <c r="AG25" s="28"/>
      <c r="AH25" s="28"/>
      <c r="AI25" s="35"/>
      <c r="AJ25" s="34"/>
      <c r="AK25" s="28"/>
      <c r="AL25" s="34"/>
      <c r="AM25" s="34"/>
      <c r="AN25" s="34"/>
      <c r="AO25" s="34"/>
      <c r="AP25" s="34"/>
      <c r="AQ25" s="34"/>
      <c r="AR25" s="34" t="s">
        <v>208</v>
      </c>
      <c r="AS25" s="34"/>
      <c r="AT25" s="34"/>
      <c r="AU25" s="34"/>
      <c r="AV25" s="34"/>
      <c r="AW25" s="34"/>
      <c r="AX25" s="34"/>
      <c r="AY25" s="34"/>
      <c r="AZ25" s="247">
        <f t="shared" si="7"/>
        <v>0</v>
      </c>
      <c r="BA25" s="34"/>
      <c r="BB25" s="44" t="str">
        <f t="shared" si="1"/>
        <v/>
      </c>
      <c r="BC25" s="34"/>
      <c r="BD25" s="34"/>
      <c r="BE25" s="34"/>
    </row>
    <row r="26" customHeight="1" spans="1:57">
      <c r="A26" s="107" t="str">
        <f t="shared" si="2"/>
        <v/>
      </c>
      <c r="B26" s="13"/>
      <c r="C26" s="27"/>
      <c r="D26" s="27"/>
      <c r="E26" s="27"/>
      <c r="F26" s="27"/>
      <c r="G26" s="27"/>
      <c r="H26" s="27"/>
      <c r="I26" s="27"/>
      <c r="J26" s="27"/>
      <c r="K26" s="152">
        <f t="shared" si="3"/>
        <v>0</v>
      </c>
      <c r="L26" s="152" t="str">
        <f t="shared" si="4"/>
        <v/>
      </c>
      <c r="M26" s="152">
        <f t="shared" si="8"/>
        <v>0</v>
      </c>
      <c r="N26" s="152"/>
      <c r="O26" s="152"/>
      <c r="P26" s="16"/>
      <c r="Q26" s="16"/>
      <c r="R26" s="16">
        <f t="shared" si="9"/>
        <v>0</v>
      </c>
      <c r="S26" s="16" t="str">
        <f t="shared" si="6"/>
        <v/>
      </c>
      <c r="T26" s="27"/>
      <c r="V26" s="28"/>
      <c r="W26" s="28"/>
      <c r="X26" s="28"/>
      <c r="Y26" s="28"/>
      <c r="Z26" s="28"/>
      <c r="AA26" s="28"/>
      <c r="AB26" s="28"/>
      <c r="AC26" s="28"/>
      <c r="AD26" s="28"/>
      <c r="AE26" s="28"/>
      <c r="AF26" s="28"/>
      <c r="AG26" s="28"/>
      <c r="AH26" s="28"/>
      <c r="AI26" s="35"/>
      <c r="AJ26" s="34"/>
      <c r="AK26" s="28"/>
      <c r="AL26" s="34"/>
      <c r="AM26" s="34"/>
      <c r="AN26" s="34"/>
      <c r="AO26" s="34"/>
      <c r="AP26" s="34"/>
      <c r="AQ26" s="34"/>
      <c r="AR26" s="34" t="s">
        <v>208</v>
      </c>
      <c r="AS26" s="34"/>
      <c r="AT26" s="34"/>
      <c r="AU26" s="34"/>
      <c r="AV26" s="34"/>
      <c r="AW26" s="34"/>
      <c r="AX26" s="34"/>
      <c r="AY26" s="34"/>
      <c r="AZ26" s="247">
        <f t="shared" si="7"/>
        <v>0</v>
      </c>
      <c r="BA26" s="34"/>
      <c r="BB26" s="44" t="str">
        <f t="shared" si="1"/>
        <v/>
      </c>
      <c r="BC26" s="34"/>
      <c r="BD26" s="34"/>
      <c r="BE26" s="34"/>
    </row>
    <row r="27" customHeight="1" spans="1:57">
      <c r="A27" s="107" t="str">
        <f t="shared" si="2"/>
        <v/>
      </c>
      <c r="B27" s="13"/>
      <c r="C27" s="27"/>
      <c r="D27" s="27"/>
      <c r="E27" s="27"/>
      <c r="F27" s="27"/>
      <c r="G27" s="27"/>
      <c r="H27" s="27"/>
      <c r="I27" s="27"/>
      <c r="J27" s="27"/>
      <c r="K27" s="152">
        <f t="shared" si="3"/>
        <v>0</v>
      </c>
      <c r="L27" s="152" t="str">
        <f t="shared" si="4"/>
        <v/>
      </c>
      <c r="M27" s="152">
        <f t="shared" si="8"/>
        <v>0</v>
      </c>
      <c r="N27" s="152"/>
      <c r="O27" s="152"/>
      <c r="P27" s="16"/>
      <c r="Q27" s="16"/>
      <c r="R27" s="16">
        <f t="shared" si="9"/>
        <v>0</v>
      </c>
      <c r="S27" s="16" t="str">
        <f t="shared" ref="S27:S28" si="15">IF(M27=0,"",(R27-M27)/M27*100)</f>
        <v/>
      </c>
      <c r="T27" s="27"/>
      <c r="V27" s="28"/>
      <c r="W27" s="28"/>
      <c r="X27" s="28"/>
      <c r="Y27" s="28"/>
      <c r="Z27" s="28"/>
      <c r="AA27" s="28"/>
      <c r="AB27" s="28"/>
      <c r="AC27" s="28"/>
      <c r="AD27" s="28"/>
      <c r="AE27" s="28"/>
      <c r="AF27" s="28"/>
      <c r="AG27" s="28"/>
      <c r="AH27" s="28"/>
      <c r="AI27" s="35"/>
      <c r="AJ27" s="34"/>
      <c r="AK27" s="28"/>
      <c r="AL27" s="34"/>
      <c r="AM27" s="34"/>
      <c r="AN27" s="34"/>
      <c r="AO27" s="34"/>
      <c r="AP27" s="34"/>
      <c r="AQ27" s="34"/>
      <c r="AR27" s="34" t="s">
        <v>208</v>
      </c>
      <c r="AS27" s="34"/>
      <c r="AT27" s="34"/>
      <c r="AU27" s="34"/>
      <c r="AV27" s="34"/>
      <c r="AW27" s="34"/>
      <c r="AX27" s="34"/>
      <c r="AY27" s="34"/>
      <c r="AZ27" s="247">
        <f t="shared" si="7"/>
        <v>0</v>
      </c>
      <c r="BA27" s="34"/>
      <c r="BB27" s="44" t="str">
        <f t="shared" si="1"/>
        <v/>
      </c>
      <c r="BC27" s="34"/>
      <c r="BD27" s="34"/>
      <c r="BE27" s="34"/>
    </row>
    <row r="28" customHeight="1" spans="1:57">
      <c r="A28" s="107" t="str">
        <f t="shared" si="2"/>
        <v/>
      </c>
      <c r="B28" s="13"/>
      <c r="C28" s="27"/>
      <c r="D28" s="27"/>
      <c r="E28" s="27"/>
      <c r="F28" s="27"/>
      <c r="G28" s="27"/>
      <c r="H28" s="27"/>
      <c r="I28" s="27"/>
      <c r="J28" s="27"/>
      <c r="K28" s="152">
        <f t="shared" si="3"/>
        <v>0</v>
      </c>
      <c r="L28" s="152" t="str">
        <f t="shared" si="4"/>
        <v/>
      </c>
      <c r="M28" s="152">
        <f t="shared" si="8"/>
        <v>0</v>
      </c>
      <c r="N28" s="152"/>
      <c r="O28" s="152"/>
      <c r="P28" s="16"/>
      <c r="Q28" s="16"/>
      <c r="R28" s="16">
        <f t="shared" si="9"/>
        <v>0</v>
      </c>
      <c r="S28" s="16" t="str">
        <f t="shared" si="15"/>
        <v/>
      </c>
      <c r="T28" s="27"/>
      <c r="V28" s="28"/>
      <c r="W28" s="28"/>
      <c r="X28" s="28"/>
      <c r="Y28" s="28"/>
      <c r="Z28" s="28"/>
      <c r="AA28" s="28"/>
      <c r="AB28" s="28"/>
      <c r="AC28" s="28"/>
      <c r="AD28" s="28"/>
      <c r="AE28" s="28"/>
      <c r="AF28" s="28"/>
      <c r="AG28" s="28"/>
      <c r="AH28" s="28"/>
      <c r="AI28" s="35"/>
      <c r="AJ28" s="34"/>
      <c r="AK28" s="28"/>
      <c r="AL28" s="34"/>
      <c r="AM28" s="34"/>
      <c r="AN28" s="34"/>
      <c r="AO28" s="34"/>
      <c r="AP28" s="34"/>
      <c r="AQ28" s="34"/>
      <c r="AR28" s="34" t="s">
        <v>208</v>
      </c>
      <c r="AS28" s="34"/>
      <c r="AT28" s="34"/>
      <c r="AU28" s="34"/>
      <c r="AV28" s="34"/>
      <c r="AW28" s="34"/>
      <c r="AX28" s="34"/>
      <c r="AY28" s="34"/>
      <c r="AZ28" s="247">
        <f t="shared" si="7"/>
        <v>0</v>
      </c>
      <c r="BA28" s="34"/>
      <c r="BB28" s="44" t="str">
        <f t="shared" si="1"/>
        <v/>
      </c>
      <c r="BC28" s="34"/>
      <c r="BD28" s="34"/>
      <c r="BE28" s="34"/>
    </row>
    <row r="29" customHeight="1" spans="1:57">
      <c r="A29" s="107" t="str">
        <f t="shared" si="2"/>
        <v/>
      </c>
      <c r="B29" s="13"/>
      <c r="C29" s="27"/>
      <c r="D29" s="27"/>
      <c r="E29" s="27"/>
      <c r="F29" s="27"/>
      <c r="G29" s="27"/>
      <c r="H29" s="27"/>
      <c r="I29" s="27"/>
      <c r="J29" s="27"/>
      <c r="K29" s="152">
        <f t="shared" si="3"/>
        <v>0</v>
      </c>
      <c r="L29" s="152" t="str">
        <f t="shared" si="4"/>
        <v/>
      </c>
      <c r="M29" s="152">
        <f t="shared" si="8"/>
        <v>0</v>
      </c>
      <c r="N29" s="152"/>
      <c r="O29" s="152"/>
      <c r="P29" s="16"/>
      <c r="Q29" s="16"/>
      <c r="R29" s="16">
        <f t="shared" si="9"/>
        <v>0</v>
      </c>
      <c r="S29" s="16" t="str">
        <f t="shared" si="6"/>
        <v/>
      </c>
      <c r="T29" s="27"/>
      <c r="V29" s="28"/>
      <c r="W29" s="28"/>
      <c r="X29" s="28"/>
      <c r="Y29" s="28"/>
      <c r="Z29" s="28"/>
      <c r="AA29" s="28"/>
      <c r="AB29" s="28"/>
      <c r="AC29" s="28"/>
      <c r="AD29" s="28"/>
      <c r="AE29" s="28"/>
      <c r="AF29" s="28"/>
      <c r="AG29" s="28"/>
      <c r="AH29" s="28"/>
      <c r="AI29" s="35"/>
      <c r="AJ29" s="34"/>
      <c r="AK29" s="28"/>
      <c r="AL29" s="34"/>
      <c r="AM29" s="34"/>
      <c r="AN29" s="34"/>
      <c r="AO29" s="34"/>
      <c r="AP29" s="34"/>
      <c r="AQ29" s="34"/>
      <c r="AR29" s="34" t="s">
        <v>208</v>
      </c>
      <c r="AS29" s="34"/>
      <c r="AT29" s="34"/>
      <c r="AU29" s="34"/>
      <c r="AV29" s="34"/>
      <c r="AW29" s="34"/>
      <c r="AX29" s="34"/>
      <c r="AY29" s="34"/>
      <c r="AZ29" s="247">
        <f t="shared" si="7"/>
        <v>0</v>
      </c>
      <c r="BA29" s="34"/>
      <c r="BB29" s="44" t="str">
        <f t="shared" si="1"/>
        <v/>
      </c>
      <c r="BC29" s="34"/>
      <c r="BD29" s="34"/>
      <c r="BE29" s="34"/>
    </row>
    <row r="30" customHeight="1" spans="1:57">
      <c r="A30" s="107" t="str">
        <f t="shared" si="2"/>
        <v/>
      </c>
      <c r="B30" s="13"/>
      <c r="C30" s="27"/>
      <c r="D30" s="27"/>
      <c r="E30" s="27"/>
      <c r="F30" s="27"/>
      <c r="G30" s="27"/>
      <c r="H30" s="27"/>
      <c r="I30" s="27"/>
      <c r="J30" s="27"/>
      <c r="K30" s="152">
        <f t="shared" si="3"/>
        <v>0</v>
      </c>
      <c r="L30" s="152" t="str">
        <f t="shared" si="4"/>
        <v/>
      </c>
      <c r="M30" s="152">
        <f t="shared" si="8"/>
        <v>0</v>
      </c>
      <c r="N30" s="152"/>
      <c r="O30" s="152"/>
      <c r="P30" s="16"/>
      <c r="Q30" s="16"/>
      <c r="R30" s="16">
        <f t="shared" si="9"/>
        <v>0</v>
      </c>
      <c r="S30" s="16" t="str">
        <f t="shared" si="6"/>
        <v/>
      </c>
      <c r="T30" s="27"/>
      <c r="V30" s="28"/>
      <c r="W30" s="28"/>
      <c r="X30" s="28"/>
      <c r="Y30" s="28"/>
      <c r="Z30" s="28"/>
      <c r="AA30" s="28"/>
      <c r="AB30" s="28"/>
      <c r="AC30" s="28"/>
      <c r="AD30" s="28"/>
      <c r="AE30" s="28"/>
      <c r="AF30" s="28"/>
      <c r="AG30" s="28"/>
      <c r="AH30" s="28"/>
      <c r="AI30" s="35"/>
      <c r="AJ30" s="34"/>
      <c r="AK30" s="28"/>
      <c r="AL30" s="34"/>
      <c r="AM30" s="34"/>
      <c r="AN30" s="34"/>
      <c r="AO30" s="34"/>
      <c r="AP30" s="34"/>
      <c r="AQ30" s="34"/>
      <c r="AR30" s="34" t="s">
        <v>208</v>
      </c>
      <c r="AS30" s="34"/>
      <c r="AT30" s="34"/>
      <c r="AU30" s="34"/>
      <c r="AV30" s="34"/>
      <c r="AW30" s="34"/>
      <c r="AX30" s="34"/>
      <c r="AY30" s="34"/>
      <c r="AZ30" s="247">
        <f t="shared" si="7"/>
        <v>0</v>
      </c>
      <c r="BA30" s="34"/>
      <c r="BB30" s="44" t="str">
        <f t="shared" si="1"/>
        <v/>
      </c>
      <c r="BC30" s="34"/>
      <c r="BD30" s="34"/>
      <c r="BE30" s="34"/>
    </row>
    <row r="31" customHeight="1" spans="1:57">
      <c r="A31" s="17" t="s">
        <v>788</v>
      </c>
      <c r="B31" s="14"/>
      <c r="C31" s="27"/>
      <c r="D31" s="27"/>
      <c r="E31" s="152">
        <f t="shared" ref="E31:K31" si="16">SUM(E8:E30)</f>
        <v>0</v>
      </c>
      <c r="F31" s="152"/>
      <c r="G31" s="152">
        <f t="shared" si="16"/>
        <v>0</v>
      </c>
      <c r="H31" s="152">
        <f t="shared" si="16"/>
        <v>0</v>
      </c>
      <c r="I31" s="152"/>
      <c r="J31" s="152">
        <f t="shared" si="16"/>
        <v>0</v>
      </c>
      <c r="K31" s="152">
        <f t="shared" si="16"/>
        <v>0</v>
      </c>
      <c r="L31" s="16"/>
      <c r="M31" s="152">
        <f>SUM(M8:M30)</f>
        <v>0</v>
      </c>
      <c r="N31" s="152"/>
      <c r="O31" s="152"/>
      <c r="P31" s="152">
        <f>SUM(P8:P30)</f>
        <v>0</v>
      </c>
      <c r="Q31" s="16"/>
      <c r="R31" s="152">
        <f>SUM(R8:R30)</f>
        <v>0</v>
      </c>
      <c r="S31" s="16" t="str">
        <f t="shared" si="6"/>
        <v/>
      </c>
      <c r="T31" s="27"/>
      <c r="V31" s="28"/>
      <c r="W31" s="28"/>
      <c r="X31" s="28"/>
      <c r="Y31" s="28"/>
      <c r="Z31" s="28"/>
      <c r="AA31" s="28"/>
      <c r="AB31" s="28"/>
      <c r="AC31" s="28"/>
      <c r="AD31" s="28"/>
      <c r="AE31" s="28"/>
      <c r="AF31" s="28"/>
      <c r="AG31" s="28"/>
      <c r="AH31" s="28"/>
      <c r="AI31" s="35"/>
      <c r="AJ31" s="34"/>
      <c r="AK31" s="28"/>
      <c r="AL31" s="34"/>
      <c r="AM31" s="34"/>
      <c r="AN31" s="34"/>
      <c r="AO31" s="34"/>
      <c r="AP31" s="34"/>
      <c r="AQ31" s="34"/>
      <c r="AR31" s="34" t="s">
        <v>208</v>
      </c>
      <c r="AS31" s="34"/>
      <c r="AT31" s="34"/>
      <c r="AU31" s="34"/>
      <c r="AV31" s="34"/>
      <c r="AW31" s="34"/>
      <c r="AX31" s="34"/>
      <c r="AY31" s="34"/>
      <c r="AZ31" s="247">
        <f t="shared" si="7"/>
        <v>0</v>
      </c>
      <c r="BA31" s="34"/>
      <c r="BB31" s="44" t="str">
        <f t="shared" si="1"/>
        <v/>
      </c>
      <c r="BC31" s="34"/>
      <c r="BD31" s="34"/>
      <c r="BE31" s="34"/>
    </row>
    <row r="32" customHeight="1" spans="1:57">
      <c r="A32" s="3" t="str">
        <f>基本信息输入表!$K$6&amp;"填表人："&amp;基本信息输入表!$M$28</f>
        <v>被评估单位填表人：</v>
      </c>
      <c r="L32" s="3"/>
      <c r="R32" s="3" t="str">
        <f>"评估人员："&amp;基本信息输入表!$Q$28</f>
        <v>评估人员：陈诗雨</v>
      </c>
      <c r="V32" s="323"/>
      <c r="W32" s="323"/>
      <c r="X32" s="323"/>
      <c r="Y32" s="323"/>
      <c r="Z32" s="323"/>
      <c r="AA32" s="323"/>
      <c r="AB32" s="323"/>
      <c r="AC32" s="323"/>
      <c r="AD32" s="323"/>
      <c r="AE32" s="323"/>
      <c r="AF32" s="323"/>
      <c r="AG32" s="323"/>
      <c r="AH32" s="324"/>
      <c r="AI32" s="325"/>
      <c r="AJ32" s="326"/>
      <c r="AK32" s="323"/>
      <c r="AL32" s="326"/>
      <c r="AM32" s="324"/>
      <c r="AN32" s="324"/>
      <c r="AO32" s="326"/>
      <c r="AP32" s="326"/>
      <c r="AQ32" s="326"/>
      <c r="AR32" s="326" t="s">
        <v>208</v>
      </c>
      <c r="AS32" s="326"/>
      <c r="AT32" s="326"/>
      <c r="AU32" s="326"/>
      <c r="AV32" s="326"/>
      <c r="AW32" s="326"/>
      <c r="AX32" s="326"/>
      <c r="AY32" s="326"/>
      <c r="AZ32" s="327">
        <f t="shared" si="7"/>
        <v>0</v>
      </c>
      <c r="BA32" s="326"/>
      <c r="BB32" s="328" t="str">
        <f t="shared" si="1"/>
        <v/>
      </c>
      <c r="BC32" s="326"/>
      <c r="BD32" s="326"/>
      <c r="BE32" s="326"/>
    </row>
    <row r="33" customHeight="1" spans="1:12">
      <c r="A33" s="3" t="str">
        <f>"填表日期："&amp;YEAR(基本信息输入表!$O$28)&amp;"年"&amp;MONTH(基本信息输入表!$O$28)&amp;"月"&amp;DAY(基本信息输入表!$O$28)&amp;"日"</f>
        <v>填表日期：1900年1月0日</v>
      </c>
      <c r="L33" s="3"/>
    </row>
    <row r="34" customHeight="1" spans="21:21">
      <c r="U34" s="29" t="s">
        <v>466</v>
      </c>
    </row>
  </sheetData>
  <mergeCells count="41">
    <mergeCell ref="A2:T2"/>
    <mergeCell ref="A3:T3"/>
    <mergeCell ref="V5:AC5"/>
    <mergeCell ref="AD5:AP5"/>
    <mergeCell ref="AQ5:BA5"/>
    <mergeCell ref="BB5:BE5"/>
    <mergeCell ref="E6:G6"/>
    <mergeCell ref="H6:J6"/>
    <mergeCell ref="K6:M6"/>
    <mergeCell ref="P6:R6"/>
    <mergeCell ref="AD6:AJ6"/>
    <mergeCell ref="AK6:AL6"/>
    <mergeCell ref="AM6:AN6"/>
    <mergeCell ref="AR6:AS6"/>
    <mergeCell ref="AT6:AY6"/>
    <mergeCell ref="A31:B31"/>
    <mergeCell ref="A6:A7"/>
    <mergeCell ref="B6:B7"/>
    <mergeCell ref="C6:C7"/>
    <mergeCell ref="D6:D7"/>
    <mergeCell ref="N6:N7"/>
    <mergeCell ref="O6:O7"/>
    <mergeCell ref="S6:S7"/>
    <mergeCell ref="T6:T7"/>
    <mergeCell ref="V6:V7"/>
    <mergeCell ref="W6:W7"/>
    <mergeCell ref="X6:X7"/>
    <mergeCell ref="Y6:Y7"/>
    <mergeCell ref="Z6:Z7"/>
    <mergeCell ref="AA6:AA7"/>
    <mergeCell ref="AB6:AB7"/>
    <mergeCell ref="AC6:AC7"/>
    <mergeCell ref="AO6:AO7"/>
    <mergeCell ref="AP6:AP7"/>
    <mergeCell ref="AQ6:AQ7"/>
    <mergeCell ref="AZ6:AZ7"/>
    <mergeCell ref="BA6:BA7"/>
    <mergeCell ref="BB6:BB7"/>
    <mergeCell ref="BC6:BC7"/>
    <mergeCell ref="BD6:BD7"/>
    <mergeCell ref="BE6:BE7"/>
  </mergeCells>
  <dataValidations count="6">
    <dataValidation type="list" allowBlank="1" showInputMessage="1" showErrorMessage="1" sqref="AH8:AH31">
      <formula1>基本信息输入表!$A$114:$A$115</formula1>
    </dataValidation>
    <dataValidation type="list" allowBlank="1" showInputMessage="1" showErrorMessage="1" sqref="AK8:AK32">
      <formula1>基本信息输入表!$A$126:$A$128</formula1>
    </dataValidation>
    <dataValidation type="list" allowBlank="1" showInputMessage="1" showErrorMessage="1" sqref="AM8:AM31">
      <formula1>基本信息输入表!$A$129:$A$132</formula1>
    </dataValidation>
    <dataValidation type="list" allowBlank="1" showInputMessage="1" showErrorMessage="1" sqref="AR8:AR32">
      <formula1>基本信息输入表!$A$154:$A$158</formula1>
    </dataValidation>
    <dataValidation type="list" allowBlank="1" showInputMessage="1" showErrorMessage="1" sqref="AT8:AT32">
      <formula1>基本信息输入表!$A$159:$A$165</formula1>
    </dataValidation>
    <dataValidation type="list" allowBlank="1" showInputMessage="1" showErrorMessage="1" sqref="V8:AA32 AD8:AG32">
      <formula1>$A$108:$A$109</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8" fitToHeight="1000" orientation="landscape"/>
  <headerFooter scaleWithDoc="0">
    <oddFooter>&amp;R&amp;"宋体,常规"&amp;10&amp;P/&amp;N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T31"/>
  <sheetViews>
    <sheetView showGridLines="0" workbookViewId="0">
      <selection activeCell="L20" sqref="L20"/>
    </sheetView>
  </sheetViews>
  <sheetFormatPr defaultColWidth="9" defaultRowHeight="15.75" customHeight="1"/>
  <cols>
    <col min="1" max="1" width="5.75" style="3" customWidth="1"/>
    <col min="2" max="2" width="13.625" style="3" customWidth="1"/>
    <col min="3" max="3" width="11" style="3" customWidth="1"/>
    <col min="4" max="4" width="5.125" style="3" customWidth="1"/>
    <col min="5" max="10" width="10.625" style="3" customWidth="1" outlineLevel="1"/>
    <col min="11" max="12" width="10.625" style="3" customWidth="1"/>
    <col min="13" max="13" width="12.25" style="3" customWidth="1"/>
    <col min="14" max="15" width="10.625" style="3" customWidth="1"/>
    <col min="16" max="16" width="12.25" style="3" customWidth="1"/>
    <col min="17" max="17" width="7" style="3" customWidth="1"/>
    <col min="18" max="18" width="8.125" style="3" customWidth="1"/>
    <col min="19" max="19" width="9" style="3"/>
    <col min="20" max="25" width="5.625" style="4" customWidth="1" outlineLevel="1"/>
    <col min="26" max="26" width="14.75" style="4" customWidth="1" outlineLevel="1"/>
    <col min="27" max="27" width="13.625" style="4" customWidth="1"/>
    <col min="28" max="30" width="5.625" style="4" customWidth="1" outlineLevel="1"/>
    <col min="31" max="32" width="7.25" style="4" customWidth="1" outlineLevel="1"/>
    <col min="33" max="33" width="5.625" style="4" customWidth="1" outlineLevel="1"/>
    <col min="34" max="37" width="8.625" style="4" customWidth="1" outlineLevel="1"/>
    <col min="38" max="38" width="14.625" style="4" customWidth="1" outlineLevel="1"/>
    <col min="39" max="39" width="13.625" style="4" customWidth="1"/>
    <col min="40" max="40" width="8.625" style="4" customWidth="1" outlineLevel="2"/>
    <col min="41" max="41" width="8.625" style="4" customWidth="1" outlineLevel="1"/>
    <col min="42" max="42" width="13.75" style="4" customWidth="1"/>
    <col min="43" max="45" width="13.625" style="4" customWidth="1" outlineLevel="1"/>
    <col min="46" max="46" width="13.625" style="4" customWidth="1"/>
    <col min="47" max="16384" width="9" style="3"/>
  </cols>
  <sheetData>
    <row r="1" customHeight="1" spans="1:1">
      <c r="A1" s="5" t="s">
        <v>435</v>
      </c>
    </row>
    <row r="2" s="1" customFormat="1" ht="30" customHeight="1" spans="1:46">
      <c r="A2" s="6" t="s">
        <v>791</v>
      </c>
      <c r="B2" s="45"/>
      <c r="C2" s="45"/>
      <c r="D2" s="45"/>
      <c r="E2" s="45"/>
      <c r="F2" s="45"/>
      <c r="G2" s="45"/>
      <c r="H2" s="45"/>
      <c r="I2" s="45"/>
      <c r="J2" s="45"/>
      <c r="K2" s="45"/>
      <c r="L2" s="45"/>
      <c r="M2" s="45"/>
      <c r="N2" s="45"/>
      <c r="O2" s="45"/>
      <c r="P2" s="45"/>
      <c r="Q2" s="45"/>
      <c r="R2" s="45"/>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customHeight="1" spans="1:18">
      <c r="A3" s="2" t="str">
        <f>"评估基准日："&amp;TEXT(基本信息输入表!M7,"yyyy年mm月dd日")</f>
        <v>评估基准日：2024年06月30日</v>
      </c>
      <c r="B3" s="2"/>
      <c r="C3" s="2"/>
      <c r="D3" s="2"/>
      <c r="E3" s="2"/>
      <c r="F3" s="2"/>
      <c r="G3" s="2"/>
      <c r="H3" s="2"/>
      <c r="I3" s="2"/>
      <c r="J3" s="2"/>
      <c r="K3" s="2"/>
      <c r="L3" s="2"/>
      <c r="M3" s="2"/>
      <c r="N3" s="2"/>
      <c r="O3" s="2"/>
      <c r="P3" s="2"/>
      <c r="Q3" s="2"/>
      <c r="R3" s="2"/>
    </row>
    <row r="4" ht="14.1" customHeight="1" spans="1:18">
      <c r="A4" s="2"/>
      <c r="B4" s="2"/>
      <c r="C4" s="2"/>
      <c r="D4" s="2"/>
      <c r="E4" s="2"/>
      <c r="F4" s="2"/>
      <c r="G4" s="2"/>
      <c r="H4" s="2"/>
      <c r="I4" s="2"/>
      <c r="J4" s="2"/>
      <c r="K4" s="2"/>
      <c r="L4" s="2"/>
      <c r="M4" s="2"/>
      <c r="N4" s="2"/>
      <c r="O4" s="2"/>
      <c r="P4" s="2"/>
      <c r="Q4" s="21" t="s">
        <v>792</v>
      </c>
      <c r="R4" s="21"/>
    </row>
    <row r="5" customHeight="1" spans="1:46">
      <c r="A5" s="3" t="str">
        <f>基本信息输入表!K6&amp;"："&amp;基本信息输入表!M6</f>
        <v>被评估单位：贵州天然气能源投资股份有限公司</v>
      </c>
      <c r="R5" s="21" t="s">
        <v>469</v>
      </c>
      <c r="T5" s="20" t="s">
        <v>598</v>
      </c>
      <c r="U5" s="20"/>
      <c r="V5" s="20"/>
      <c r="W5" s="20"/>
      <c r="X5" s="20"/>
      <c r="Y5" s="20"/>
      <c r="Z5" s="20"/>
      <c r="AA5" s="20"/>
      <c r="AB5" s="30" t="s">
        <v>599</v>
      </c>
      <c r="AC5" s="31"/>
      <c r="AD5" s="31"/>
      <c r="AE5" s="31"/>
      <c r="AF5" s="31"/>
      <c r="AG5" s="31"/>
      <c r="AH5" s="31"/>
      <c r="AI5" s="31"/>
      <c r="AJ5" s="31"/>
      <c r="AK5" s="31"/>
      <c r="AL5" s="31"/>
      <c r="AM5" s="32"/>
      <c r="AN5" s="68" t="s">
        <v>600</v>
      </c>
      <c r="AO5" s="36"/>
      <c r="AP5" s="37"/>
      <c r="AQ5" s="33" t="s">
        <v>601</v>
      </c>
      <c r="AR5" s="33"/>
      <c r="AS5" s="33"/>
      <c r="AT5" s="33"/>
    </row>
    <row r="6" s="2" customFormat="1" customHeight="1" spans="1:46">
      <c r="A6" s="9" t="s">
        <v>470</v>
      </c>
      <c r="B6" s="9" t="s">
        <v>769</v>
      </c>
      <c r="C6" s="9" t="s">
        <v>793</v>
      </c>
      <c r="D6" s="112" t="s">
        <v>770</v>
      </c>
      <c r="E6" s="141" t="s">
        <v>709</v>
      </c>
      <c r="F6" s="141"/>
      <c r="G6" s="141"/>
      <c r="H6" s="141" t="s">
        <v>695</v>
      </c>
      <c r="I6" s="141"/>
      <c r="J6" s="141"/>
      <c r="K6" s="9" t="s">
        <v>442</v>
      </c>
      <c r="L6" s="9"/>
      <c r="M6" s="9"/>
      <c r="N6" s="9" t="s">
        <v>443</v>
      </c>
      <c r="O6" s="9"/>
      <c r="P6" s="9"/>
      <c r="Q6" s="9" t="s">
        <v>445</v>
      </c>
      <c r="R6" s="9" t="s">
        <v>588</v>
      </c>
      <c r="T6" s="20" t="s">
        <v>602</v>
      </c>
      <c r="U6" s="20" t="s">
        <v>654</v>
      </c>
      <c r="V6" s="20" t="s">
        <v>696</v>
      </c>
      <c r="W6" s="20" t="s">
        <v>655</v>
      </c>
      <c r="X6" s="22" t="s">
        <v>711</v>
      </c>
      <c r="Y6" s="23" t="s">
        <v>604</v>
      </c>
      <c r="Z6" s="20" t="s">
        <v>605</v>
      </c>
      <c r="AA6" s="20"/>
      <c r="AB6" s="30" t="s">
        <v>606</v>
      </c>
      <c r="AC6" s="31"/>
      <c r="AD6" s="31"/>
      <c r="AE6" s="31"/>
      <c r="AF6" s="31"/>
      <c r="AG6" s="32"/>
      <c r="AH6" s="33" t="s">
        <v>607</v>
      </c>
      <c r="AI6" s="33"/>
      <c r="AJ6" s="33" t="s">
        <v>656</v>
      </c>
      <c r="AK6" s="33"/>
      <c r="AL6" s="33" t="s">
        <v>608</v>
      </c>
      <c r="AM6" s="38"/>
      <c r="AN6" s="20" t="s">
        <v>609</v>
      </c>
      <c r="AO6" s="20" t="s">
        <v>443</v>
      </c>
      <c r="AP6" s="40"/>
      <c r="AQ6" s="38" t="s">
        <v>610</v>
      </c>
      <c r="AR6" s="38" t="s">
        <v>611</v>
      </c>
      <c r="AS6" s="33" t="s">
        <v>612</v>
      </c>
      <c r="AT6" s="38"/>
    </row>
    <row r="7" s="2" customFormat="1" customHeight="1" spans="1:46">
      <c r="A7" s="9"/>
      <c r="B7" s="9"/>
      <c r="C7" s="9"/>
      <c r="D7" s="112"/>
      <c r="E7" s="141" t="s">
        <v>771</v>
      </c>
      <c r="F7" s="141" t="s">
        <v>772</v>
      </c>
      <c r="G7" s="141" t="s">
        <v>773</v>
      </c>
      <c r="H7" s="141" t="s">
        <v>771</v>
      </c>
      <c r="I7" s="141" t="s">
        <v>772</v>
      </c>
      <c r="J7" s="141" t="s">
        <v>773</v>
      </c>
      <c r="K7" s="9" t="s">
        <v>771</v>
      </c>
      <c r="L7" s="9" t="s">
        <v>772</v>
      </c>
      <c r="M7" s="9" t="s">
        <v>773</v>
      </c>
      <c r="N7" s="16" t="s">
        <v>774</v>
      </c>
      <c r="O7" s="9" t="s">
        <v>775</v>
      </c>
      <c r="P7" s="9" t="s">
        <v>773</v>
      </c>
      <c r="Q7" s="9"/>
      <c r="R7" s="9"/>
      <c r="T7" s="20"/>
      <c r="U7" s="20"/>
      <c r="V7" s="20"/>
      <c r="W7" s="20"/>
      <c r="X7" s="20"/>
      <c r="Y7" s="20"/>
      <c r="Z7" s="20"/>
      <c r="AA7" s="20"/>
      <c r="AB7" s="33" t="s">
        <v>617</v>
      </c>
      <c r="AC7" s="33" t="s">
        <v>633</v>
      </c>
      <c r="AD7" s="33" t="s">
        <v>618</v>
      </c>
      <c r="AE7" s="33" t="s">
        <v>667</v>
      </c>
      <c r="AF7" s="33" t="s">
        <v>620</v>
      </c>
      <c r="AG7" s="30" t="s">
        <v>621</v>
      </c>
      <c r="AH7" s="33" t="s">
        <v>622</v>
      </c>
      <c r="AI7" s="33" t="s">
        <v>623</v>
      </c>
      <c r="AJ7" s="33" t="s">
        <v>622</v>
      </c>
      <c r="AK7" s="33" t="s">
        <v>668</v>
      </c>
      <c r="AL7" s="33"/>
      <c r="AM7" s="41"/>
      <c r="AN7" s="20"/>
      <c r="AO7" s="20"/>
      <c r="AP7" s="43"/>
      <c r="AQ7" s="41"/>
      <c r="AR7" s="41"/>
      <c r="AS7" s="33"/>
      <c r="AT7" s="41"/>
    </row>
    <row r="8" customHeight="1" spans="1:46">
      <c r="A8" s="107" t="str">
        <f>IF(B8="","",ROW()-7)</f>
        <v/>
      </c>
      <c r="B8" s="13"/>
      <c r="C8" s="9"/>
      <c r="D8" s="145"/>
      <c r="E8" s="145"/>
      <c r="F8" s="145"/>
      <c r="G8" s="145"/>
      <c r="H8" s="145"/>
      <c r="I8" s="145"/>
      <c r="J8" s="145"/>
      <c r="K8" s="152">
        <f>E8+H8</f>
        <v>0</v>
      </c>
      <c r="L8" s="152" t="str">
        <f>IFERROR(M8/K8,"")</f>
        <v/>
      </c>
      <c r="M8" s="152">
        <f t="shared" ref="M8:M10" si="0">J8+G8</f>
        <v>0</v>
      </c>
      <c r="N8" s="152"/>
      <c r="O8" s="16"/>
      <c r="P8" s="16">
        <f t="shared" ref="P8:P10" si="1">N8*O8</f>
        <v>0</v>
      </c>
      <c r="Q8" s="16" t="str">
        <f>IF(M8=0,"",(P8-M8)/M8*100)</f>
        <v/>
      </c>
      <c r="R8" s="27"/>
      <c r="T8" s="28"/>
      <c r="U8" s="28"/>
      <c r="V8" s="28"/>
      <c r="W8" s="28"/>
      <c r="X8" s="28"/>
      <c r="Y8" s="28"/>
      <c r="Z8" s="28"/>
      <c r="AA8" s="28"/>
      <c r="AB8" s="28"/>
      <c r="AC8" s="28"/>
      <c r="AD8" s="28"/>
      <c r="AE8" s="28"/>
      <c r="AF8" s="34"/>
      <c r="AG8" s="34"/>
      <c r="AH8" s="28"/>
      <c r="AI8" s="34"/>
      <c r="AJ8" s="34"/>
      <c r="AK8" s="34"/>
      <c r="AL8" s="34"/>
      <c r="AM8" s="34"/>
      <c r="AN8" s="34"/>
      <c r="AO8" s="247"/>
      <c r="AP8" s="34"/>
      <c r="AQ8" s="44" t="str">
        <f t="shared" ref="AQ8:AQ28" si="2">IFERROR((AO8-M7)/(M7)*100,"")</f>
        <v/>
      </c>
      <c r="AR8" s="34"/>
      <c r="AS8" s="34"/>
      <c r="AT8" s="34"/>
    </row>
    <row r="9" customHeight="1" spans="1:46">
      <c r="A9" s="107" t="str">
        <f t="shared" ref="A9:A27" si="3">IF(B9="","",ROW()-7)</f>
        <v/>
      </c>
      <c r="B9" s="13"/>
      <c r="C9" s="9"/>
      <c r="D9" s="27"/>
      <c r="E9" s="27"/>
      <c r="F9" s="27"/>
      <c r="G9" s="27"/>
      <c r="H9" s="27"/>
      <c r="I9" s="27"/>
      <c r="J9" s="27"/>
      <c r="K9" s="152">
        <f t="shared" ref="K9:K27" si="4">E9+H9</f>
        <v>0</v>
      </c>
      <c r="L9" s="152" t="str">
        <f t="shared" ref="L9:L27" si="5">IFERROR(M9/K9,"")</f>
        <v/>
      </c>
      <c r="M9" s="152">
        <f t="shared" si="0"/>
        <v>0</v>
      </c>
      <c r="N9" s="152"/>
      <c r="O9" s="16"/>
      <c r="P9" s="16">
        <f t="shared" si="1"/>
        <v>0</v>
      </c>
      <c r="Q9" s="16" t="str">
        <f t="shared" ref="Q9:Q27" si="6">IF(M9=0,"",(P9-M9)/M9*100)</f>
        <v/>
      </c>
      <c r="R9" s="27"/>
      <c r="T9" s="28"/>
      <c r="U9" s="28"/>
      <c r="V9" s="28"/>
      <c r="W9" s="28"/>
      <c r="X9" s="28"/>
      <c r="Y9" s="28"/>
      <c r="Z9" s="28"/>
      <c r="AA9" s="28"/>
      <c r="AB9" s="28"/>
      <c r="AC9" s="28"/>
      <c r="AD9" s="28"/>
      <c r="AE9" s="28"/>
      <c r="AF9" s="35"/>
      <c r="AG9" s="34"/>
      <c r="AH9" s="28"/>
      <c r="AI9" s="34"/>
      <c r="AJ9" s="34"/>
      <c r="AK9" s="34"/>
      <c r="AL9" s="34"/>
      <c r="AM9" s="34"/>
      <c r="AN9" s="34"/>
      <c r="AO9" s="247"/>
      <c r="AP9" s="34"/>
      <c r="AQ9" s="44" t="str">
        <f t="shared" si="2"/>
        <v/>
      </c>
      <c r="AR9" s="34"/>
      <c r="AS9" s="34"/>
      <c r="AT9" s="34"/>
    </row>
    <row r="10" customHeight="1" spans="1:46">
      <c r="A10" s="107" t="str">
        <f t="shared" si="3"/>
        <v/>
      </c>
      <c r="B10" s="13"/>
      <c r="C10" s="9"/>
      <c r="D10" s="27"/>
      <c r="E10" s="27"/>
      <c r="F10" s="27"/>
      <c r="G10" s="27"/>
      <c r="H10" s="27"/>
      <c r="I10" s="27"/>
      <c r="J10" s="27"/>
      <c r="K10" s="152">
        <f t="shared" si="4"/>
        <v>0</v>
      </c>
      <c r="L10" s="152" t="str">
        <f t="shared" si="5"/>
        <v/>
      </c>
      <c r="M10" s="152">
        <f t="shared" si="0"/>
        <v>0</v>
      </c>
      <c r="N10" s="152"/>
      <c r="O10" s="16"/>
      <c r="P10" s="16">
        <f t="shared" si="1"/>
        <v>0</v>
      </c>
      <c r="Q10" s="16" t="str">
        <f t="shared" si="6"/>
        <v/>
      </c>
      <c r="R10" s="27"/>
      <c r="T10" s="28"/>
      <c r="U10" s="28"/>
      <c r="V10" s="28"/>
      <c r="W10" s="28"/>
      <c r="X10" s="28"/>
      <c r="Y10" s="28"/>
      <c r="Z10" s="28"/>
      <c r="AA10" s="28"/>
      <c r="AB10" s="28"/>
      <c r="AC10" s="28"/>
      <c r="AD10" s="28"/>
      <c r="AE10" s="28"/>
      <c r="AF10" s="35"/>
      <c r="AG10" s="34"/>
      <c r="AH10" s="28"/>
      <c r="AI10" s="34"/>
      <c r="AJ10" s="34"/>
      <c r="AK10" s="34"/>
      <c r="AL10" s="34"/>
      <c r="AM10" s="34"/>
      <c r="AN10" s="34"/>
      <c r="AO10" s="247"/>
      <c r="AP10" s="34"/>
      <c r="AQ10" s="44" t="str">
        <f t="shared" si="2"/>
        <v/>
      </c>
      <c r="AR10" s="34"/>
      <c r="AS10" s="34"/>
      <c r="AT10" s="34"/>
    </row>
    <row r="11" customHeight="1" spans="1:46">
      <c r="A11" s="107" t="str">
        <f t="shared" si="3"/>
        <v/>
      </c>
      <c r="B11" s="13"/>
      <c r="C11" s="9"/>
      <c r="D11" s="27"/>
      <c r="E11" s="27"/>
      <c r="F11" s="27"/>
      <c r="G11" s="27"/>
      <c r="H11" s="27"/>
      <c r="I11" s="27"/>
      <c r="J11" s="27"/>
      <c r="K11" s="152">
        <f t="shared" si="4"/>
        <v>0</v>
      </c>
      <c r="L11" s="152" t="str">
        <f t="shared" si="5"/>
        <v/>
      </c>
      <c r="M11" s="152">
        <f t="shared" ref="M11:M27" si="7">J11+G11</f>
        <v>0</v>
      </c>
      <c r="N11" s="152"/>
      <c r="O11" s="16"/>
      <c r="P11" s="16">
        <f t="shared" ref="P11:P27" si="8">N11*O11</f>
        <v>0</v>
      </c>
      <c r="Q11" s="16" t="str">
        <f t="shared" si="6"/>
        <v/>
      </c>
      <c r="R11" s="27"/>
      <c r="T11" s="28"/>
      <c r="U11" s="28"/>
      <c r="V11" s="28"/>
      <c r="W11" s="28"/>
      <c r="X11" s="28"/>
      <c r="Y11" s="28"/>
      <c r="Z11" s="28"/>
      <c r="AA11" s="28"/>
      <c r="AB11" s="28"/>
      <c r="AC11" s="28"/>
      <c r="AD11" s="28"/>
      <c r="AE11" s="28"/>
      <c r="AF11" s="35"/>
      <c r="AG11" s="34"/>
      <c r="AH11" s="28"/>
      <c r="AI11" s="34"/>
      <c r="AJ11" s="34"/>
      <c r="AK11" s="34"/>
      <c r="AL11" s="34"/>
      <c r="AM11" s="34"/>
      <c r="AN11" s="34"/>
      <c r="AO11" s="247"/>
      <c r="AP11" s="34"/>
      <c r="AQ11" s="44" t="str">
        <f t="shared" si="2"/>
        <v/>
      </c>
      <c r="AR11" s="34"/>
      <c r="AS11" s="34"/>
      <c r="AT11" s="34"/>
    </row>
    <row r="12" customHeight="1" spans="1:46">
      <c r="A12" s="107" t="str">
        <f t="shared" si="3"/>
        <v/>
      </c>
      <c r="B12" s="13"/>
      <c r="C12" s="9"/>
      <c r="D12" s="27"/>
      <c r="E12" s="27"/>
      <c r="F12" s="27"/>
      <c r="G12" s="27"/>
      <c r="H12" s="27"/>
      <c r="I12" s="27"/>
      <c r="J12" s="27"/>
      <c r="K12" s="152">
        <f t="shared" si="4"/>
        <v>0</v>
      </c>
      <c r="L12" s="152" t="str">
        <f t="shared" si="5"/>
        <v/>
      </c>
      <c r="M12" s="152">
        <f t="shared" si="7"/>
        <v>0</v>
      </c>
      <c r="N12" s="152"/>
      <c r="O12" s="16"/>
      <c r="P12" s="16">
        <f t="shared" si="8"/>
        <v>0</v>
      </c>
      <c r="Q12" s="16" t="str">
        <f t="shared" si="6"/>
        <v/>
      </c>
      <c r="R12" s="27"/>
      <c r="T12" s="28"/>
      <c r="U12" s="28"/>
      <c r="V12" s="28"/>
      <c r="W12" s="28"/>
      <c r="X12" s="28"/>
      <c r="Y12" s="28"/>
      <c r="Z12" s="28"/>
      <c r="AA12" s="28"/>
      <c r="AB12" s="28"/>
      <c r="AC12" s="28"/>
      <c r="AD12" s="28"/>
      <c r="AE12" s="28"/>
      <c r="AF12" s="35"/>
      <c r="AG12" s="34"/>
      <c r="AH12" s="28"/>
      <c r="AI12" s="34"/>
      <c r="AJ12" s="34"/>
      <c r="AK12" s="34"/>
      <c r="AL12" s="34"/>
      <c r="AM12" s="34"/>
      <c r="AN12" s="34"/>
      <c r="AO12" s="247"/>
      <c r="AP12" s="34"/>
      <c r="AQ12" s="44" t="str">
        <f t="shared" si="2"/>
        <v/>
      </c>
      <c r="AR12" s="34"/>
      <c r="AS12" s="34"/>
      <c r="AT12" s="34"/>
    </row>
    <row r="13" customHeight="1" spans="1:46">
      <c r="A13" s="107" t="str">
        <f t="shared" si="3"/>
        <v/>
      </c>
      <c r="B13" s="13"/>
      <c r="C13" s="9"/>
      <c r="D13" s="27"/>
      <c r="E13" s="27"/>
      <c r="F13" s="27"/>
      <c r="G13" s="27"/>
      <c r="H13" s="27"/>
      <c r="I13" s="27"/>
      <c r="J13" s="27"/>
      <c r="K13" s="152">
        <f t="shared" si="4"/>
        <v>0</v>
      </c>
      <c r="L13" s="152" t="str">
        <f t="shared" si="5"/>
        <v/>
      </c>
      <c r="M13" s="152">
        <f t="shared" si="7"/>
        <v>0</v>
      </c>
      <c r="N13" s="152"/>
      <c r="O13" s="16"/>
      <c r="P13" s="16">
        <f t="shared" si="8"/>
        <v>0</v>
      </c>
      <c r="Q13" s="16" t="str">
        <f t="shared" si="6"/>
        <v/>
      </c>
      <c r="R13" s="27"/>
      <c r="T13" s="28"/>
      <c r="U13" s="28"/>
      <c r="V13" s="28"/>
      <c r="W13" s="28"/>
      <c r="X13" s="28"/>
      <c r="Y13" s="28"/>
      <c r="Z13" s="28"/>
      <c r="AA13" s="28"/>
      <c r="AB13" s="28"/>
      <c r="AC13" s="28"/>
      <c r="AD13" s="28"/>
      <c r="AE13" s="28"/>
      <c r="AF13" s="35"/>
      <c r="AG13" s="34"/>
      <c r="AH13" s="28"/>
      <c r="AI13" s="34"/>
      <c r="AJ13" s="34"/>
      <c r="AK13" s="34"/>
      <c r="AL13" s="34"/>
      <c r="AM13" s="34"/>
      <c r="AN13" s="34"/>
      <c r="AO13" s="247"/>
      <c r="AP13" s="34"/>
      <c r="AQ13" s="44" t="str">
        <f t="shared" si="2"/>
        <v/>
      </c>
      <c r="AR13" s="34"/>
      <c r="AS13" s="34"/>
      <c r="AT13" s="34"/>
    </row>
    <row r="14" customHeight="1" spans="1:46">
      <c r="A14" s="107" t="str">
        <f t="shared" si="3"/>
        <v/>
      </c>
      <c r="B14" s="13"/>
      <c r="C14" s="9"/>
      <c r="D14" s="27"/>
      <c r="E14" s="27"/>
      <c r="F14" s="27"/>
      <c r="G14" s="27"/>
      <c r="H14" s="27"/>
      <c r="I14" s="27"/>
      <c r="J14" s="27"/>
      <c r="K14" s="152">
        <f t="shared" si="4"/>
        <v>0</v>
      </c>
      <c r="L14" s="152" t="str">
        <f t="shared" si="5"/>
        <v/>
      </c>
      <c r="M14" s="152">
        <f t="shared" si="7"/>
        <v>0</v>
      </c>
      <c r="N14" s="152"/>
      <c r="O14" s="16"/>
      <c r="P14" s="16">
        <f t="shared" si="8"/>
        <v>0</v>
      </c>
      <c r="Q14" s="16" t="str">
        <f t="shared" si="6"/>
        <v/>
      </c>
      <c r="R14" s="27"/>
      <c r="T14" s="28"/>
      <c r="U14" s="28"/>
      <c r="V14" s="28"/>
      <c r="W14" s="28"/>
      <c r="X14" s="28"/>
      <c r="Y14" s="28"/>
      <c r="Z14" s="28"/>
      <c r="AA14" s="28"/>
      <c r="AB14" s="28"/>
      <c r="AC14" s="28"/>
      <c r="AD14" s="28"/>
      <c r="AE14" s="28"/>
      <c r="AF14" s="35"/>
      <c r="AG14" s="34"/>
      <c r="AH14" s="28"/>
      <c r="AI14" s="34"/>
      <c r="AJ14" s="34"/>
      <c r="AK14" s="34"/>
      <c r="AL14" s="34"/>
      <c r="AM14" s="34"/>
      <c r="AN14" s="34"/>
      <c r="AO14" s="247"/>
      <c r="AP14" s="34"/>
      <c r="AQ14" s="44" t="str">
        <f t="shared" si="2"/>
        <v/>
      </c>
      <c r="AR14" s="34"/>
      <c r="AS14" s="34"/>
      <c r="AT14" s="34"/>
    </row>
    <row r="15" customHeight="1" spans="1:46">
      <c r="A15" s="107" t="str">
        <f t="shared" si="3"/>
        <v/>
      </c>
      <c r="B15" s="13"/>
      <c r="C15" s="9"/>
      <c r="D15" s="27"/>
      <c r="E15" s="27"/>
      <c r="F15" s="27"/>
      <c r="G15" s="27"/>
      <c r="H15" s="27"/>
      <c r="I15" s="27"/>
      <c r="J15" s="27"/>
      <c r="K15" s="152">
        <f t="shared" si="4"/>
        <v>0</v>
      </c>
      <c r="L15" s="152" t="str">
        <f t="shared" si="5"/>
        <v/>
      </c>
      <c r="M15" s="152">
        <f t="shared" si="7"/>
        <v>0</v>
      </c>
      <c r="N15" s="152"/>
      <c r="O15" s="16"/>
      <c r="P15" s="16">
        <f t="shared" si="8"/>
        <v>0</v>
      </c>
      <c r="Q15" s="16" t="str">
        <f t="shared" si="6"/>
        <v/>
      </c>
      <c r="R15" s="27"/>
      <c r="T15" s="28"/>
      <c r="U15" s="28"/>
      <c r="V15" s="28"/>
      <c r="W15" s="28"/>
      <c r="X15" s="28"/>
      <c r="Y15" s="28"/>
      <c r="Z15" s="28"/>
      <c r="AA15" s="28"/>
      <c r="AB15" s="28"/>
      <c r="AC15" s="28"/>
      <c r="AD15" s="28"/>
      <c r="AE15" s="28"/>
      <c r="AF15" s="35"/>
      <c r="AG15" s="34"/>
      <c r="AH15" s="28"/>
      <c r="AI15" s="34"/>
      <c r="AJ15" s="34"/>
      <c r="AK15" s="34"/>
      <c r="AL15" s="34"/>
      <c r="AM15" s="34"/>
      <c r="AN15" s="34"/>
      <c r="AO15" s="247"/>
      <c r="AP15" s="34"/>
      <c r="AQ15" s="44" t="str">
        <f t="shared" si="2"/>
        <v/>
      </c>
      <c r="AR15" s="34"/>
      <c r="AS15" s="34"/>
      <c r="AT15" s="34"/>
    </row>
    <row r="16" customHeight="1" spans="1:46">
      <c r="A16" s="107" t="str">
        <f t="shared" si="3"/>
        <v/>
      </c>
      <c r="B16" s="13"/>
      <c r="C16" s="9"/>
      <c r="D16" s="27"/>
      <c r="E16" s="27"/>
      <c r="F16" s="27"/>
      <c r="G16" s="27"/>
      <c r="H16" s="27"/>
      <c r="I16" s="27"/>
      <c r="J16" s="27"/>
      <c r="K16" s="152">
        <f t="shared" si="4"/>
        <v>0</v>
      </c>
      <c r="L16" s="152" t="str">
        <f t="shared" si="5"/>
        <v/>
      </c>
      <c r="M16" s="152">
        <f t="shared" si="7"/>
        <v>0</v>
      </c>
      <c r="N16" s="152"/>
      <c r="O16" s="16"/>
      <c r="P16" s="16">
        <f t="shared" si="8"/>
        <v>0</v>
      </c>
      <c r="Q16" s="16" t="str">
        <f t="shared" si="6"/>
        <v/>
      </c>
      <c r="R16" s="27"/>
      <c r="T16" s="28"/>
      <c r="U16" s="28"/>
      <c r="V16" s="28"/>
      <c r="W16" s="28"/>
      <c r="X16" s="28"/>
      <c r="Y16" s="28"/>
      <c r="Z16" s="28"/>
      <c r="AA16" s="28"/>
      <c r="AB16" s="28"/>
      <c r="AC16" s="28"/>
      <c r="AD16" s="28"/>
      <c r="AE16" s="28"/>
      <c r="AF16" s="35"/>
      <c r="AG16" s="34"/>
      <c r="AH16" s="28"/>
      <c r="AI16" s="34"/>
      <c r="AJ16" s="34"/>
      <c r="AK16" s="34"/>
      <c r="AL16" s="34"/>
      <c r="AM16" s="34"/>
      <c r="AN16" s="34"/>
      <c r="AO16" s="247"/>
      <c r="AP16" s="34"/>
      <c r="AQ16" s="44" t="str">
        <f t="shared" si="2"/>
        <v/>
      </c>
      <c r="AR16" s="34"/>
      <c r="AS16" s="34"/>
      <c r="AT16" s="34"/>
    </row>
    <row r="17" customHeight="1" spans="1:46">
      <c r="A17" s="107"/>
      <c r="B17" s="13"/>
      <c r="C17" s="9"/>
      <c r="D17" s="27"/>
      <c r="E17" s="27"/>
      <c r="F17" s="27"/>
      <c r="G17" s="27"/>
      <c r="H17" s="27"/>
      <c r="I17" s="27"/>
      <c r="J17" s="27"/>
      <c r="K17" s="152">
        <f t="shared" ref="K17:K20" si="9">E17+H17</f>
        <v>0</v>
      </c>
      <c r="L17" s="152" t="str">
        <f t="shared" ref="L17:L20" si="10">IFERROR(M17/K17,"")</f>
        <v/>
      </c>
      <c r="M17" s="152">
        <f t="shared" ref="M17:M20" si="11">J17+G17</f>
        <v>0</v>
      </c>
      <c r="N17" s="152"/>
      <c r="O17" s="16"/>
      <c r="P17" s="16">
        <f t="shared" ref="P17:P20" si="12">N17*O17</f>
        <v>0</v>
      </c>
      <c r="Q17" s="16"/>
      <c r="R17" s="27"/>
      <c r="T17" s="28"/>
      <c r="U17" s="28"/>
      <c r="V17" s="28"/>
      <c r="W17" s="28"/>
      <c r="X17" s="28"/>
      <c r="Y17" s="28"/>
      <c r="Z17" s="28"/>
      <c r="AA17" s="28"/>
      <c r="AB17" s="28"/>
      <c r="AC17" s="28"/>
      <c r="AD17" s="28"/>
      <c r="AE17" s="28"/>
      <c r="AF17" s="35"/>
      <c r="AG17" s="34"/>
      <c r="AH17" s="28"/>
      <c r="AI17" s="34"/>
      <c r="AJ17" s="34"/>
      <c r="AK17" s="34"/>
      <c r="AL17" s="34"/>
      <c r="AM17" s="34"/>
      <c r="AN17" s="34"/>
      <c r="AO17" s="247"/>
      <c r="AP17" s="34"/>
      <c r="AQ17" s="44"/>
      <c r="AR17" s="34"/>
      <c r="AS17" s="34"/>
      <c r="AT17" s="34"/>
    </row>
    <row r="18" customHeight="1" spans="1:46">
      <c r="A18" s="107"/>
      <c r="B18" s="13"/>
      <c r="C18" s="9"/>
      <c r="D18" s="27"/>
      <c r="E18" s="27"/>
      <c r="F18" s="27"/>
      <c r="G18" s="27"/>
      <c r="H18" s="27"/>
      <c r="I18" s="27"/>
      <c r="J18" s="27"/>
      <c r="K18" s="152">
        <f t="shared" si="9"/>
        <v>0</v>
      </c>
      <c r="L18" s="152" t="str">
        <f t="shared" si="10"/>
        <v/>
      </c>
      <c r="M18" s="152">
        <f t="shared" si="11"/>
        <v>0</v>
      </c>
      <c r="N18" s="152"/>
      <c r="O18" s="16"/>
      <c r="P18" s="16">
        <f t="shared" si="12"/>
        <v>0</v>
      </c>
      <c r="Q18" s="16"/>
      <c r="R18" s="27"/>
      <c r="T18" s="28"/>
      <c r="U18" s="28"/>
      <c r="V18" s="28"/>
      <c r="W18" s="28"/>
      <c r="X18" s="28"/>
      <c r="Y18" s="28"/>
      <c r="Z18" s="28"/>
      <c r="AA18" s="28"/>
      <c r="AB18" s="28"/>
      <c r="AC18" s="28"/>
      <c r="AD18" s="28"/>
      <c r="AE18" s="28"/>
      <c r="AF18" s="35"/>
      <c r="AG18" s="34"/>
      <c r="AH18" s="28"/>
      <c r="AI18" s="34"/>
      <c r="AJ18" s="34"/>
      <c r="AK18" s="34"/>
      <c r="AL18" s="34"/>
      <c r="AM18" s="34"/>
      <c r="AN18" s="34"/>
      <c r="AO18" s="247"/>
      <c r="AP18" s="34"/>
      <c r="AQ18" s="44"/>
      <c r="AR18" s="34"/>
      <c r="AS18" s="34"/>
      <c r="AT18" s="34"/>
    </row>
    <row r="19" customHeight="1" spans="1:46">
      <c r="A19" s="107"/>
      <c r="B19" s="13"/>
      <c r="C19" s="9"/>
      <c r="D19" s="27"/>
      <c r="E19" s="27"/>
      <c r="F19" s="27"/>
      <c r="G19" s="27"/>
      <c r="H19" s="27"/>
      <c r="I19" s="27"/>
      <c r="J19" s="27"/>
      <c r="K19" s="152">
        <f t="shared" si="9"/>
        <v>0</v>
      </c>
      <c r="L19" s="152" t="str">
        <f t="shared" si="10"/>
        <v/>
      </c>
      <c r="M19" s="152">
        <f t="shared" si="11"/>
        <v>0</v>
      </c>
      <c r="N19" s="152"/>
      <c r="O19" s="16"/>
      <c r="P19" s="16">
        <f t="shared" si="12"/>
        <v>0</v>
      </c>
      <c r="Q19" s="16"/>
      <c r="R19" s="27"/>
      <c r="T19" s="28"/>
      <c r="U19" s="28"/>
      <c r="V19" s="28"/>
      <c r="W19" s="28"/>
      <c r="X19" s="28"/>
      <c r="Y19" s="28"/>
      <c r="Z19" s="28"/>
      <c r="AA19" s="28"/>
      <c r="AB19" s="28"/>
      <c r="AC19" s="28"/>
      <c r="AD19" s="28"/>
      <c r="AE19" s="28"/>
      <c r="AF19" s="35"/>
      <c r="AG19" s="34"/>
      <c r="AH19" s="28"/>
      <c r="AI19" s="34"/>
      <c r="AJ19" s="34"/>
      <c r="AK19" s="34"/>
      <c r="AL19" s="34"/>
      <c r="AM19" s="34"/>
      <c r="AN19" s="34"/>
      <c r="AO19" s="247"/>
      <c r="AP19" s="34"/>
      <c r="AQ19" s="44"/>
      <c r="AR19" s="34"/>
      <c r="AS19" s="34"/>
      <c r="AT19" s="34"/>
    </row>
    <row r="20" customHeight="1" spans="1:46">
      <c r="A20" s="107"/>
      <c r="B20" s="13"/>
      <c r="C20" s="9"/>
      <c r="D20" s="27"/>
      <c r="E20" s="27"/>
      <c r="F20" s="27"/>
      <c r="G20" s="27"/>
      <c r="H20" s="27"/>
      <c r="I20" s="27"/>
      <c r="J20" s="27"/>
      <c r="K20" s="152">
        <f t="shared" si="9"/>
        <v>0</v>
      </c>
      <c r="L20" s="152" t="str">
        <f t="shared" si="10"/>
        <v/>
      </c>
      <c r="M20" s="152">
        <f t="shared" si="11"/>
        <v>0</v>
      </c>
      <c r="N20" s="152"/>
      <c r="O20" s="16"/>
      <c r="P20" s="16">
        <f t="shared" si="12"/>
        <v>0</v>
      </c>
      <c r="Q20" s="16"/>
      <c r="R20" s="27"/>
      <c r="T20" s="28"/>
      <c r="U20" s="28"/>
      <c r="V20" s="28"/>
      <c r="W20" s="28"/>
      <c r="X20" s="28"/>
      <c r="Y20" s="28"/>
      <c r="Z20" s="28"/>
      <c r="AA20" s="28"/>
      <c r="AB20" s="28"/>
      <c r="AC20" s="28"/>
      <c r="AD20" s="28"/>
      <c r="AE20" s="28"/>
      <c r="AF20" s="35"/>
      <c r="AG20" s="34"/>
      <c r="AH20" s="28"/>
      <c r="AI20" s="34"/>
      <c r="AJ20" s="34"/>
      <c r="AK20" s="34"/>
      <c r="AL20" s="34"/>
      <c r="AM20" s="34"/>
      <c r="AN20" s="34"/>
      <c r="AO20" s="247"/>
      <c r="AP20" s="34"/>
      <c r="AQ20" s="44"/>
      <c r="AR20" s="34"/>
      <c r="AS20" s="34"/>
      <c r="AT20" s="34"/>
    </row>
    <row r="21" customHeight="1" spans="1:46">
      <c r="A21" s="107" t="str">
        <f t="shared" si="3"/>
        <v/>
      </c>
      <c r="B21" s="13"/>
      <c r="C21" s="9"/>
      <c r="D21" s="27"/>
      <c r="E21" s="27"/>
      <c r="F21" s="27"/>
      <c r="G21" s="27"/>
      <c r="H21" s="27"/>
      <c r="I21" s="27"/>
      <c r="J21" s="27"/>
      <c r="K21" s="152">
        <f t="shared" si="4"/>
        <v>0</v>
      </c>
      <c r="L21" s="152" t="str">
        <f t="shared" si="5"/>
        <v/>
      </c>
      <c r="M21" s="152">
        <f t="shared" si="7"/>
        <v>0</v>
      </c>
      <c r="N21" s="152"/>
      <c r="O21" s="16"/>
      <c r="P21" s="16">
        <f t="shared" si="8"/>
        <v>0</v>
      </c>
      <c r="Q21" s="16" t="str">
        <f t="shared" si="6"/>
        <v/>
      </c>
      <c r="R21" s="27"/>
      <c r="T21" s="28"/>
      <c r="U21" s="28"/>
      <c r="V21" s="28"/>
      <c r="W21" s="28"/>
      <c r="X21" s="28"/>
      <c r="Y21" s="28"/>
      <c r="Z21" s="28"/>
      <c r="AA21" s="28"/>
      <c r="AB21" s="28"/>
      <c r="AC21" s="28"/>
      <c r="AD21" s="28"/>
      <c r="AE21" s="28"/>
      <c r="AF21" s="35"/>
      <c r="AG21" s="34"/>
      <c r="AH21" s="28"/>
      <c r="AI21" s="34"/>
      <c r="AJ21" s="34"/>
      <c r="AK21" s="34"/>
      <c r="AL21" s="34"/>
      <c r="AM21" s="34"/>
      <c r="AN21" s="34"/>
      <c r="AO21" s="247"/>
      <c r="AP21" s="34"/>
      <c r="AQ21" s="44" t="str">
        <f>IFERROR((AO21-#REF!)/(#REF!)*100,"")</f>
        <v/>
      </c>
      <c r="AR21" s="34"/>
      <c r="AS21" s="34"/>
      <c r="AT21" s="34"/>
    </row>
    <row r="22" customHeight="1" spans="1:46">
      <c r="A22" s="107" t="str">
        <f t="shared" si="3"/>
        <v/>
      </c>
      <c r="B22" s="13"/>
      <c r="C22" s="9"/>
      <c r="D22" s="27"/>
      <c r="E22" s="27"/>
      <c r="F22" s="27"/>
      <c r="G22" s="27"/>
      <c r="H22" s="27"/>
      <c r="I22" s="27"/>
      <c r="J22" s="27"/>
      <c r="K22" s="152">
        <f t="shared" si="4"/>
        <v>0</v>
      </c>
      <c r="L22" s="152" t="str">
        <f t="shared" si="5"/>
        <v/>
      </c>
      <c r="M22" s="152">
        <f t="shared" si="7"/>
        <v>0</v>
      </c>
      <c r="N22" s="152"/>
      <c r="O22" s="16"/>
      <c r="P22" s="16">
        <f t="shared" si="8"/>
        <v>0</v>
      </c>
      <c r="Q22" s="16" t="str">
        <f t="shared" si="6"/>
        <v/>
      </c>
      <c r="R22" s="27"/>
      <c r="T22" s="28"/>
      <c r="U22" s="28"/>
      <c r="V22" s="28"/>
      <c r="W22" s="28"/>
      <c r="X22" s="28"/>
      <c r="Y22" s="28"/>
      <c r="Z22" s="28"/>
      <c r="AA22" s="28"/>
      <c r="AB22" s="28"/>
      <c r="AC22" s="28"/>
      <c r="AD22" s="28"/>
      <c r="AE22" s="28"/>
      <c r="AF22" s="35"/>
      <c r="AG22" s="34"/>
      <c r="AH22" s="28"/>
      <c r="AI22" s="34"/>
      <c r="AJ22" s="34"/>
      <c r="AK22" s="34"/>
      <c r="AL22" s="34"/>
      <c r="AM22" s="34"/>
      <c r="AN22" s="34"/>
      <c r="AO22" s="247"/>
      <c r="AP22" s="34"/>
      <c r="AQ22" s="44" t="str">
        <f>IFERROR((AO22-#REF!)/(#REF!)*100,"")</f>
        <v/>
      </c>
      <c r="AR22" s="34"/>
      <c r="AS22" s="34"/>
      <c r="AT22" s="34"/>
    </row>
    <row r="23" customHeight="1" spans="1:46">
      <c r="A23" s="107" t="str">
        <f t="shared" si="3"/>
        <v/>
      </c>
      <c r="B23" s="13"/>
      <c r="C23" s="9"/>
      <c r="D23" s="27"/>
      <c r="E23" s="27"/>
      <c r="F23" s="27"/>
      <c r="G23" s="27"/>
      <c r="H23" s="27"/>
      <c r="I23" s="27"/>
      <c r="J23" s="27"/>
      <c r="K23" s="152">
        <f t="shared" si="4"/>
        <v>0</v>
      </c>
      <c r="L23" s="152" t="str">
        <f t="shared" si="5"/>
        <v/>
      </c>
      <c r="M23" s="152">
        <f t="shared" si="7"/>
        <v>0</v>
      </c>
      <c r="N23" s="152"/>
      <c r="O23" s="16"/>
      <c r="P23" s="16">
        <f t="shared" si="8"/>
        <v>0</v>
      </c>
      <c r="Q23" s="16" t="str">
        <f t="shared" si="6"/>
        <v/>
      </c>
      <c r="R23" s="27"/>
      <c r="T23" s="28"/>
      <c r="U23" s="28"/>
      <c r="V23" s="28"/>
      <c r="W23" s="28"/>
      <c r="X23" s="28"/>
      <c r="Y23" s="28"/>
      <c r="Z23" s="28"/>
      <c r="AA23" s="28"/>
      <c r="AB23" s="28"/>
      <c r="AC23" s="28"/>
      <c r="AD23" s="28"/>
      <c r="AE23" s="28"/>
      <c r="AF23" s="35"/>
      <c r="AG23" s="34"/>
      <c r="AH23" s="28"/>
      <c r="AI23" s="34"/>
      <c r="AJ23" s="34"/>
      <c r="AK23" s="34"/>
      <c r="AL23" s="34"/>
      <c r="AM23" s="34"/>
      <c r="AN23" s="34"/>
      <c r="AO23" s="247"/>
      <c r="AP23" s="34"/>
      <c r="AQ23" s="44" t="str">
        <f t="shared" si="2"/>
        <v/>
      </c>
      <c r="AR23" s="34"/>
      <c r="AS23" s="34"/>
      <c r="AT23" s="34"/>
    </row>
    <row r="24" customHeight="1" spans="1:46">
      <c r="A24" s="107" t="str">
        <f t="shared" si="3"/>
        <v/>
      </c>
      <c r="B24" s="13"/>
      <c r="C24" s="9"/>
      <c r="D24" s="27"/>
      <c r="E24" s="27"/>
      <c r="F24" s="27"/>
      <c r="G24" s="27"/>
      <c r="H24" s="27"/>
      <c r="I24" s="27"/>
      <c r="J24" s="27"/>
      <c r="K24" s="152">
        <f t="shared" si="4"/>
        <v>0</v>
      </c>
      <c r="L24" s="152" t="str">
        <f t="shared" si="5"/>
        <v/>
      </c>
      <c r="M24" s="152">
        <f t="shared" si="7"/>
        <v>0</v>
      </c>
      <c r="N24" s="152"/>
      <c r="O24" s="16"/>
      <c r="P24" s="16">
        <f t="shared" si="8"/>
        <v>0</v>
      </c>
      <c r="Q24" s="16" t="str">
        <f t="shared" si="6"/>
        <v/>
      </c>
      <c r="R24" s="27"/>
      <c r="T24" s="28"/>
      <c r="U24" s="28"/>
      <c r="V24" s="28"/>
      <c r="W24" s="28"/>
      <c r="X24" s="28"/>
      <c r="Y24" s="28"/>
      <c r="Z24" s="28"/>
      <c r="AA24" s="28"/>
      <c r="AB24" s="28"/>
      <c r="AC24" s="28"/>
      <c r="AD24" s="28"/>
      <c r="AE24" s="28"/>
      <c r="AF24" s="35"/>
      <c r="AG24" s="34"/>
      <c r="AH24" s="28"/>
      <c r="AI24" s="34"/>
      <c r="AJ24" s="34"/>
      <c r="AK24" s="34"/>
      <c r="AL24" s="34"/>
      <c r="AM24" s="34"/>
      <c r="AN24" s="34"/>
      <c r="AO24" s="247"/>
      <c r="AP24" s="34"/>
      <c r="AQ24" s="44" t="str">
        <f t="shared" si="2"/>
        <v/>
      </c>
      <c r="AR24" s="34"/>
      <c r="AS24" s="34"/>
      <c r="AT24" s="34"/>
    </row>
    <row r="25" customHeight="1" spans="1:46">
      <c r="A25" s="107" t="str">
        <f t="shared" si="3"/>
        <v/>
      </c>
      <c r="B25" s="13"/>
      <c r="C25" s="9"/>
      <c r="D25" s="27"/>
      <c r="E25" s="27"/>
      <c r="F25" s="27"/>
      <c r="G25" s="27"/>
      <c r="H25" s="27"/>
      <c r="I25" s="27"/>
      <c r="J25" s="27"/>
      <c r="K25" s="152">
        <f t="shared" si="4"/>
        <v>0</v>
      </c>
      <c r="L25" s="152" t="str">
        <f t="shared" si="5"/>
        <v/>
      </c>
      <c r="M25" s="152">
        <f t="shared" si="7"/>
        <v>0</v>
      </c>
      <c r="N25" s="152"/>
      <c r="O25" s="16"/>
      <c r="P25" s="16">
        <f t="shared" si="8"/>
        <v>0</v>
      </c>
      <c r="Q25" s="16" t="str">
        <f t="shared" ref="Q25:Q26" si="13">IF(M25=0,"",(P25-M25)/M25*100)</f>
        <v/>
      </c>
      <c r="R25" s="27"/>
      <c r="T25" s="28"/>
      <c r="U25" s="28"/>
      <c r="V25" s="28"/>
      <c r="W25" s="28"/>
      <c r="X25" s="28"/>
      <c r="Y25" s="28"/>
      <c r="Z25" s="28"/>
      <c r="AA25" s="28"/>
      <c r="AB25" s="28"/>
      <c r="AC25" s="28"/>
      <c r="AD25" s="28"/>
      <c r="AE25" s="28"/>
      <c r="AF25" s="35"/>
      <c r="AG25" s="34"/>
      <c r="AH25" s="28"/>
      <c r="AI25" s="34"/>
      <c r="AJ25" s="34"/>
      <c r="AK25" s="34"/>
      <c r="AL25" s="34"/>
      <c r="AM25" s="34"/>
      <c r="AN25" s="34"/>
      <c r="AO25" s="247"/>
      <c r="AP25" s="34"/>
      <c r="AQ25" s="44" t="str">
        <f t="shared" si="2"/>
        <v/>
      </c>
      <c r="AR25" s="34"/>
      <c r="AS25" s="34"/>
      <c r="AT25" s="34"/>
    </row>
    <row r="26" customHeight="1" spans="1:46">
      <c r="A26" s="107" t="str">
        <f t="shared" si="3"/>
        <v/>
      </c>
      <c r="B26" s="13"/>
      <c r="C26" s="9"/>
      <c r="D26" s="27"/>
      <c r="E26" s="27"/>
      <c r="F26" s="27"/>
      <c r="G26" s="27"/>
      <c r="H26" s="27"/>
      <c r="I26" s="27"/>
      <c r="J26" s="27"/>
      <c r="K26" s="152">
        <f t="shared" si="4"/>
        <v>0</v>
      </c>
      <c r="L26" s="152" t="str">
        <f t="shared" si="5"/>
        <v/>
      </c>
      <c r="M26" s="152">
        <f t="shared" si="7"/>
        <v>0</v>
      </c>
      <c r="N26" s="152"/>
      <c r="O26" s="16"/>
      <c r="P26" s="16">
        <f t="shared" si="8"/>
        <v>0</v>
      </c>
      <c r="Q26" s="16" t="str">
        <f t="shared" si="13"/>
        <v/>
      </c>
      <c r="R26" s="27"/>
      <c r="T26" s="28"/>
      <c r="U26" s="28"/>
      <c r="V26" s="28"/>
      <c r="W26" s="28"/>
      <c r="X26" s="28"/>
      <c r="Y26" s="28"/>
      <c r="Z26" s="28"/>
      <c r="AA26" s="28"/>
      <c r="AB26" s="28"/>
      <c r="AC26" s="28"/>
      <c r="AD26" s="28"/>
      <c r="AE26" s="28"/>
      <c r="AF26" s="35"/>
      <c r="AG26" s="34"/>
      <c r="AH26" s="28"/>
      <c r="AI26" s="34"/>
      <c r="AJ26" s="34"/>
      <c r="AK26" s="34"/>
      <c r="AL26" s="34"/>
      <c r="AM26" s="34"/>
      <c r="AN26" s="34"/>
      <c r="AO26" s="247"/>
      <c r="AP26" s="34"/>
      <c r="AQ26" s="44" t="str">
        <f t="shared" si="2"/>
        <v/>
      </c>
      <c r="AR26" s="34"/>
      <c r="AS26" s="34"/>
      <c r="AT26" s="34"/>
    </row>
    <row r="27" customHeight="1" spans="1:46">
      <c r="A27" s="107" t="str">
        <f t="shared" si="3"/>
        <v/>
      </c>
      <c r="B27" s="13"/>
      <c r="C27" s="9"/>
      <c r="D27" s="27"/>
      <c r="E27" s="27"/>
      <c r="F27" s="27"/>
      <c r="G27" s="27"/>
      <c r="H27" s="27"/>
      <c r="I27" s="27"/>
      <c r="J27" s="27"/>
      <c r="K27" s="152">
        <f t="shared" si="4"/>
        <v>0</v>
      </c>
      <c r="L27" s="152" t="str">
        <f t="shared" si="5"/>
        <v/>
      </c>
      <c r="M27" s="152">
        <f t="shared" si="7"/>
        <v>0</v>
      </c>
      <c r="N27" s="152"/>
      <c r="O27" s="16"/>
      <c r="P27" s="16">
        <f t="shared" si="8"/>
        <v>0</v>
      </c>
      <c r="Q27" s="16" t="str">
        <f t="shared" si="6"/>
        <v/>
      </c>
      <c r="R27" s="27"/>
      <c r="T27" s="28"/>
      <c r="U27" s="28"/>
      <c r="V27" s="28"/>
      <c r="W27" s="28"/>
      <c r="X27" s="28"/>
      <c r="Y27" s="28"/>
      <c r="Z27" s="28"/>
      <c r="AA27" s="28"/>
      <c r="AB27" s="28"/>
      <c r="AC27" s="28"/>
      <c r="AD27" s="28"/>
      <c r="AE27" s="28"/>
      <c r="AF27" s="35"/>
      <c r="AG27" s="34"/>
      <c r="AH27" s="28"/>
      <c r="AI27" s="34"/>
      <c r="AJ27" s="34"/>
      <c r="AK27" s="34"/>
      <c r="AL27" s="34"/>
      <c r="AM27" s="34"/>
      <c r="AN27" s="34"/>
      <c r="AO27" s="247"/>
      <c r="AP27" s="34"/>
      <c r="AQ27" s="44" t="str">
        <f t="shared" si="2"/>
        <v/>
      </c>
      <c r="AR27" s="34"/>
      <c r="AS27" s="34"/>
      <c r="AT27" s="34"/>
    </row>
    <row r="28" customHeight="1" spans="1:46">
      <c r="A28" s="17" t="s">
        <v>741</v>
      </c>
      <c r="B28" s="14"/>
      <c r="C28" s="9"/>
      <c r="D28" s="27"/>
      <c r="E28" s="152">
        <f t="shared" ref="E28:K28" si="14">SUM(E8:E27)</f>
        <v>0</v>
      </c>
      <c r="F28" s="152"/>
      <c r="G28" s="152">
        <f t="shared" si="14"/>
        <v>0</v>
      </c>
      <c r="H28" s="152">
        <f t="shared" si="14"/>
        <v>0</v>
      </c>
      <c r="I28" s="152"/>
      <c r="J28" s="152">
        <f t="shared" si="14"/>
        <v>0</v>
      </c>
      <c r="K28" s="152">
        <f t="shared" si="14"/>
        <v>0</v>
      </c>
      <c r="L28" s="16"/>
      <c r="M28" s="152">
        <f>SUM(M8:M27)</f>
        <v>0</v>
      </c>
      <c r="N28" s="16">
        <f>SUM(N8:N27)</f>
        <v>0</v>
      </c>
      <c r="O28" s="16"/>
      <c r="P28" s="16">
        <f>SUM(P8:P27)</f>
        <v>0</v>
      </c>
      <c r="Q28" s="16" t="s">
        <v>721</v>
      </c>
      <c r="R28" s="27"/>
      <c r="T28" s="28"/>
      <c r="U28" s="28"/>
      <c r="V28" s="28"/>
      <c r="W28" s="28"/>
      <c r="X28" s="28"/>
      <c r="Y28" s="28"/>
      <c r="Z28" s="28"/>
      <c r="AA28" s="28"/>
      <c r="AB28" s="28"/>
      <c r="AC28" s="28"/>
      <c r="AD28" s="28"/>
      <c r="AE28" s="28"/>
      <c r="AF28" s="35"/>
      <c r="AG28" s="34"/>
      <c r="AH28" s="28"/>
      <c r="AI28" s="34"/>
      <c r="AJ28" s="34"/>
      <c r="AK28" s="34"/>
      <c r="AL28" s="34"/>
      <c r="AM28" s="34"/>
      <c r="AN28" s="34"/>
      <c r="AO28" s="247"/>
      <c r="AP28" s="34"/>
      <c r="AQ28" s="44" t="str">
        <f t="shared" si="2"/>
        <v/>
      </c>
      <c r="AR28" s="34"/>
      <c r="AS28" s="34"/>
      <c r="AT28" s="34"/>
    </row>
    <row r="29" customHeight="1" spans="1:37">
      <c r="A29" s="3" t="str">
        <f>基本信息输入表!$K$6&amp;"填表人："&amp;基本信息输入表!$M$29</f>
        <v>被评估单位填表人：</v>
      </c>
      <c r="P29" s="3" t="str">
        <f>"评估人员："&amp;基本信息输入表!$Q$29</f>
        <v>评估人员：陈诗雨</v>
      </c>
      <c r="AE29" s="3"/>
      <c r="AJ29" s="3"/>
      <c r="AK29" s="3"/>
    </row>
    <row r="30" customHeight="1" spans="1:1">
      <c r="A30" s="3" t="str">
        <f>"填表日期："&amp;YEAR(基本信息输入表!$O$29)&amp;"年"&amp;MONTH(基本信息输入表!$O$29)&amp;"月"&amp;DAY(基本信息输入表!$O$29)&amp;"日"</f>
        <v>填表日期：1900年1月0日</v>
      </c>
    </row>
    <row r="31" customHeight="1" spans="19:19">
      <c r="S31" s="29" t="s">
        <v>466</v>
      </c>
    </row>
  </sheetData>
  <mergeCells count="38">
    <mergeCell ref="A2:R2"/>
    <mergeCell ref="A3:R3"/>
    <mergeCell ref="Q4:R4"/>
    <mergeCell ref="T5:AA5"/>
    <mergeCell ref="AB5:AM5"/>
    <mergeCell ref="AN5:AP5"/>
    <mergeCell ref="AQ5:AT5"/>
    <mergeCell ref="E6:G6"/>
    <mergeCell ref="H6:J6"/>
    <mergeCell ref="K6:M6"/>
    <mergeCell ref="N6:P6"/>
    <mergeCell ref="AB6:AG6"/>
    <mergeCell ref="AH6:AI6"/>
    <mergeCell ref="AJ6:AK6"/>
    <mergeCell ref="A28:B28"/>
    <mergeCell ref="A6:A7"/>
    <mergeCell ref="B6:B7"/>
    <mergeCell ref="C6:C7"/>
    <mergeCell ref="D6:D7"/>
    <mergeCell ref="Q6:Q7"/>
    <mergeCell ref="R6:R7"/>
    <mergeCell ref="T6:T7"/>
    <mergeCell ref="U6:U7"/>
    <mergeCell ref="V6:V7"/>
    <mergeCell ref="W6:W7"/>
    <mergeCell ref="X6:X7"/>
    <mergeCell ref="Y6:Y7"/>
    <mergeCell ref="Z6:Z7"/>
    <mergeCell ref="AA6:AA7"/>
    <mergeCell ref="AL6:AL7"/>
    <mergeCell ref="AM6:AM7"/>
    <mergeCell ref="AN6:AN7"/>
    <mergeCell ref="AO6:AO7"/>
    <mergeCell ref="AP6:AP7"/>
    <mergeCell ref="AQ6:AQ7"/>
    <mergeCell ref="AR6:AR7"/>
    <mergeCell ref="AS6:AS7"/>
    <mergeCell ref="AT6:AT7"/>
  </mergeCells>
  <dataValidations count="4">
    <dataValidation type="list" allowBlank="1" showInputMessage="1" showErrorMessage="1" sqref="AH8:AH28">
      <formula1>基本信息输入表!$A$126:$A$128</formula1>
    </dataValidation>
    <dataValidation type="list" allowBlank="1" showInputMessage="1" showErrorMessage="1" sqref="AJ8:AJ28">
      <formula1>基本信息输入表!$A$129:$A$132</formula1>
    </dataValidation>
    <dataValidation type="list" allowBlank="1" showInputMessage="1" showErrorMessage="1" sqref="AB8:AE28">
      <formula1>$A$108:$A$109</formula1>
    </dataValidation>
    <dataValidation type="list" allowBlank="1" showInputMessage="1" showErrorMessage="1" sqref="T8:Y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6" fitToHeight="1000" orientation="landscape"/>
  <headerFooter scaleWithDoc="0">
    <oddFooter>&amp;R&amp;"宋体,常规"&amp;10&amp;P/&amp;N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E34"/>
  <sheetViews>
    <sheetView showGridLines="0" workbookViewId="0">
      <selection activeCell="L20" sqref="L20"/>
    </sheetView>
  </sheetViews>
  <sheetFormatPr defaultColWidth="9" defaultRowHeight="15.75" customHeight="1"/>
  <cols>
    <col min="1" max="1" width="4.5" style="3" customWidth="1"/>
    <col min="2" max="2" width="8.5" style="3" customWidth="1"/>
    <col min="3" max="3" width="8" style="3" customWidth="1"/>
    <col min="4" max="4" width="4.125" style="3" customWidth="1"/>
    <col min="5" max="5" width="13.125" style="3" customWidth="1"/>
    <col min="6" max="6" width="12.5" style="3" customWidth="1"/>
    <col min="7" max="14" width="10.625" style="3" customWidth="1" outlineLevel="1"/>
    <col min="15" max="16" width="10.625" style="3" customWidth="1"/>
    <col min="17" max="17" width="12.25" style="320" customWidth="1"/>
    <col min="18" max="18" width="8.25" style="320" customWidth="1"/>
    <col min="19" max="20" width="7.75" style="3" customWidth="1"/>
    <col min="21" max="21" width="12.25" style="3" customWidth="1"/>
    <col min="22" max="22" width="7.25" style="3" customWidth="1"/>
    <col min="23" max="23" width="6.625" style="3" customWidth="1"/>
    <col min="24" max="24" width="9" style="3"/>
    <col min="25" max="29" width="5.625" style="4" customWidth="1" outlineLevel="1"/>
    <col min="30" max="30" width="14.75" style="4" customWidth="1" outlineLevel="1"/>
    <col min="31" max="31" width="13.625" style="4" customWidth="1"/>
    <col min="32" max="34" width="5.625" style="4" customWidth="1" outlineLevel="1"/>
    <col min="35" max="35" width="7.25" style="4" customWidth="1" outlineLevel="1"/>
    <col min="36" max="36" width="5.625" style="4" customWidth="1" outlineLevel="1"/>
    <col min="37" max="38" width="8.625" style="4" customWidth="1" outlineLevel="1"/>
    <col min="39" max="39" width="14.625" style="4" customWidth="1" outlineLevel="1"/>
    <col min="40" max="40" width="13.625" style="4" customWidth="1"/>
    <col min="41" max="41" width="8.625" style="4" customWidth="1" outlineLevel="2"/>
    <col min="42" max="49" width="10.75" style="4" customWidth="1" outlineLevel="2"/>
    <col min="50" max="50" width="12" style="4" customWidth="1" outlineLevel="2"/>
    <col min="51" max="51" width="10.75" style="4" customWidth="1" outlineLevel="2"/>
    <col min="52" max="52" width="8.625" style="4" customWidth="1" outlineLevel="1"/>
    <col min="53" max="53" width="13.75" style="4" customWidth="1"/>
    <col min="54" max="56" width="13.625" style="4" customWidth="1" outlineLevel="1"/>
    <col min="57" max="57" width="13.625" style="4" customWidth="1"/>
    <col min="58" max="16384" width="9" style="3"/>
  </cols>
  <sheetData>
    <row r="1" customHeight="1" spans="1:1">
      <c r="A1" s="5" t="s">
        <v>435</v>
      </c>
    </row>
    <row r="2" s="1" customFormat="1" ht="30" customHeight="1" spans="1:57">
      <c r="A2" s="6" t="s">
        <v>794</v>
      </c>
      <c r="B2" s="6"/>
      <c r="C2" s="6"/>
      <c r="D2" s="6"/>
      <c r="E2" s="6"/>
      <c r="F2" s="6"/>
      <c r="G2" s="6"/>
      <c r="H2" s="6"/>
      <c r="I2" s="6"/>
      <c r="J2" s="6"/>
      <c r="K2" s="6"/>
      <c r="L2" s="6"/>
      <c r="M2" s="6"/>
      <c r="N2" s="6"/>
      <c r="O2" s="6"/>
      <c r="P2" s="6"/>
      <c r="Q2" s="6"/>
      <c r="R2" s="6"/>
      <c r="S2" s="6"/>
      <c r="T2" s="6"/>
      <c r="U2" s="6"/>
      <c r="V2" s="6"/>
      <c r="W2" s="6"/>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row>
    <row r="3" customHeight="1" spans="1:23">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row>
    <row r="4" ht="14.1" customHeight="1" spans="1:23">
      <c r="A4" s="2"/>
      <c r="B4" s="2"/>
      <c r="C4" s="2"/>
      <c r="D4" s="2"/>
      <c r="E4" s="2"/>
      <c r="F4" s="2"/>
      <c r="G4" s="2"/>
      <c r="H4" s="2"/>
      <c r="I4" s="2"/>
      <c r="J4" s="2"/>
      <c r="K4" s="2"/>
      <c r="L4" s="2"/>
      <c r="M4" s="2"/>
      <c r="N4" s="2"/>
      <c r="O4" s="2"/>
      <c r="P4" s="2"/>
      <c r="Q4" s="2"/>
      <c r="R4" s="2"/>
      <c r="S4" s="2"/>
      <c r="T4" s="2"/>
      <c r="U4" s="2"/>
      <c r="V4" s="2"/>
      <c r="W4" s="21" t="s">
        <v>795</v>
      </c>
    </row>
    <row r="5" customHeight="1" spans="1:57">
      <c r="A5" s="3" t="str">
        <f>基本信息输入表!K6&amp;"："&amp;基本信息输入表!M6</f>
        <v>被评估单位：贵州天然气能源投资股份有限公司</v>
      </c>
      <c r="W5" s="21" t="s">
        <v>469</v>
      </c>
      <c r="Y5" s="20" t="s">
        <v>598</v>
      </c>
      <c r="Z5" s="20"/>
      <c r="AA5" s="20"/>
      <c r="AB5" s="20"/>
      <c r="AC5" s="20"/>
      <c r="AD5" s="20"/>
      <c r="AE5" s="20"/>
      <c r="AF5" s="30" t="s">
        <v>599</v>
      </c>
      <c r="AG5" s="31"/>
      <c r="AH5" s="31"/>
      <c r="AI5" s="31"/>
      <c r="AJ5" s="31"/>
      <c r="AK5" s="31"/>
      <c r="AL5" s="31"/>
      <c r="AM5" s="31"/>
      <c r="AN5" s="32"/>
      <c r="AO5" s="68" t="s">
        <v>600</v>
      </c>
      <c r="AP5" s="36"/>
      <c r="AQ5" s="36"/>
      <c r="AR5" s="36"/>
      <c r="AS5" s="36"/>
      <c r="AT5" s="36"/>
      <c r="AU5" s="36"/>
      <c r="AV5" s="36"/>
      <c r="AW5" s="36"/>
      <c r="AX5" s="36"/>
      <c r="AY5" s="36"/>
      <c r="AZ5" s="36"/>
      <c r="BA5" s="37"/>
      <c r="BB5" s="33" t="s">
        <v>601</v>
      </c>
      <c r="BC5" s="33"/>
      <c r="BD5" s="33"/>
      <c r="BE5" s="33"/>
    </row>
    <row r="6" s="2" customFormat="1" customHeight="1" spans="1:57">
      <c r="A6" s="9" t="s">
        <v>470</v>
      </c>
      <c r="B6" s="9" t="s">
        <v>796</v>
      </c>
      <c r="C6" s="155" t="s">
        <v>797</v>
      </c>
      <c r="D6" s="144" t="s">
        <v>770</v>
      </c>
      <c r="E6" s="149" t="s">
        <v>798</v>
      </c>
      <c r="F6" s="149" t="s">
        <v>799</v>
      </c>
      <c r="G6" s="141" t="s">
        <v>709</v>
      </c>
      <c r="H6" s="141"/>
      <c r="I6" s="141"/>
      <c r="J6" s="149" t="s">
        <v>779</v>
      </c>
      <c r="K6" s="141" t="s">
        <v>695</v>
      </c>
      <c r="L6" s="141"/>
      <c r="M6" s="141"/>
      <c r="N6" s="149" t="s">
        <v>780</v>
      </c>
      <c r="O6" s="9" t="s">
        <v>442</v>
      </c>
      <c r="P6" s="9"/>
      <c r="Q6" s="9"/>
      <c r="R6" s="149" t="s">
        <v>781</v>
      </c>
      <c r="S6" s="9" t="s">
        <v>443</v>
      </c>
      <c r="T6" s="9"/>
      <c r="U6" s="9"/>
      <c r="V6" s="9" t="s">
        <v>445</v>
      </c>
      <c r="W6" s="9" t="s">
        <v>588</v>
      </c>
      <c r="Y6" s="20" t="s">
        <v>602</v>
      </c>
      <c r="Z6" s="269" t="s">
        <v>654</v>
      </c>
      <c r="AA6" s="269" t="s">
        <v>696</v>
      </c>
      <c r="AB6" s="22" t="s">
        <v>711</v>
      </c>
      <c r="AC6" s="23" t="s">
        <v>604</v>
      </c>
      <c r="AD6" s="20" t="s">
        <v>605</v>
      </c>
      <c r="AE6" s="20"/>
      <c r="AF6" s="30" t="s">
        <v>606</v>
      </c>
      <c r="AG6" s="31"/>
      <c r="AH6" s="31"/>
      <c r="AI6" s="31"/>
      <c r="AJ6" s="32"/>
      <c r="AK6" s="33" t="s">
        <v>607</v>
      </c>
      <c r="AL6" s="33"/>
      <c r="AM6" s="33" t="s">
        <v>608</v>
      </c>
      <c r="AN6" s="38"/>
      <c r="AO6" s="20" t="s">
        <v>609</v>
      </c>
      <c r="AP6" s="20" t="s">
        <v>657</v>
      </c>
      <c r="AQ6" s="20"/>
      <c r="AR6" s="69" t="s">
        <v>658</v>
      </c>
      <c r="AS6" s="70"/>
      <c r="AT6" s="70"/>
      <c r="AU6" s="70"/>
      <c r="AV6" s="70"/>
      <c r="AW6" s="70"/>
      <c r="AX6" s="70"/>
      <c r="AY6" s="71"/>
      <c r="AZ6" s="20" t="s">
        <v>443</v>
      </c>
      <c r="BA6" s="40"/>
      <c r="BB6" s="38" t="s">
        <v>610</v>
      </c>
      <c r="BC6" s="38" t="s">
        <v>611</v>
      </c>
      <c r="BD6" s="33" t="s">
        <v>612</v>
      </c>
      <c r="BE6" s="38"/>
    </row>
    <row r="7" s="2" customFormat="1" customHeight="1" spans="1:57">
      <c r="A7" s="9"/>
      <c r="B7" s="9"/>
      <c r="C7" s="156"/>
      <c r="D7" s="145"/>
      <c r="E7" s="150"/>
      <c r="F7" s="150"/>
      <c r="G7" s="141" t="s">
        <v>771</v>
      </c>
      <c r="H7" s="141" t="s">
        <v>772</v>
      </c>
      <c r="I7" s="141" t="s">
        <v>773</v>
      </c>
      <c r="J7" s="150"/>
      <c r="K7" s="141" t="s">
        <v>771</v>
      </c>
      <c r="L7" s="141" t="s">
        <v>772</v>
      </c>
      <c r="M7" s="141" t="s">
        <v>773</v>
      </c>
      <c r="N7" s="150"/>
      <c r="O7" s="9" t="s">
        <v>771</v>
      </c>
      <c r="P7" s="9" t="s">
        <v>772</v>
      </c>
      <c r="Q7" s="9" t="s">
        <v>773</v>
      </c>
      <c r="R7" s="150"/>
      <c r="S7" s="322" t="s">
        <v>774</v>
      </c>
      <c r="T7" s="9" t="s">
        <v>775</v>
      </c>
      <c r="U7" s="9" t="s">
        <v>773</v>
      </c>
      <c r="V7" s="9"/>
      <c r="W7" s="9"/>
      <c r="Y7" s="20"/>
      <c r="Z7" s="42"/>
      <c r="AA7" s="42"/>
      <c r="AB7" s="20"/>
      <c r="AC7" s="20"/>
      <c r="AD7" s="20"/>
      <c r="AE7" s="20"/>
      <c r="AF7" s="33" t="s">
        <v>617</v>
      </c>
      <c r="AG7" s="95" t="s">
        <v>666</v>
      </c>
      <c r="AH7" s="33" t="s">
        <v>618</v>
      </c>
      <c r="AI7" s="33" t="s">
        <v>620</v>
      </c>
      <c r="AJ7" s="30" t="s">
        <v>621</v>
      </c>
      <c r="AK7" s="33" t="s">
        <v>622</v>
      </c>
      <c r="AL7" s="33" t="s">
        <v>623</v>
      </c>
      <c r="AM7" s="33"/>
      <c r="AN7" s="41"/>
      <c r="AO7" s="20"/>
      <c r="AP7" s="20" t="s">
        <v>669</v>
      </c>
      <c r="AQ7" s="20" t="s">
        <v>670</v>
      </c>
      <c r="AR7" s="110" t="s">
        <v>800</v>
      </c>
      <c r="AS7" s="110" t="s">
        <v>801</v>
      </c>
      <c r="AT7" s="110" t="s">
        <v>802</v>
      </c>
      <c r="AU7" s="110" t="s">
        <v>803</v>
      </c>
      <c r="AV7" s="110" t="s">
        <v>804</v>
      </c>
      <c r="AW7" s="110" t="s">
        <v>805</v>
      </c>
      <c r="AX7" s="110" t="s">
        <v>806</v>
      </c>
      <c r="AY7" s="20"/>
      <c r="AZ7" s="20"/>
      <c r="BA7" s="43"/>
      <c r="BB7" s="41"/>
      <c r="BC7" s="41"/>
      <c r="BD7" s="33"/>
      <c r="BE7" s="41"/>
    </row>
    <row r="8" s="2" customFormat="1" customHeight="1" spans="1:57">
      <c r="A8" s="107" t="str">
        <f>IF(B8="","",ROW()-7)</f>
        <v/>
      </c>
      <c r="B8" s="13"/>
      <c r="C8" s="321"/>
      <c r="D8" s="145"/>
      <c r="E8" s="145"/>
      <c r="F8" s="145"/>
      <c r="G8" s="145"/>
      <c r="H8" s="145"/>
      <c r="I8" s="145"/>
      <c r="J8" s="152"/>
      <c r="K8" s="145"/>
      <c r="L8" s="145"/>
      <c r="M8" s="145"/>
      <c r="N8" s="145"/>
      <c r="O8" s="152">
        <f>G8+K8</f>
        <v>0</v>
      </c>
      <c r="P8" s="152" t="str">
        <f>IFERROR(Q8/O8,"")</f>
        <v/>
      </c>
      <c r="Q8" s="152">
        <f t="shared" ref="Q8:Q10" si="0">I8+M8</f>
        <v>0</v>
      </c>
      <c r="R8" s="152">
        <f t="shared" ref="R8:R10" si="1">J8+N8</f>
        <v>0</v>
      </c>
      <c r="S8" s="152"/>
      <c r="T8" s="152"/>
      <c r="U8" s="16">
        <f t="shared" ref="U8:U10" si="2">S8*T8</f>
        <v>0</v>
      </c>
      <c r="V8" s="16" t="str">
        <f>IF(Q8-R8=0,"",(U8-Q8+R8)/(Q8-R8)*100)</f>
        <v/>
      </c>
      <c r="W8" s="27"/>
      <c r="Y8" s="28"/>
      <c r="Z8" s="28"/>
      <c r="AA8" s="28"/>
      <c r="AB8" s="28"/>
      <c r="AC8" s="28"/>
      <c r="AD8" s="28"/>
      <c r="AE8" s="28"/>
      <c r="AF8" s="28"/>
      <c r="AG8" s="28"/>
      <c r="AH8" s="28"/>
      <c r="AI8" s="34"/>
      <c r="AJ8" s="34"/>
      <c r="AK8" s="28"/>
      <c r="AL8" s="34"/>
      <c r="AM8" s="34"/>
      <c r="AN8" s="34"/>
      <c r="AO8" s="34"/>
      <c r="AP8" s="34"/>
      <c r="AQ8" s="34"/>
      <c r="AR8" s="34"/>
      <c r="AS8" s="34"/>
      <c r="AT8" s="34"/>
      <c r="AU8" s="34"/>
      <c r="AV8" s="34"/>
      <c r="AW8" s="34"/>
      <c r="AX8" s="34"/>
      <c r="AY8" s="34"/>
      <c r="AZ8" s="247">
        <f>AR8*(1-AS8-AT8-AU8*AV8-AW8*AX8)</f>
        <v>0</v>
      </c>
      <c r="BA8" s="34"/>
      <c r="BB8" s="44" t="str">
        <f t="shared" ref="BB8:BB31" si="3">IFERROR((AZ8-Q7+R7)/(Q7-R7)*100,"")</f>
        <v/>
      </c>
      <c r="BC8" s="34"/>
      <c r="BD8" s="34"/>
      <c r="BE8" s="34"/>
    </row>
    <row r="9" customHeight="1" spans="1:57">
      <c r="A9" s="107" t="str">
        <f t="shared" ref="A9:A30" si="4">IF(B9="","",ROW()-7)</f>
        <v/>
      </c>
      <c r="B9" s="13"/>
      <c r="C9" s="13"/>
      <c r="D9" s="27"/>
      <c r="E9" s="27"/>
      <c r="F9" s="27"/>
      <c r="G9" s="27"/>
      <c r="H9" s="27"/>
      <c r="I9" s="27"/>
      <c r="J9" s="152"/>
      <c r="K9" s="27"/>
      <c r="L9" s="27"/>
      <c r="M9" s="27"/>
      <c r="N9" s="27"/>
      <c r="O9" s="152">
        <f t="shared" ref="O9:O30" si="5">G9+K9</f>
        <v>0</v>
      </c>
      <c r="P9" s="152" t="str">
        <f t="shared" ref="P9:P30" si="6">IFERROR(Q9/O9,"")</f>
        <v/>
      </c>
      <c r="Q9" s="152">
        <f t="shared" si="0"/>
        <v>0</v>
      </c>
      <c r="R9" s="152">
        <f t="shared" si="1"/>
        <v>0</v>
      </c>
      <c r="S9" s="152"/>
      <c r="T9" s="152"/>
      <c r="U9" s="16">
        <f t="shared" si="2"/>
        <v>0</v>
      </c>
      <c r="V9" s="16" t="str">
        <f t="shared" ref="V9:V31" si="7">IF(Q9-R9=0,"",(U9-Q9+R9)/(Q9-R9)*100)</f>
        <v/>
      </c>
      <c r="W9" s="27"/>
      <c r="Y9" s="28"/>
      <c r="Z9" s="28"/>
      <c r="AA9" s="28"/>
      <c r="AB9" s="28"/>
      <c r="AC9" s="28"/>
      <c r="AD9" s="28"/>
      <c r="AE9" s="28"/>
      <c r="AF9" s="28"/>
      <c r="AG9" s="28"/>
      <c r="AH9" s="28"/>
      <c r="AI9" s="35"/>
      <c r="AJ9" s="34"/>
      <c r="AK9" s="28"/>
      <c r="AL9" s="34"/>
      <c r="AM9" s="34"/>
      <c r="AN9" s="34"/>
      <c r="AO9" s="34"/>
      <c r="AP9" s="34"/>
      <c r="AQ9" s="34"/>
      <c r="AR9" s="34"/>
      <c r="AS9" s="34"/>
      <c r="AT9" s="34"/>
      <c r="AU9" s="34"/>
      <c r="AV9" s="34"/>
      <c r="AW9" s="34"/>
      <c r="AX9" s="34"/>
      <c r="AY9" s="34"/>
      <c r="AZ9" s="247">
        <f t="shared" ref="AZ9:AZ31" si="8">AR9*(1-AS9-AT9-AU9*AV9-AW9*AX9)</f>
        <v>0</v>
      </c>
      <c r="BA9" s="34"/>
      <c r="BB9" s="44" t="str">
        <f t="shared" si="3"/>
        <v/>
      </c>
      <c r="BC9" s="34"/>
      <c r="BD9" s="34"/>
      <c r="BE9" s="34"/>
    </row>
    <row r="10" customHeight="1" spans="1:57">
      <c r="A10" s="107" t="str">
        <f t="shared" si="4"/>
        <v/>
      </c>
      <c r="B10" s="13"/>
      <c r="C10" s="13"/>
      <c r="D10" s="27"/>
      <c r="E10" s="27"/>
      <c r="F10" s="27"/>
      <c r="G10" s="27"/>
      <c r="H10" s="27"/>
      <c r="I10" s="27"/>
      <c r="J10" s="152"/>
      <c r="K10" s="27"/>
      <c r="L10" s="27"/>
      <c r="M10" s="27"/>
      <c r="N10" s="27"/>
      <c r="O10" s="152">
        <f t="shared" si="5"/>
        <v>0</v>
      </c>
      <c r="P10" s="152" t="str">
        <f t="shared" si="6"/>
        <v/>
      </c>
      <c r="Q10" s="152">
        <f t="shared" si="0"/>
        <v>0</v>
      </c>
      <c r="R10" s="152">
        <f t="shared" si="1"/>
        <v>0</v>
      </c>
      <c r="S10" s="152"/>
      <c r="T10" s="152"/>
      <c r="U10" s="16">
        <f t="shared" si="2"/>
        <v>0</v>
      </c>
      <c r="V10" s="16" t="str">
        <f t="shared" si="7"/>
        <v/>
      </c>
      <c r="W10" s="27"/>
      <c r="Y10" s="28"/>
      <c r="Z10" s="28"/>
      <c r="AA10" s="28"/>
      <c r="AB10" s="28"/>
      <c r="AC10" s="28"/>
      <c r="AD10" s="28"/>
      <c r="AE10" s="28"/>
      <c r="AF10" s="28"/>
      <c r="AG10" s="28"/>
      <c r="AH10" s="28"/>
      <c r="AI10" s="35"/>
      <c r="AJ10" s="34"/>
      <c r="AK10" s="28"/>
      <c r="AL10" s="34"/>
      <c r="AM10" s="34"/>
      <c r="AN10" s="34"/>
      <c r="AO10" s="34"/>
      <c r="AP10" s="34"/>
      <c r="AQ10" s="34"/>
      <c r="AR10" s="34"/>
      <c r="AS10" s="34"/>
      <c r="AT10" s="34"/>
      <c r="AU10" s="34"/>
      <c r="AV10" s="34"/>
      <c r="AW10" s="34"/>
      <c r="AX10" s="34"/>
      <c r="AY10" s="34"/>
      <c r="AZ10" s="247">
        <f t="shared" si="8"/>
        <v>0</v>
      </c>
      <c r="BA10" s="34"/>
      <c r="BB10" s="44" t="str">
        <f t="shared" si="3"/>
        <v/>
      </c>
      <c r="BC10" s="34"/>
      <c r="BD10" s="34"/>
      <c r="BE10" s="34"/>
    </row>
    <row r="11" customHeight="1" spans="1:57">
      <c r="A11" s="107" t="str">
        <f t="shared" si="4"/>
        <v/>
      </c>
      <c r="B11" s="13"/>
      <c r="C11" s="13"/>
      <c r="D11" s="27"/>
      <c r="E11" s="27"/>
      <c r="F11" s="27"/>
      <c r="G11" s="27"/>
      <c r="H11" s="27"/>
      <c r="I11" s="27"/>
      <c r="J11" s="152"/>
      <c r="K11" s="27"/>
      <c r="L11" s="27"/>
      <c r="M11" s="27"/>
      <c r="N11" s="27"/>
      <c r="O11" s="152">
        <f t="shared" si="5"/>
        <v>0</v>
      </c>
      <c r="P11" s="152" t="str">
        <f t="shared" si="6"/>
        <v/>
      </c>
      <c r="Q11" s="152">
        <f t="shared" ref="Q11:R30" si="9">I11+M11</f>
        <v>0</v>
      </c>
      <c r="R11" s="152">
        <f t="shared" si="9"/>
        <v>0</v>
      </c>
      <c r="S11" s="152"/>
      <c r="T11" s="152"/>
      <c r="U11" s="16">
        <f t="shared" ref="U11:U30" si="10">S11*T11</f>
        <v>0</v>
      </c>
      <c r="V11" s="16" t="str">
        <f t="shared" si="7"/>
        <v/>
      </c>
      <c r="W11" s="27"/>
      <c r="Y11" s="28"/>
      <c r="Z11" s="28"/>
      <c r="AA11" s="28"/>
      <c r="AB11" s="28"/>
      <c r="AC11" s="28"/>
      <c r="AD11" s="28"/>
      <c r="AE11" s="28"/>
      <c r="AF11" s="28"/>
      <c r="AG11" s="28"/>
      <c r="AH11" s="28"/>
      <c r="AI11" s="35"/>
      <c r="AJ11" s="34"/>
      <c r="AK11" s="28"/>
      <c r="AL11" s="34"/>
      <c r="AM11" s="34"/>
      <c r="AN11" s="34"/>
      <c r="AO11" s="34"/>
      <c r="AP11" s="34"/>
      <c r="AQ11" s="34"/>
      <c r="AR11" s="34"/>
      <c r="AS11" s="34"/>
      <c r="AT11" s="34"/>
      <c r="AU11" s="34"/>
      <c r="AV11" s="34"/>
      <c r="AW11" s="34"/>
      <c r="AX11" s="34"/>
      <c r="AY11" s="34"/>
      <c r="AZ11" s="247">
        <f t="shared" si="8"/>
        <v>0</v>
      </c>
      <c r="BA11" s="34"/>
      <c r="BB11" s="44" t="str">
        <f t="shared" si="3"/>
        <v/>
      </c>
      <c r="BC11" s="34"/>
      <c r="BD11" s="34"/>
      <c r="BE11" s="34"/>
    </row>
    <row r="12" customHeight="1" spans="1:57">
      <c r="A12" s="107" t="str">
        <f t="shared" si="4"/>
        <v/>
      </c>
      <c r="B12" s="13"/>
      <c r="C12" s="13"/>
      <c r="D12" s="27"/>
      <c r="E12" s="27"/>
      <c r="F12" s="27"/>
      <c r="G12" s="27"/>
      <c r="H12" s="27"/>
      <c r="I12" s="27"/>
      <c r="J12" s="152"/>
      <c r="K12" s="27"/>
      <c r="L12" s="27"/>
      <c r="M12" s="27"/>
      <c r="N12" s="27"/>
      <c r="O12" s="152">
        <f t="shared" si="5"/>
        <v>0</v>
      </c>
      <c r="P12" s="152" t="str">
        <f t="shared" si="6"/>
        <v/>
      </c>
      <c r="Q12" s="152">
        <f t="shared" si="9"/>
        <v>0</v>
      </c>
      <c r="R12" s="152">
        <f t="shared" si="9"/>
        <v>0</v>
      </c>
      <c r="S12" s="152"/>
      <c r="T12" s="152"/>
      <c r="U12" s="16">
        <f t="shared" si="10"/>
        <v>0</v>
      </c>
      <c r="V12" s="16" t="str">
        <f t="shared" si="7"/>
        <v/>
      </c>
      <c r="W12" s="27"/>
      <c r="Y12" s="28"/>
      <c r="Z12" s="28"/>
      <c r="AA12" s="28"/>
      <c r="AB12" s="28"/>
      <c r="AC12" s="28"/>
      <c r="AD12" s="28"/>
      <c r="AE12" s="28"/>
      <c r="AF12" s="28"/>
      <c r="AG12" s="28"/>
      <c r="AH12" s="28"/>
      <c r="AI12" s="35"/>
      <c r="AJ12" s="34"/>
      <c r="AK12" s="28"/>
      <c r="AL12" s="34"/>
      <c r="AM12" s="34"/>
      <c r="AN12" s="34"/>
      <c r="AO12" s="34"/>
      <c r="AP12" s="34"/>
      <c r="AQ12" s="34"/>
      <c r="AR12" s="34"/>
      <c r="AS12" s="34"/>
      <c r="AT12" s="34"/>
      <c r="AU12" s="34"/>
      <c r="AV12" s="34"/>
      <c r="AW12" s="34"/>
      <c r="AX12" s="34"/>
      <c r="AY12" s="34"/>
      <c r="AZ12" s="247">
        <f t="shared" si="8"/>
        <v>0</v>
      </c>
      <c r="BA12" s="34"/>
      <c r="BB12" s="44" t="str">
        <f t="shared" si="3"/>
        <v/>
      </c>
      <c r="BC12" s="34"/>
      <c r="BD12" s="34"/>
      <c r="BE12" s="34"/>
    </row>
    <row r="13" customHeight="1" spans="1:57">
      <c r="A13" s="107" t="str">
        <f t="shared" si="4"/>
        <v/>
      </c>
      <c r="B13" s="13"/>
      <c r="C13" s="13"/>
      <c r="D13" s="27"/>
      <c r="E13" s="27"/>
      <c r="F13" s="27"/>
      <c r="G13" s="27"/>
      <c r="H13" s="27"/>
      <c r="I13" s="27"/>
      <c r="J13" s="152"/>
      <c r="K13" s="27"/>
      <c r="L13" s="27"/>
      <c r="M13" s="27"/>
      <c r="N13" s="27"/>
      <c r="O13" s="152">
        <f t="shared" si="5"/>
        <v>0</v>
      </c>
      <c r="P13" s="152" t="str">
        <f t="shared" si="6"/>
        <v/>
      </c>
      <c r="Q13" s="152">
        <f t="shared" si="9"/>
        <v>0</v>
      </c>
      <c r="R13" s="152">
        <f t="shared" si="9"/>
        <v>0</v>
      </c>
      <c r="S13" s="152"/>
      <c r="T13" s="152"/>
      <c r="U13" s="16">
        <f t="shared" si="10"/>
        <v>0</v>
      </c>
      <c r="V13" s="16" t="str">
        <f t="shared" si="7"/>
        <v/>
      </c>
      <c r="W13" s="27"/>
      <c r="Y13" s="28"/>
      <c r="Z13" s="28"/>
      <c r="AA13" s="28"/>
      <c r="AB13" s="28"/>
      <c r="AC13" s="28"/>
      <c r="AD13" s="28"/>
      <c r="AE13" s="28"/>
      <c r="AF13" s="28"/>
      <c r="AG13" s="28"/>
      <c r="AH13" s="28"/>
      <c r="AI13" s="35"/>
      <c r="AJ13" s="34"/>
      <c r="AK13" s="28"/>
      <c r="AL13" s="34"/>
      <c r="AM13" s="34"/>
      <c r="AN13" s="34"/>
      <c r="AO13" s="34"/>
      <c r="AP13" s="34"/>
      <c r="AQ13" s="34"/>
      <c r="AR13" s="34"/>
      <c r="AS13" s="34"/>
      <c r="AT13" s="34"/>
      <c r="AU13" s="34"/>
      <c r="AV13" s="34"/>
      <c r="AW13" s="34"/>
      <c r="AX13" s="34"/>
      <c r="AY13" s="34"/>
      <c r="AZ13" s="247">
        <f t="shared" si="8"/>
        <v>0</v>
      </c>
      <c r="BA13" s="34"/>
      <c r="BB13" s="44" t="str">
        <f t="shared" si="3"/>
        <v/>
      </c>
      <c r="BC13" s="34"/>
      <c r="BD13" s="34"/>
      <c r="BE13" s="34"/>
    </row>
    <row r="14" customHeight="1" spans="1:57">
      <c r="A14" s="107" t="str">
        <f t="shared" si="4"/>
        <v/>
      </c>
      <c r="B14" s="13"/>
      <c r="C14" s="13"/>
      <c r="D14" s="27"/>
      <c r="E14" s="27"/>
      <c r="F14" s="27"/>
      <c r="G14" s="27"/>
      <c r="H14" s="27"/>
      <c r="I14" s="27"/>
      <c r="J14" s="152"/>
      <c r="K14" s="27"/>
      <c r="L14" s="27"/>
      <c r="M14" s="27"/>
      <c r="N14" s="27"/>
      <c r="O14" s="152">
        <f t="shared" si="5"/>
        <v>0</v>
      </c>
      <c r="P14" s="152" t="str">
        <f t="shared" si="6"/>
        <v/>
      </c>
      <c r="Q14" s="152">
        <f t="shared" si="9"/>
        <v>0</v>
      </c>
      <c r="R14" s="152">
        <f t="shared" si="9"/>
        <v>0</v>
      </c>
      <c r="S14" s="152"/>
      <c r="T14" s="152"/>
      <c r="U14" s="16">
        <f t="shared" si="10"/>
        <v>0</v>
      </c>
      <c r="V14" s="16" t="str">
        <f t="shared" si="7"/>
        <v/>
      </c>
      <c r="W14" s="27"/>
      <c r="Y14" s="28"/>
      <c r="Z14" s="28"/>
      <c r="AA14" s="28"/>
      <c r="AB14" s="28"/>
      <c r="AC14" s="28"/>
      <c r="AD14" s="28"/>
      <c r="AE14" s="28"/>
      <c r="AF14" s="28"/>
      <c r="AG14" s="28"/>
      <c r="AH14" s="28"/>
      <c r="AI14" s="35"/>
      <c r="AJ14" s="34"/>
      <c r="AK14" s="28"/>
      <c r="AL14" s="34"/>
      <c r="AM14" s="34"/>
      <c r="AN14" s="34"/>
      <c r="AO14" s="34"/>
      <c r="AP14" s="34"/>
      <c r="AQ14" s="34"/>
      <c r="AR14" s="34"/>
      <c r="AS14" s="34"/>
      <c r="AT14" s="34"/>
      <c r="AU14" s="34"/>
      <c r="AV14" s="34"/>
      <c r="AW14" s="34"/>
      <c r="AX14" s="34"/>
      <c r="AY14" s="34"/>
      <c r="AZ14" s="247">
        <f t="shared" si="8"/>
        <v>0</v>
      </c>
      <c r="BA14" s="34"/>
      <c r="BB14" s="44" t="str">
        <f t="shared" si="3"/>
        <v/>
      </c>
      <c r="BC14" s="34"/>
      <c r="BD14" s="34"/>
      <c r="BE14" s="34"/>
    </row>
    <row r="15" customHeight="1" spans="1:57">
      <c r="A15" s="107" t="str">
        <f t="shared" si="4"/>
        <v/>
      </c>
      <c r="B15" s="13"/>
      <c r="C15" s="13"/>
      <c r="D15" s="27"/>
      <c r="E15" s="27"/>
      <c r="F15" s="27"/>
      <c r="G15" s="27"/>
      <c r="H15" s="27"/>
      <c r="I15" s="27"/>
      <c r="J15" s="152"/>
      <c r="K15" s="27"/>
      <c r="L15" s="27"/>
      <c r="M15" s="27"/>
      <c r="N15" s="27"/>
      <c r="O15" s="152">
        <f t="shared" si="5"/>
        <v>0</v>
      </c>
      <c r="P15" s="152" t="str">
        <f t="shared" si="6"/>
        <v/>
      </c>
      <c r="Q15" s="152">
        <f t="shared" si="9"/>
        <v>0</v>
      </c>
      <c r="R15" s="152">
        <f t="shared" si="9"/>
        <v>0</v>
      </c>
      <c r="S15" s="152"/>
      <c r="T15" s="152"/>
      <c r="U15" s="16">
        <f t="shared" si="10"/>
        <v>0</v>
      </c>
      <c r="V15" s="16" t="str">
        <f t="shared" si="7"/>
        <v/>
      </c>
      <c r="W15" s="27"/>
      <c r="Y15" s="28"/>
      <c r="Z15" s="28"/>
      <c r="AA15" s="28"/>
      <c r="AB15" s="28"/>
      <c r="AC15" s="28"/>
      <c r="AD15" s="28"/>
      <c r="AE15" s="28"/>
      <c r="AF15" s="28"/>
      <c r="AG15" s="28"/>
      <c r="AH15" s="28"/>
      <c r="AI15" s="35"/>
      <c r="AJ15" s="34"/>
      <c r="AK15" s="28"/>
      <c r="AL15" s="34"/>
      <c r="AM15" s="34"/>
      <c r="AN15" s="34"/>
      <c r="AO15" s="34"/>
      <c r="AP15" s="34"/>
      <c r="AQ15" s="34"/>
      <c r="AR15" s="34"/>
      <c r="AS15" s="34"/>
      <c r="AT15" s="34"/>
      <c r="AU15" s="34"/>
      <c r="AV15" s="34"/>
      <c r="AW15" s="34"/>
      <c r="AX15" s="34"/>
      <c r="AY15" s="34"/>
      <c r="AZ15" s="247">
        <f t="shared" si="8"/>
        <v>0</v>
      </c>
      <c r="BA15" s="34"/>
      <c r="BB15" s="44" t="str">
        <f t="shared" si="3"/>
        <v/>
      </c>
      <c r="BC15" s="34"/>
      <c r="BD15" s="34"/>
      <c r="BE15" s="34"/>
    </row>
    <row r="16" customHeight="1" spans="1:57">
      <c r="A16" s="107" t="str">
        <f t="shared" si="4"/>
        <v/>
      </c>
      <c r="B16" s="13"/>
      <c r="C16" s="13"/>
      <c r="D16" s="27"/>
      <c r="E16" s="27"/>
      <c r="F16" s="27"/>
      <c r="G16" s="27"/>
      <c r="H16" s="27"/>
      <c r="I16" s="27"/>
      <c r="J16" s="152"/>
      <c r="K16" s="27"/>
      <c r="L16" s="27"/>
      <c r="M16" s="27"/>
      <c r="N16" s="27"/>
      <c r="O16" s="152">
        <f t="shared" si="5"/>
        <v>0</v>
      </c>
      <c r="P16" s="152" t="str">
        <f t="shared" si="6"/>
        <v/>
      </c>
      <c r="Q16" s="152">
        <f t="shared" si="9"/>
        <v>0</v>
      </c>
      <c r="R16" s="152">
        <f t="shared" si="9"/>
        <v>0</v>
      </c>
      <c r="S16" s="152"/>
      <c r="T16" s="152"/>
      <c r="U16" s="16">
        <f t="shared" si="10"/>
        <v>0</v>
      </c>
      <c r="V16" s="16" t="str">
        <f t="shared" si="7"/>
        <v/>
      </c>
      <c r="W16" s="27"/>
      <c r="Y16" s="28"/>
      <c r="Z16" s="28"/>
      <c r="AA16" s="28"/>
      <c r="AB16" s="28"/>
      <c r="AC16" s="28"/>
      <c r="AD16" s="28"/>
      <c r="AE16" s="28"/>
      <c r="AF16" s="28"/>
      <c r="AG16" s="28"/>
      <c r="AH16" s="28"/>
      <c r="AI16" s="35"/>
      <c r="AJ16" s="34"/>
      <c r="AK16" s="28"/>
      <c r="AL16" s="34"/>
      <c r="AM16" s="34"/>
      <c r="AN16" s="34"/>
      <c r="AO16" s="34"/>
      <c r="AP16" s="34"/>
      <c r="AQ16" s="34"/>
      <c r="AR16" s="34"/>
      <c r="AS16" s="34"/>
      <c r="AT16" s="34"/>
      <c r="AU16" s="34"/>
      <c r="AV16" s="34"/>
      <c r="AW16" s="34"/>
      <c r="AX16" s="34"/>
      <c r="AY16" s="34"/>
      <c r="AZ16" s="247">
        <f t="shared" si="8"/>
        <v>0</v>
      </c>
      <c r="BA16" s="34"/>
      <c r="BB16" s="44" t="str">
        <f t="shared" si="3"/>
        <v/>
      </c>
      <c r="BC16" s="34"/>
      <c r="BD16" s="34"/>
      <c r="BE16" s="34"/>
    </row>
    <row r="17" customHeight="1" spans="1:57">
      <c r="A17" s="107"/>
      <c r="B17" s="13"/>
      <c r="C17" s="13"/>
      <c r="D17" s="27"/>
      <c r="E17" s="27"/>
      <c r="F17" s="27"/>
      <c r="G17" s="27"/>
      <c r="H17" s="27"/>
      <c r="I17" s="27"/>
      <c r="J17" s="152"/>
      <c r="K17" s="27"/>
      <c r="L17" s="27"/>
      <c r="M17" s="27"/>
      <c r="N17" s="27"/>
      <c r="O17" s="152">
        <f t="shared" ref="O17:O19" si="11">G17+K17</f>
        <v>0</v>
      </c>
      <c r="P17" s="152" t="str">
        <f t="shared" ref="P17:P19" si="12">IFERROR(Q17/O17,"")</f>
        <v/>
      </c>
      <c r="Q17" s="152">
        <f t="shared" ref="Q17:Q19" si="13">I17+M17</f>
        <v>0</v>
      </c>
      <c r="R17" s="152">
        <f t="shared" ref="R17:R19" si="14">J17+N17</f>
        <v>0</v>
      </c>
      <c r="S17" s="152"/>
      <c r="T17" s="152"/>
      <c r="U17" s="16">
        <f t="shared" ref="U17:U19" si="15">S17*T17</f>
        <v>0</v>
      </c>
      <c r="V17" s="16" t="str">
        <f t="shared" ref="V17:V19" si="16">IF(Q17-R17=0,"",(U17-Q17+R17)/(Q17-R17)*100)</f>
        <v/>
      </c>
      <c r="W17" s="27"/>
      <c r="Y17" s="28"/>
      <c r="Z17" s="28"/>
      <c r="AA17" s="28"/>
      <c r="AB17" s="28"/>
      <c r="AC17" s="28"/>
      <c r="AD17" s="28"/>
      <c r="AE17" s="28"/>
      <c r="AF17" s="28"/>
      <c r="AG17" s="28"/>
      <c r="AH17" s="28"/>
      <c r="AI17" s="35"/>
      <c r="AJ17" s="34"/>
      <c r="AK17" s="28"/>
      <c r="AL17" s="34"/>
      <c r="AM17" s="34"/>
      <c r="AN17" s="34"/>
      <c r="AO17" s="34"/>
      <c r="AP17" s="34"/>
      <c r="AQ17" s="34"/>
      <c r="AR17" s="34"/>
      <c r="AS17" s="34"/>
      <c r="AT17" s="34"/>
      <c r="AU17" s="34"/>
      <c r="AV17" s="34"/>
      <c r="AW17" s="34"/>
      <c r="AX17" s="34"/>
      <c r="AY17" s="34"/>
      <c r="AZ17" s="247"/>
      <c r="BA17" s="34"/>
      <c r="BB17" s="44"/>
      <c r="BC17" s="34"/>
      <c r="BD17" s="34"/>
      <c r="BE17" s="34"/>
    </row>
    <row r="18" customHeight="1" spans="1:57">
      <c r="A18" s="107"/>
      <c r="B18" s="13"/>
      <c r="C18" s="13"/>
      <c r="D18" s="27"/>
      <c r="E18" s="27"/>
      <c r="F18" s="27"/>
      <c r="G18" s="27"/>
      <c r="H18" s="27"/>
      <c r="I18" s="27"/>
      <c r="J18" s="152"/>
      <c r="K18" s="27"/>
      <c r="L18" s="27"/>
      <c r="M18" s="27"/>
      <c r="N18" s="27"/>
      <c r="O18" s="152">
        <f t="shared" si="11"/>
        <v>0</v>
      </c>
      <c r="P18" s="152" t="str">
        <f t="shared" si="12"/>
        <v/>
      </c>
      <c r="Q18" s="152">
        <f t="shared" si="13"/>
        <v>0</v>
      </c>
      <c r="R18" s="152">
        <f t="shared" si="14"/>
        <v>0</v>
      </c>
      <c r="S18" s="152"/>
      <c r="T18" s="152"/>
      <c r="U18" s="16">
        <f t="shared" si="15"/>
        <v>0</v>
      </c>
      <c r="V18" s="16" t="str">
        <f t="shared" si="16"/>
        <v/>
      </c>
      <c r="W18" s="27"/>
      <c r="Y18" s="28"/>
      <c r="Z18" s="28"/>
      <c r="AA18" s="28"/>
      <c r="AB18" s="28"/>
      <c r="AC18" s="28"/>
      <c r="AD18" s="28"/>
      <c r="AE18" s="28"/>
      <c r="AF18" s="28"/>
      <c r="AG18" s="28"/>
      <c r="AH18" s="28"/>
      <c r="AI18" s="35"/>
      <c r="AJ18" s="34"/>
      <c r="AK18" s="28"/>
      <c r="AL18" s="34"/>
      <c r="AM18" s="34"/>
      <c r="AN18" s="34"/>
      <c r="AO18" s="34"/>
      <c r="AP18" s="34"/>
      <c r="AQ18" s="34"/>
      <c r="AR18" s="34"/>
      <c r="AS18" s="34"/>
      <c r="AT18" s="34"/>
      <c r="AU18" s="34"/>
      <c r="AV18" s="34"/>
      <c r="AW18" s="34"/>
      <c r="AX18" s="34"/>
      <c r="AY18" s="34"/>
      <c r="AZ18" s="247"/>
      <c r="BA18" s="34"/>
      <c r="BB18" s="44"/>
      <c r="BC18" s="34"/>
      <c r="BD18" s="34"/>
      <c r="BE18" s="34"/>
    </row>
    <row r="19" customHeight="1" spans="1:57">
      <c r="A19" s="107"/>
      <c r="B19" s="13"/>
      <c r="C19" s="13"/>
      <c r="D19" s="27"/>
      <c r="E19" s="27"/>
      <c r="F19" s="27"/>
      <c r="G19" s="27"/>
      <c r="H19" s="27"/>
      <c r="I19" s="27"/>
      <c r="J19" s="152"/>
      <c r="K19" s="27"/>
      <c r="L19" s="27"/>
      <c r="M19" s="27"/>
      <c r="N19" s="27"/>
      <c r="O19" s="152">
        <f t="shared" si="11"/>
        <v>0</v>
      </c>
      <c r="P19" s="152" t="str">
        <f t="shared" si="12"/>
        <v/>
      </c>
      <c r="Q19" s="152">
        <f t="shared" si="13"/>
        <v>0</v>
      </c>
      <c r="R19" s="152">
        <f t="shared" si="14"/>
        <v>0</v>
      </c>
      <c r="S19" s="152"/>
      <c r="T19" s="152"/>
      <c r="U19" s="16">
        <f t="shared" si="15"/>
        <v>0</v>
      </c>
      <c r="V19" s="16" t="str">
        <f t="shared" si="16"/>
        <v/>
      </c>
      <c r="W19" s="27"/>
      <c r="Y19" s="28"/>
      <c r="Z19" s="28"/>
      <c r="AA19" s="28"/>
      <c r="AB19" s="28"/>
      <c r="AC19" s="28"/>
      <c r="AD19" s="28"/>
      <c r="AE19" s="28"/>
      <c r="AF19" s="28"/>
      <c r="AG19" s="28"/>
      <c r="AH19" s="28"/>
      <c r="AI19" s="35"/>
      <c r="AJ19" s="34"/>
      <c r="AK19" s="28"/>
      <c r="AL19" s="34"/>
      <c r="AM19" s="34"/>
      <c r="AN19" s="34"/>
      <c r="AO19" s="34"/>
      <c r="AP19" s="34"/>
      <c r="AQ19" s="34"/>
      <c r="AR19" s="34"/>
      <c r="AS19" s="34"/>
      <c r="AT19" s="34"/>
      <c r="AU19" s="34"/>
      <c r="AV19" s="34"/>
      <c r="AW19" s="34"/>
      <c r="AX19" s="34"/>
      <c r="AY19" s="34"/>
      <c r="AZ19" s="247"/>
      <c r="BA19" s="34"/>
      <c r="BB19" s="44"/>
      <c r="BC19" s="34"/>
      <c r="BD19" s="34"/>
      <c r="BE19" s="34"/>
    </row>
    <row r="20" customHeight="1" spans="1:57">
      <c r="A20" s="107" t="str">
        <f t="shared" si="4"/>
        <v/>
      </c>
      <c r="B20" s="13"/>
      <c r="C20" s="13"/>
      <c r="D20" s="27"/>
      <c r="E20" s="27"/>
      <c r="F20" s="27"/>
      <c r="G20" s="27"/>
      <c r="H20" s="27"/>
      <c r="I20" s="27"/>
      <c r="J20" s="152"/>
      <c r="K20" s="27"/>
      <c r="L20" s="27"/>
      <c r="M20" s="27"/>
      <c r="N20" s="27"/>
      <c r="O20" s="152">
        <f t="shared" si="5"/>
        <v>0</v>
      </c>
      <c r="P20" s="152" t="str">
        <f t="shared" si="6"/>
        <v/>
      </c>
      <c r="Q20" s="152">
        <f t="shared" si="9"/>
        <v>0</v>
      </c>
      <c r="R20" s="152">
        <f t="shared" si="9"/>
        <v>0</v>
      </c>
      <c r="S20" s="152"/>
      <c r="T20" s="152"/>
      <c r="U20" s="16">
        <f t="shared" si="10"/>
        <v>0</v>
      </c>
      <c r="V20" s="16" t="str">
        <f t="shared" si="7"/>
        <v/>
      </c>
      <c r="W20" s="27"/>
      <c r="Y20" s="28"/>
      <c r="Z20" s="28"/>
      <c r="AA20" s="28"/>
      <c r="AB20" s="28"/>
      <c r="AC20" s="28"/>
      <c r="AD20" s="28"/>
      <c r="AE20" s="28"/>
      <c r="AF20" s="28"/>
      <c r="AG20" s="28"/>
      <c r="AH20" s="28"/>
      <c r="AI20" s="35"/>
      <c r="AJ20" s="34"/>
      <c r="AK20" s="28"/>
      <c r="AL20" s="34"/>
      <c r="AM20" s="34"/>
      <c r="AN20" s="34"/>
      <c r="AO20" s="34"/>
      <c r="AP20" s="34"/>
      <c r="AQ20" s="34"/>
      <c r="AR20" s="34"/>
      <c r="AS20" s="34"/>
      <c r="AT20" s="34"/>
      <c r="AU20" s="34"/>
      <c r="AV20" s="34"/>
      <c r="AW20" s="34"/>
      <c r="AX20" s="34"/>
      <c r="AY20" s="34"/>
      <c r="AZ20" s="247">
        <f t="shared" si="8"/>
        <v>0</v>
      </c>
      <c r="BA20" s="34"/>
      <c r="BB20" s="44" t="str">
        <f>IFERROR((AZ20-Q16+R16)/(Q16-R16)*100,"")</f>
        <v/>
      </c>
      <c r="BC20" s="34"/>
      <c r="BD20" s="34"/>
      <c r="BE20" s="34"/>
    </row>
    <row r="21" customHeight="1" spans="1:57">
      <c r="A21" s="107" t="str">
        <f t="shared" si="4"/>
        <v/>
      </c>
      <c r="B21" s="13"/>
      <c r="C21" s="13"/>
      <c r="D21" s="27"/>
      <c r="E21" s="27"/>
      <c r="F21" s="27"/>
      <c r="G21" s="27"/>
      <c r="H21" s="27"/>
      <c r="I21" s="27"/>
      <c r="J21" s="152"/>
      <c r="K21" s="27"/>
      <c r="L21" s="27"/>
      <c r="M21" s="27"/>
      <c r="N21" s="27"/>
      <c r="O21" s="152">
        <f t="shared" si="5"/>
        <v>0</v>
      </c>
      <c r="P21" s="152" t="str">
        <f t="shared" si="6"/>
        <v/>
      </c>
      <c r="Q21" s="152">
        <f t="shared" si="9"/>
        <v>0</v>
      </c>
      <c r="R21" s="152">
        <f t="shared" si="9"/>
        <v>0</v>
      </c>
      <c r="S21" s="152"/>
      <c r="T21" s="152"/>
      <c r="U21" s="16">
        <f t="shared" si="10"/>
        <v>0</v>
      </c>
      <c r="V21" s="16" t="str">
        <f t="shared" si="7"/>
        <v/>
      </c>
      <c r="W21" s="27"/>
      <c r="Y21" s="28"/>
      <c r="Z21" s="28"/>
      <c r="AA21" s="28"/>
      <c r="AB21" s="28"/>
      <c r="AC21" s="28"/>
      <c r="AD21" s="28"/>
      <c r="AE21" s="28"/>
      <c r="AF21" s="28"/>
      <c r="AG21" s="28"/>
      <c r="AH21" s="28"/>
      <c r="AI21" s="35"/>
      <c r="AJ21" s="34"/>
      <c r="AK21" s="28"/>
      <c r="AL21" s="34"/>
      <c r="AM21" s="34"/>
      <c r="AN21" s="34"/>
      <c r="AO21" s="34"/>
      <c r="AP21" s="34"/>
      <c r="AQ21" s="34"/>
      <c r="AR21" s="34"/>
      <c r="AS21" s="34"/>
      <c r="AT21" s="34"/>
      <c r="AU21" s="34"/>
      <c r="AV21" s="34"/>
      <c r="AW21" s="34"/>
      <c r="AX21" s="34"/>
      <c r="AY21" s="34"/>
      <c r="AZ21" s="247">
        <f t="shared" si="8"/>
        <v>0</v>
      </c>
      <c r="BA21" s="34"/>
      <c r="BB21" s="44" t="str">
        <f t="shared" si="3"/>
        <v/>
      </c>
      <c r="BC21" s="34"/>
      <c r="BD21" s="34"/>
      <c r="BE21" s="34"/>
    </row>
    <row r="22" customHeight="1" spans="1:57">
      <c r="A22" s="107" t="str">
        <f t="shared" si="4"/>
        <v/>
      </c>
      <c r="B22" s="13"/>
      <c r="C22" s="13"/>
      <c r="D22" s="27"/>
      <c r="E22" s="27"/>
      <c r="F22" s="27"/>
      <c r="G22" s="27"/>
      <c r="H22" s="27"/>
      <c r="I22" s="27"/>
      <c r="J22" s="152"/>
      <c r="K22" s="27"/>
      <c r="L22" s="27"/>
      <c r="M22" s="27"/>
      <c r="N22" s="27"/>
      <c r="O22" s="152">
        <f t="shared" si="5"/>
        <v>0</v>
      </c>
      <c r="P22" s="152" t="str">
        <f t="shared" si="6"/>
        <v/>
      </c>
      <c r="Q22" s="152">
        <f t="shared" si="9"/>
        <v>0</v>
      </c>
      <c r="R22" s="152">
        <f t="shared" si="9"/>
        <v>0</v>
      </c>
      <c r="S22" s="152"/>
      <c r="T22" s="152"/>
      <c r="U22" s="16">
        <f t="shared" si="10"/>
        <v>0</v>
      </c>
      <c r="V22" s="16" t="str">
        <f t="shared" si="7"/>
        <v/>
      </c>
      <c r="W22" s="27"/>
      <c r="Y22" s="28"/>
      <c r="Z22" s="28"/>
      <c r="AA22" s="28"/>
      <c r="AB22" s="28"/>
      <c r="AC22" s="28"/>
      <c r="AD22" s="28"/>
      <c r="AE22" s="28"/>
      <c r="AF22" s="28"/>
      <c r="AG22" s="28"/>
      <c r="AH22" s="28"/>
      <c r="AI22" s="35"/>
      <c r="AJ22" s="34"/>
      <c r="AK22" s="28"/>
      <c r="AL22" s="34"/>
      <c r="AM22" s="34"/>
      <c r="AN22" s="34"/>
      <c r="AO22" s="34"/>
      <c r="AP22" s="34"/>
      <c r="AQ22" s="34"/>
      <c r="AR22" s="34"/>
      <c r="AS22" s="34"/>
      <c r="AT22" s="34"/>
      <c r="AU22" s="34"/>
      <c r="AV22" s="34"/>
      <c r="AW22" s="34"/>
      <c r="AX22" s="34"/>
      <c r="AY22" s="34"/>
      <c r="AZ22" s="247">
        <f t="shared" si="8"/>
        <v>0</v>
      </c>
      <c r="BA22" s="34"/>
      <c r="BB22" s="44" t="str">
        <f t="shared" si="3"/>
        <v/>
      </c>
      <c r="BC22" s="34"/>
      <c r="BD22" s="34"/>
      <c r="BE22" s="34"/>
    </row>
    <row r="23" customHeight="1" spans="1:57">
      <c r="A23" s="107" t="str">
        <f t="shared" si="4"/>
        <v/>
      </c>
      <c r="B23" s="13"/>
      <c r="C23" s="13"/>
      <c r="D23" s="27"/>
      <c r="E23" s="27"/>
      <c r="F23" s="27"/>
      <c r="G23" s="27"/>
      <c r="H23" s="27"/>
      <c r="I23" s="27"/>
      <c r="J23" s="152"/>
      <c r="K23" s="27"/>
      <c r="L23" s="27"/>
      <c r="M23" s="27"/>
      <c r="N23" s="27"/>
      <c r="O23" s="152">
        <f t="shared" si="5"/>
        <v>0</v>
      </c>
      <c r="P23" s="152" t="str">
        <f t="shared" si="6"/>
        <v/>
      </c>
      <c r="Q23" s="152">
        <f t="shared" si="9"/>
        <v>0</v>
      </c>
      <c r="R23" s="152">
        <f t="shared" si="9"/>
        <v>0</v>
      </c>
      <c r="S23" s="152"/>
      <c r="T23" s="152"/>
      <c r="U23" s="16">
        <f t="shared" si="10"/>
        <v>0</v>
      </c>
      <c r="V23" s="16" t="str">
        <f t="shared" si="7"/>
        <v/>
      </c>
      <c r="W23" s="27"/>
      <c r="Y23" s="28"/>
      <c r="Z23" s="28"/>
      <c r="AA23" s="28"/>
      <c r="AB23" s="28"/>
      <c r="AC23" s="28"/>
      <c r="AD23" s="28"/>
      <c r="AE23" s="28"/>
      <c r="AF23" s="28"/>
      <c r="AG23" s="28"/>
      <c r="AH23" s="28"/>
      <c r="AI23" s="35"/>
      <c r="AJ23" s="34"/>
      <c r="AK23" s="28"/>
      <c r="AL23" s="34"/>
      <c r="AM23" s="34"/>
      <c r="AN23" s="34"/>
      <c r="AO23" s="34"/>
      <c r="AP23" s="34"/>
      <c r="AQ23" s="34"/>
      <c r="AR23" s="34"/>
      <c r="AS23" s="34"/>
      <c r="AT23" s="34"/>
      <c r="AU23" s="34"/>
      <c r="AV23" s="34"/>
      <c r="AW23" s="34"/>
      <c r="AX23" s="34"/>
      <c r="AY23" s="34"/>
      <c r="AZ23" s="247">
        <f t="shared" si="8"/>
        <v>0</v>
      </c>
      <c r="BA23" s="34"/>
      <c r="BB23" s="44" t="str">
        <f t="shared" si="3"/>
        <v/>
      </c>
      <c r="BC23" s="34"/>
      <c r="BD23" s="34"/>
      <c r="BE23" s="34"/>
    </row>
    <row r="24" customHeight="1" spans="1:57">
      <c r="A24" s="107" t="str">
        <f t="shared" si="4"/>
        <v/>
      </c>
      <c r="B24" s="13"/>
      <c r="C24" s="13"/>
      <c r="D24" s="27"/>
      <c r="E24" s="27"/>
      <c r="F24" s="27"/>
      <c r="G24" s="27"/>
      <c r="H24" s="27"/>
      <c r="I24" s="27"/>
      <c r="J24" s="152"/>
      <c r="K24" s="27"/>
      <c r="L24" s="27"/>
      <c r="M24" s="27"/>
      <c r="N24" s="27"/>
      <c r="O24" s="152">
        <f t="shared" si="5"/>
        <v>0</v>
      </c>
      <c r="P24" s="152" t="str">
        <f t="shared" si="6"/>
        <v/>
      </c>
      <c r="Q24" s="152">
        <f t="shared" si="9"/>
        <v>0</v>
      </c>
      <c r="R24" s="152">
        <f t="shared" si="9"/>
        <v>0</v>
      </c>
      <c r="S24" s="152"/>
      <c r="T24" s="152"/>
      <c r="U24" s="16">
        <f t="shared" si="10"/>
        <v>0</v>
      </c>
      <c r="V24" s="16" t="str">
        <f t="shared" si="7"/>
        <v/>
      </c>
      <c r="W24" s="27"/>
      <c r="Y24" s="28"/>
      <c r="Z24" s="28"/>
      <c r="AA24" s="28"/>
      <c r="AB24" s="28"/>
      <c r="AC24" s="28"/>
      <c r="AD24" s="28"/>
      <c r="AE24" s="28"/>
      <c r="AF24" s="28"/>
      <c r="AG24" s="28"/>
      <c r="AH24" s="28"/>
      <c r="AI24" s="35"/>
      <c r="AJ24" s="34"/>
      <c r="AK24" s="28"/>
      <c r="AL24" s="34"/>
      <c r="AM24" s="34"/>
      <c r="AN24" s="34"/>
      <c r="AO24" s="34"/>
      <c r="AP24" s="34"/>
      <c r="AQ24" s="34"/>
      <c r="AR24" s="34"/>
      <c r="AS24" s="34"/>
      <c r="AT24" s="34"/>
      <c r="AU24" s="34"/>
      <c r="AV24" s="34"/>
      <c r="AW24" s="34"/>
      <c r="AX24" s="34"/>
      <c r="AY24" s="34"/>
      <c r="AZ24" s="247">
        <f t="shared" si="8"/>
        <v>0</v>
      </c>
      <c r="BA24" s="34"/>
      <c r="BB24" s="44" t="str">
        <f t="shared" si="3"/>
        <v/>
      </c>
      <c r="BC24" s="34"/>
      <c r="BD24" s="34"/>
      <c r="BE24" s="34"/>
    </row>
    <row r="25" customHeight="1" spans="1:57">
      <c r="A25" s="107" t="str">
        <f t="shared" si="4"/>
        <v/>
      </c>
      <c r="B25" s="13"/>
      <c r="C25" s="13"/>
      <c r="D25" s="27"/>
      <c r="E25" s="27"/>
      <c r="F25" s="27"/>
      <c r="G25" s="27"/>
      <c r="H25" s="27"/>
      <c r="I25" s="27"/>
      <c r="J25" s="152"/>
      <c r="K25" s="27"/>
      <c r="L25" s="27"/>
      <c r="M25" s="27"/>
      <c r="N25" s="27"/>
      <c r="O25" s="152">
        <f t="shared" si="5"/>
        <v>0</v>
      </c>
      <c r="P25" s="152" t="str">
        <f t="shared" si="6"/>
        <v/>
      </c>
      <c r="Q25" s="152">
        <f t="shared" si="9"/>
        <v>0</v>
      </c>
      <c r="R25" s="152">
        <f t="shared" si="9"/>
        <v>0</v>
      </c>
      <c r="S25" s="152"/>
      <c r="T25" s="152"/>
      <c r="U25" s="16">
        <f t="shared" si="10"/>
        <v>0</v>
      </c>
      <c r="V25" s="16" t="str">
        <f t="shared" si="7"/>
        <v/>
      </c>
      <c r="W25" s="27"/>
      <c r="Y25" s="28"/>
      <c r="Z25" s="28"/>
      <c r="AA25" s="28"/>
      <c r="AB25" s="28"/>
      <c r="AC25" s="28"/>
      <c r="AD25" s="28"/>
      <c r="AE25" s="28"/>
      <c r="AF25" s="28"/>
      <c r="AG25" s="28"/>
      <c r="AH25" s="28"/>
      <c r="AI25" s="35"/>
      <c r="AJ25" s="34"/>
      <c r="AK25" s="28"/>
      <c r="AL25" s="34"/>
      <c r="AM25" s="34"/>
      <c r="AN25" s="34"/>
      <c r="AO25" s="34"/>
      <c r="AP25" s="34"/>
      <c r="AQ25" s="34"/>
      <c r="AR25" s="34"/>
      <c r="AS25" s="34"/>
      <c r="AT25" s="34"/>
      <c r="AU25" s="34"/>
      <c r="AV25" s="34"/>
      <c r="AW25" s="34"/>
      <c r="AX25" s="34"/>
      <c r="AY25" s="34"/>
      <c r="AZ25" s="247">
        <f t="shared" si="8"/>
        <v>0</v>
      </c>
      <c r="BA25" s="34"/>
      <c r="BB25" s="44" t="str">
        <f t="shared" si="3"/>
        <v/>
      </c>
      <c r="BC25" s="34"/>
      <c r="BD25" s="34"/>
      <c r="BE25" s="34"/>
    </row>
    <row r="26" customHeight="1" spans="1:57">
      <c r="A26" s="107" t="str">
        <f t="shared" si="4"/>
        <v/>
      </c>
      <c r="B26" s="13"/>
      <c r="C26" s="13"/>
      <c r="D26" s="27"/>
      <c r="E26" s="27"/>
      <c r="F26" s="27"/>
      <c r="G26" s="27"/>
      <c r="H26" s="27"/>
      <c r="I26" s="27"/>
      <c r="J26" s="152"/>
      <c r="K26" s="27"/>
      <c r="L26" s="27"/>
      <c r="M26" s="27"/>
      <c r="N26" s="27"/>
      <c r="O26" s="152">
        <f t="shared" si="5"/>
        <v>0</v>
      </c>
      <c r="P26" s="152" t="str">
        <f t="shared" si="6"/>
        <v/>
      </c>
      <c r="Q26" s="152">
        <f t="shared" si="9"/>
        <v>0</v>
      </c>
      <c r="R26" s="152">
        <f t="shared" si="9"/>
        <v>0</v>
      </c>
      <c r="S26" s="152"/>
      <c r="T26" s="152"/>
      <c r="U26" s="16">
        <f t="shared" si="10"/>
        <v>0</v>
      </c>
      <c r="V26" s="16" t="str">
        <f t="shared" si="7"/>
        <v/>
      </c>
      <c r="W26" s="27"/>
      <c r="Y26" s="28"/>
      <c r="Z26" s="28"/>
      <c r="AA26" s="28"/>
      <c r="AB26" s="28"/>
      <c r="AC26" s="28"/>
      <c r="AD26" s="28"/>
      <c r="AE26" s="28"/>
      <c r="AF26" s="28"/>
      <c r="AG26" s="28"/>
      <c r="AH26" s="28"/>
      <c r="AI26" s="35"/>
      <c r="AJ26" s="34"/>
      <c r="AK26" s="28"/>
      <c r="AL26" s="34"/>
      <c r="AM26" s="34"/>
      <c r="AN26" s="34"/>
      <c r="AO26" s="34"/>
      <c r="AP26" s="34"/>
      <c r="AQ26" s="34"/>
      <c r="AR26" s="34"/>
      <c r="AS26" s="34"/>
      <c r="AT26" s="34"/>
      <c r="AU26" s="34"/>
      <c r="AV26" s="34"/>
      <c r="AW26" s="34"/>
      <c r="AX26" s="34"/>
      <c r="AY26" s="34"/>
      <c r="AZ26" s="247">
        <f t="shared" si="8"/>
        <v>0</v>
      </c>
      <c r="BA26" s="34"/>
      <c r="BB26" s="44" t="str">
        <f t="shared" si="3"/>
        <v/>
      </c>
      <c r="BC26" s="34"/>
      <c r="BD26" s="34"/>
      <c r="BE26" s="34"/>
    </row>
    <row r="27" customHeight="1" spans="1:57">
      <c r="A27" s="107" t="str">
        <f t="shared" si="4"/>
        <v/>
      </c>
      <c r="B27" s="13"/>
      <c r="C27" s="13"/>
      <c r="D27" s="27"/>
      <c r="E27" s="27"/>
      <c r="F27" s="27"/>
      <c r="G27" s="27"/>
      <c r="H27" s="27"/>
      <c r="I27" s="27"/>
      <c r="J27" s="152"/>
      <c r="K27" s="27"/>
      <c r="L27" s="27"/>
      <c r="M27" s="27"/>
      <c r="N27" s="27"/>
      <c r="O27" s="152">
        <f t="shared" si="5"/>
        <v>0</v>
      </c>
      <c r="P27" s="152" t="str">
        <f t="shared" si="6"/>
        <v/>
      </c>
      <c r="Q27" s="152">
        <f t="shared" si="9"/>
        <v>0</v>
      </c>
      <c r="R27" s="152">
        <f t="shared" si="9"/>
        <v>0</v>
      </c>
      <c r="S27" s="152"/>
      <c r="T27" s="152"/>
      <c r="U27" s="16">
        <f t="shared" si="10"/>
        <v>0</v>
      </c>
      <c r="V27" s="16" t="str">
        <f t="shared" si="7"/>
        <v/>
      </c>
      <c r="W27" s="27"/>
      <c r="Y27" s="28"/>
      <c r="Z27" s="28"/>
      <c r="AA27" s="28"/>
      <c r="AB27" s="28"/>
      <c r="AC27" s="28"/>
      <c r="AD27" s="28"/>
      <c r="AE27" s="28"/>
      <c r="AF27" s="28"/>
      <c r="AG27" s="28"/>
      <c r="AH27" s="28"/>
      <c r="AI27" s="35"/>
      <c r="AJ27" s="34"/>
      <c r="AK27" s="28"/>
      <c r="AL27" s="34"/>
      <c r="AM27" s="34"/>
      <c r="AN27" s="34"/>
      <c r="AO27" s="34"/>
      <c r="AP27" s="34"/>
      <c r="AQ27" s="34"/>
      <c r="AR27" s="34"/>
      <c r="AS27" s="34"/>
      <c r="AT27" s="34"/>
      <c r="AU27" s="34"/>
      <c r="AV27" s="34"/>
      <c r="AW27" s="34"/>
      <c r="AX27" s="34"/>
      <c r="AY27" s="34"/>
      <c r="AZ27" s="247">
        <f t="shared" si="8"/>
        <v>0</v>
      </c>
      <c r="BA27" s="34"/>
      <c r="BB27" s="44" t="str">
        <f t="shared" si="3"/>
        <v/>
      </c>
      <c r="BC27" s="34"/>
      <c r="BD27" s="34"/>
      <c r="BE27" s="34"/>
    </row>
    <row r="28" customHeight="1" spans="1:57">
      <c r="A28" s="107" t="str">
        <f t="shared" si="4"/>
        <v/>
      </c>
      <c r="B28" s="13"/>
      <c r="C28" s="13"/>
      <c r="D28" s="27"/>
      <c r="E28" s="27"/>
      <c r="F28" s="27"/>
      <c r="G28" s="27"/>
      <c r="H28" s="27"/>
      <c r="I28" s="27"/>
      <c r="J28" s="152"/>
      <c r="K28" s="27"/>
      <c r="L28" s="27"/>
      <c r="M28" s="27"/>
      <c r="N28" s="27"/>
      <c r="O28" s="152">
        <f t="shared" si="5"/>
        <v>0</v>
      </c>
      <c r="P28" s="152" t="str">
        <f t="shared" si="6"/>
        <v/>
      </c>
      <c r="Q28" s="152">
        <f t="shared" ref="Q28:Q29" si="17">I28+M28</f>
        <v>0</v>
      </c>
      <c r="R28" s="152">
        <f t="shared" ref="R28:R29" si="18">J28+N28</f>
        <v>0</v>
      </c>
      <c r="S28" s="152"/>
      <c r="T28" s="152"/>
      <c r="U28" s="16">
        <f t="shared" ref="U28:U29" si="19">S28*T28</f>
        <v>0</v>
      </c>
      <c r="V28" s="16" t="str">
        <f t="shared" ref="V28:V29" si="20">IF(Q28-R28=0,"",(U28-Q28+R28)/(Q28-R28)*100)</f>
        <v/>
      </c>
      <c r="W28" s="27"/>
      <c r="Y28" s="28"/>
      <c r="Z28" s="28"/>
      <c r="AA28" s="28"/>
      <c r="AB28" s="28"/>
      <c r="AC28" s="28"/>
      <c r="AD28" s="28"/>
      <c r="AE28" s="28"/>
      <c r="AF28" s="28"/>
      <c r="AG28" s="28"/>
      <c r="AH28" s="28"/>
      <c r="AI28" s="35"/>
      <c r="AJ28" s="34"/>
      <c r="AK28" s="28"/>
      <c r="AL28" s="34"/>
      <c r="AM28" s="34"/>
      <c r="AN28" s="34"/>
      <c r="AO28" s="34"/>
      <c r="AP28" s="34"/>
      <c r="AQ28" s="34"/>
      <c r="AR28" s="34"/>
      <c r="AS28" s="34"/>
      <c r="AT28" s="34"/>
      <c r="AU28" s="34"/>
      <c r="AV28" s="34"/>
      <c r="AW28" s="34"/>
      <c r="AX28" s="34"/>
      <c r="AY28" s="34"/>
      <c r="AZ28" s="247">
        <f t="shared" si="8"/>
        <v>0</v>
      </c>
      <c r="BA28" s="34"/>
      <c r="BB28" s="44" t="str">
        <f t="shared" si="3"/>
        <v/>
      </c>
      <c r="BC28" s="34"/>
      <c r="BD28" s="34"/>
      <c r="BE28" s="34"/>
    </row>
    <row r="29" customHeight="1" spans="1:57">
      <c r="A29" s="107" t="str">
        <f t="shared" si="4"/>
        <v/>
      </c>
      <c r="B29" s="13"/>
      <c r="C29" s="13"/>
      <c r="D29" s="27"/>
      <c r="E29" s="27"/>
      <c r="F29" s="27"/>
      <c r="G29" s="27"/>
      <c r="H29" s="27"/>
      <c r="I29" s="27"/>
      <c r="J29" s="152"/>
      <c r="K29" s="27"/>
      <c r="L29" s="27"/>
      <c r="M29" s="27"/>
      <c r="N29" s="27"/>
      <c r="O29" s="152">
        <f t="shared" si="5"/>
        <v>0</v>
      </c>
      <c r="P29" s="152" t="str">
        <f t="shared" si="6"/>
        <v/>
      </c>
      <c r="Q29" s="152">
        <f t="shared" si="17"/>
        <v>0</v>
      </c>
      <c r="R29" s="152">
        <f t="shared" si="18"/>
        <v>0</v>
      </c>
      <c r="S29" s="152"/>
      <c r="T29" s="152"/>
      <c r="U29" s="16">
        <f t="shared" si="19"/>
        <v>0</v>
      </c>
      <c r="V29" s="16" t="str">
        <f t="shared" si="20"/>
        <v/>
      </c>
      <c r="W29" s="27"/>
      <c r="Y29" s="28"/>
      <c r="Z29" s="28"/>
      <c r="AA29" s="28"/>
      <c r="AB29" s="28"/>
      <c r="AC29" s="28"/>
      <c r="AD29" s="28"/>
      <c r="AE29" s="28"/>
      <c r="AF29" s="28"/>
      <c r="AG29" s="28"/>
      <c r="AH29" s="28"/>
      <c r="AI29" s="35"/>
      <c r="AJ29" s="34"/>
      <c r="AK29" s="28"/>
      <c r="AL29" s="34"/>
      <c r="AM29" s="34"/>
      <c r="AN29" s="34"/>
      <c r="AO29" s="34"/>
      <c r="AP29" s="34"/>
      <c r="AQ29" s="34"/>
      <c r="AR29" s="34"/>
      <c r="AS29" s="34"/>
      <c r="AT29" s="34"/>
      <c r="AU29" s="34"/>
      <c r="AV29" s="34"/>
      <c r="AW29" s="34"/>
      <c r="AX29" s="34"/>
      <c r="AY29" s="34"/>
      <c r="AZ29" s="247">
        <f t="shared" si="8"/>
        <v>0</v>
      </c>
      <c r="BA29" s="34"/>
      <c r="BB29" s="44" t="str">
        <f t="shared" si="3"/>
        <v/>
      </c>
      <c r="BC29" s="34"/>
      <c r="BD29" s="34"/>
      <c r="BE29" s="34"/>
    </row>
    <row r="30" customHeight="1" spans="1:57">
      <c r="A30" s="107" t="str">
        <f t="shared" si="4"/>
        <v/>
      </c>
      <c r="B30" s="13"/>
      <c r="C30" s="13"/>
      <c r="D30" s="27"/>
      <c r="E30" s="27"/>
      <c r="F30" s="27"/>
      <c r="G30" s="27"/>
      <c r="H30" s="27"/>
      <c r="I30" s="27"/>
      <c r="J30" s="152"/>
      <c r="K30" s="27"/>
      <c r="L30" s="27"/>
      <c r="M30" s="27"/>
      <c r="N30" s="27"/>
      <c r="O30" s="152">
        <f t="shared" si="5"/>
        <v>0</v>
      </c>
      <c r="P30" s="152" t="str">
        <f t="shared" si="6"/>
        <v/>
      </c>
      <c r="Q30" s="152">
        <f t="shared" si="9"/>
        <v>0</v>
      </c>
      <c r="R30" s="152">
        <f t="shared" si="9"/>
        <v>0</v>
      </c>
      <c r="S30" s="152"/>
      <c r="T30" s="152"/>
      <c r="U30" s="16">
        <f t="shared" si="10"/>
        <v>0</v>
      </c>
      <c r="V30" s="16" t="str">
        <f t="shared" si="7"/>
        <v/>
      </c>
      <c r="W30" s="27"/>
      <c r="Y30" s="28"/>
      <c r="Z30" s="28"/>
      <c r="AA30" s="28"/>
      <c r="AB30" s="28"/>
      <c r="AC30" s="28"/>
      <c r="AD30" s="28"/>
      <c r="AE30" s="28"/>
      <c r="AF30" s="28"/>
      <c r="AG30" s="28"/>
      <c r="AH30" s="28"/>
      <c r="AI30" s="35"/>
      <c r="AJ30" s="34"/>
      <c r="AK30" s="28"/>
      <c r="AL30" s="34"/>
      <c r="AM30" s="34"/>
      <c r="AN30" s="34"/>
      <c r="AO30" s="34"/>
      <c r="AP30" s="34"/>
      <c r="AQ30" s="34"/>
      <c r="AR30" s="34"/>
      <c r="AS30" s="34"/>
      <c r="AT30" s="34"/>
      <c r="AU30" s="34"/>
      <c r="AV30" s="34"/>
      <c r="AW30" s="34"/>
      <c r="AX30" s="34"/>
      <c r="AY30" s="34"/>
      <c r="AZ30" s="247">
        <f t="shared" si="8"/>
        <v>0</v>
      </c>
      <c r="BA30" s="34"/>
      <c r="BB30" s="44" t="str">
        <f t="shared" si="3"/>
        <v/>
      </c>
      <c r="BC30" s="34"/>
      <c r="BD30" s="34"/>
      <c r="BE30" s="34"/>
    </row>
    <row r="31" customHeight="1" spans="1:57">
      <c r="A31" s="9" t="s">
        <v>741</v>
      </c>
      <c r="B31" s="9"/>
      <c r="C31" s="9"/>
      <c r="D31" s="27"/>
      <c r="E31" s="27"/>
      <c r="F31" s="27"/>
      <c r="G31" s="152">
        <f>SUM(G8:G30)</f>
        <v>0</v>
      </c>
      <c r="H31" s="152"/>
      <c r="I31" s="152">
        <f>SUM(I8:I30)</f>
        <v>0</v>
      </c>
      <c r="J31" s="152">
        <f>SUM(J8:J30)</f>
        <v>0</v>
      </c>
      <c r="K31" s="152">
        <f>SUM(K8:K30)</f>
        <v>0</v>
      </c>
      <c r="L31" s="152"/>
      <c r="M31" s="152">
        <f>SUM(M8:M30)</f>
        <v>0</v>
      </c>
      <c r="N31" s="152">
        <f>SUM(N8:N30)</f>
        <v>0</v>
      </c>
      <c r="O31" s="152">
        <f>SUM(O8:O30)</f>
        <v>0</v>
      </c>
      <c r="P31" s="152"/>
      <c r="Q31" s="152">
        <f>SUM(Q8:Q30)</f>
        <v>0</v>
      </c>
      <c r="R31" s="16">
        <f>SUM(R8:R30)</f>
        <v>0</v>
      </c>
      <c r="S31" s="16">
        <f>SUM(S8:S30)</f>
        <v>0</v>
      </c>
      <c r="T31" s="16"/>
      <c r="U31" s="16">
        <f>SUM(U8:U30)</f>
        <v>0</v>
      </c>
      <c r="V31" s="16" t="str">
        <f t="shared" si="7"/>
        <v/>
      </c>
      <c r="W31" s="27"/>
      <c r="Y31" s="28"/>
      <c r="Z31" s="28"/>
      <c r="AA31" s="28"/>
      <c r="AB31" s="28"/>
      <c r="AC31" s="28"/>
      <c r="AD31" s="28"/>
      <c r="AE31" s="28"/>
      <c r="AF31" s="28"/>
      <c r="AG31" s="28"/>
      <c r="AH31" s="28"/>
      <c r="AI31" s="35"/>
      <c r="AJ31" s="34"/>
      <c r="AK31" s="28"/>
      <c r="AL31" s="34"/>
      <c r="AM31" s="34"/>
      <c r="AN31" s="34"/>
      <c r="AO31" s="34"/>
      <c r="AP31" s="34"/>
      <c r="AQ31" s="34"/>
      <c r="AR31" s="34"/>
      <c r="AS31" s="34"/>
      <c r="AT31" s="34"/>
      <c r="AU31" s="34"/>
      <c r="AV31" s="34"/>
      <c r="AW31" s="34"/>
      <c r="AX31" s="34"/>
      <c r="AY31" s="34"/>
      <c r="AZ31" s="247">
        <f t="shared" si="8"/>
        <v>0</v>
      </c>
      <c r="BA31" s="34"/>
      <c r="BB31" s="44" t="str">
        <f t="shared" si="3"/>
        <v/>
      </c>
      <c r="BC31" s="34"/>
      <c r="BD31" s="34"/>
      <c r="BE31" s="34"/>
    </row>
    <row r="32" customHeight="1" spans="1:21">
      <c r="A32" s="3" t="str">
        <f>基本信息输入表!$K$6&amp;"填表人："&amp;基本信息输入表!$M$30</f>
        <v>被评估单位填表人：</v>
      </c>
      <c r="Q32" s="3"/>
      <c r="R32" s="3"/>
      <c r="U32" s="3" t="str">
        <f>"评估人员："&amp;基本信息输入表!$Q$30</f>
        <v>评估人员：陈诗雨</v>
      </c>
    </row>
    <row r="33" customHeight="1" spans="1:18">
      <c r="A33" s="3" t="str">
        <f>"填表日期："&amp;YEAR(基本信息输入表!$O$30)&amp;"年"&amp;MONTH(基本信息输入表!$O$30)&amp;"月"&amp;DAY(基本信息输入表!$O$30)&amp;"日"</f>
        <v>填表日期：1900年1月0日</v>
      </c>
      <c r="Q33" s="3"/>
      <c r="R33" s="3"/>
    </row>
    <row r="34" customHeight="1" spans="24:24">
      <c r="X34" s="29" t="s">
        <v>466</v>
      </c>
    </row>
  </sheetData>
  <mergeCells count="42">
    <mergeCell ref="A2:W2"/>
    <mergeCell ref="A3:W3"/>
    <mergeCell ref="Y5:AE5"/>
    <mergeCell ref="AF5:AN5"/>
    <mergeCell ref="AO5:BA5"/>
    <mergeCell ref="BB5:BE5"/>
    <mergeCell ref="G6:I6"/>
    <mergeCell ref="K6:M6"/>
    <mergeCell ref="O6:Q6"/>
    <mergeCell ref="S6:U6"/>
    <mergeCell ref="AF6:AJ6"/>
    <mergeCell ref="AK6:AL6"/>
    <mergeCell ref="AP6:AQ6"/>
    <mergeCell ref="AR6:AY6"/>
    <mergeCell ref="A31:B31"/>
    <mergeCell ref="A6:A7"/>
    <mergeCell ref="B6:B7"/>
    <mergeCell ref="C6:C7"/>
    <mergeCell ref="D6:D7"/>
    <mergeCell ref="E6:E7"/>
    <mergeCell ref="F6:F7"/>
    <mergeCell ref="J6:J7"/>
    <mergeCell ref="N6:N7"/>
    <mergeCell ref="R6:R7"/>
    <mergeCell ref="V6:V7"/>
    <mergeCell ref="W6:W7"/>
    <mergeCell ref="Y6:Y7"/>
    <mergeCell ref="Z6:Z7"/>
    <mergeCell ref="AA6:AA7"/>
    <mergeCell ref="AB6:AB7"/>
    <mergeCell ref="AC6:AC7"/>
    <mergeCell ref="AD6:AD7"/>
    <mergeCell ref="AE6:AE7"/>
    <mergeCell ref="AM6:AM7"/>
    <mergeCell ref="AN6:AN7"/>
    <mergeCell ref="AO6:AO7"/>
    <mergeCell ref="AZ6:AZ7"/>
    <mergeCell ref="BA6:BA7"/>
    <mergeCell ref="BB6:BB7"/>
    <mergeCell ref="BC6:BC7"/>
    <mergeCell ref="BD6:BD7"/>
    <mergeCell ref="BE6:BE7"/>
  </mergeCells>
  <dataValidations count="3">
    <dataValidation type="list" allowBlank="1" showInputMessage="1" showErrorMessage="1" sqref="AK8:AK31">
      <formula1>基本信息输入表!$A$126:$A$128</formula1>
    </dataValidation>
    <dataValidation type="list" allowBlank="1" showInputMessage="1" showErrorMessage="1" sqref="AF8:AH31">
      <formula1>$A$108:$A$109</formula1>
    </dataValidation>
    <dataValidation type="list" allowBlank="1" showInputMessage="1" showErrorMessage="1" sqref="Y8:AC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3" fitToHeight="1000" orientation="landscape"/>
  <headerFooter scaleWithDoc="0">
    <oddFooter>&amp;R&amp;"宋体,常规"&amp;10&amp;P/&amp;N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A31"/>
  <sheetViews>
    <sheetView showGridLines="0" zoomScale="90" zoomScaleNormal="90" workbookViewId="0">
      <selection activeCell="L20" sqref="L20"/>
    </sheetView>
  </sheetViews>
  <sheetFormatPr defaultColWidth="9" defaultRowHeight="15.75" customHeight="1"/>
  <cols>
    <col min="1" max="1" width="5.75" style="3" customWidth="1"/>
    <col min="2" max="2" width="16.25" style="3" customWidth="1"/>
    <col min="3" max="3" width="4.25" style="3" customWidth="1"/>
    <col min="4" max="9" width="10.625" style="3" customWidth="1" outlineLevel="1"/>
    <col min="10" max="11" width="10.625" style="3" customWidth="1"/>
    <col min="12" max="12" width="12.25" style="3" customWidth="1"/>
    <col min="13" max="15" width="10.625" style="3" customWidth="1"/>
    <col min="16" max="16" width="12.25" style="3" customWidth="1"/>
    <col min="17" max="17" width="8.75" style="3" customWidth="1"/>
    <col min="18" max="18" width="9.5" style="3" customWidth="1"/>
    <col min="19" max="19" width="9" style="3"/>
    <col min="20" max="24" width="5.625" style="4" customWidth="1" outlineLevel="1"/>
    <col min="25" max="25" width="14.75" style="4" customWidth="1" outlineLevel="1"/>
    <col min="26" max="26" width="13.625" style="4" customWidth="1"/>
    <col min="27" max="29" width="5.625" style="4" customWidth="1" outlineLevel="1"/>
    <col min="30" max="30" width="7.25" style="4" customWidth="1" outlineLevel="1"/>
    <col min="31" max="31" width="5.625" style="4" customWidth="1" outlineLevel="1"/>
    <col min="32" max="33" width="8.625" style="4" customWidth="1" outlineLevel="1"/>
    <col min="34" max="34" width="14.625" style="4" customWidth="1" outlineLevel="1"/>
    <col min="35" max="35" width="13.625" style="4" customWidth="1"/>
    <col min="36" max="36" width="8.625" style="4" customWidth="1" outlineLevel="2"/>
    <col min="37" max="44" width="10.75" style="4" customWidth="1" outlineLevel="2"/>
    <col min="45" max="46" width="12" style="4" customWidth="1" outlineLevel="2"/>
    <col min="47" max="47" width="10.75" style="4" customWidth="1" outlineLevel="2"/>
    <col min="48" max="48" width="8.625" style="4" customWidth="1" outlineLevel="1"/>
    <col min="49" max="49" width="13.75" style="4" customWidth="1"/>
    <col min="50" max="52" width="13.625" style="4" customWidth="1" outlineLevel="1"/>
    <col min="53" max="53" width="13.625" style="4" customWidth="1"/>
    <col min="54" max="16384" width="9" style="3"/>
  </cols>
  <sheetData>
    <row r="1" customHeight="1" spans="1:1">
      <c r="A1" s="5" t="s">
        <v>435</v>
      </c>
    </row>
    <row r="2" s="1" customFormat="1" ht="30" customHeight="1" spans="1:53">
      <c r="A2" s="6" t="s">
        <v>807</v>
      </c>
      <c r="B2" s="6"/>
      <c r="C2" s="6"/>
      <c r="D2" s="6"/>
      <c r="E2" s="6"/>
      <c r="F2" s="6"/>
      <c r="G2" s="6"/>
      <c r="H2" s="6"/>
      <c r="I2" s="6"/>
      <c r="J2" s="6"/>
      <c r="K2" s="6"/>
      <c r="L2" s="6"/>
      <c r="M2" s="6"/>
      <c r="N2" s="6"/>
      <c r="O2" s="6"/>
      <c r="P2" s="6"/>
      <c r="Q2" s="6"/>
      <c r="R2" s="6"/>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customHeight="1" spans="1:18">
      <c r="A3" s="2" t="str">
        <f>"评估基准日："&amp;TEXT(基本信息输入表!M7,"yyyy年mm月dd日")</f>
        <v>评估基准日：2024年06月30日</v>
      </c>
      <c r="B3" s="2"/>
      <c r="C3" s="2"/>
      <c r="D3" s="2"/>
      <c r="E3" s="2"/>
      <c r="F3" s="2"/>
      <c r="G3" s="2"/>
      <c r="H3" s="2"/>
      <c r="I3" s="2"/>
      <c r="J3" s="2"/>
      <c r="K3" s="2"/>
      <c r="L3" s="2"/>
      <c r="M3" s="2"/>
      <c r="N3" s="2"/>
      <c r="O3" s="2"/>
      <c r="P3" s="2"/>
      <c r="Q3" s="2"/>
      <c r="R3" s="2"/>
    </row>
    <row r="4" ht="14.1" customHeight="1" spans="1:18">
      <c r="A4" s="2"/>
      <c r="B4" s="2"/>
      <c r="C4" s="2"/>
      <c r="D4" s="2"/>
      <c r="E4" s="2"/>
      <c r="F4" s="2"/>
      <c r="G4" s="2"/>
      <c r="H4" s="2"/>
      <c r="I4" s="2"/>
      <c r="J4" s="2"/>
      <c r="K4" s="2"/>
      <c r="L4" s="2"/>
      <c r="M4" s="2"/>
      <c r="N4" s="2"/>
      <c r="O4" s="2"/>
      <c r="P4" s="2"/>
      <c r="Q4" s="2"/>
      <c r="R4" s="21" t="s">
        <v>808</v>
      </c>
    </row>
    <row r="5" customHeight="1" spans="1:53">
      <c r="A5" s="3" t="str">
        <f>基本信息输入表!K6&amp;"："&amp;基本信息输入表!M6</f>
        <v>被评估单位：贵州天然气能源投资股份有限公司</v>
      </c>
      <c r="R5" s="21" t="s">
        <v>469</v>
      </c>
      <c r="T5" s="20" t="s">
        <v>598</v>
      </c>
      <c r="U5" s="20"/>
      <c r="V5" s="20"/>
      <c r="W5" s="20"/>
      <c r="X5" s="20"/>
      <c r="Y5" s="20"/>
      <c r="Z5" s="20"/>
      <c r="AA5" s="30" t="s">
        <v>599</v>
      </c>
      <c r="AB5" s="31"/>
      <c r="AC5" s="31"/>
      <c r="AD5" s="31"/>
      <c r="AE5" s="31"/>
      <c r="AF5" s="31"/>
      <c r="AG5" s="31"/>
      <c r="AH5" s="31"/>
      <c r="AI5" s="32"/>
      <c r="AJ5" s="68" t="s">
        <v>600</v>
      </c>
      <c r="AK5" s="36"/>
      <c r="AL5" s="36"/>
      <c r="AM5" s="36"/>
      <c r="AN5" s="36"/>
      <c r="AO5" s="36"/>
      <c r="AP5" s="36"/>
      <c r="AQ5" s="36"/>
      <c r="AR5" s="36"/>
      <c r="AS5" s="36"/>
      <c r="AT5" s="36"/>
      <c r="AU5" s="36"/>
      <c r="AV5" s="36"/>
      <c r="AW5" s="37"/>
      <c r="AX5" s="33" t="s">
        <v>601</v>
      </c>
      <c r="AY5" s="33"/>
      <c r="AZ5" s="33"/>
      <c r="BA5" s="33"/>
    </row>
    <row r="6" s="2" customFormat="1" customHeight="1" spans="1:53">
      <c r="A6" s="9" t="s">
        <v>470</v>
      </c>
      <c r="B6" s="9" t="s">
        <v>769</v>
      </c>
      <c r="C6" s="144" t="s">
        <v>770</v>
      </c>
      <c r="D6" s="141" t="s">
        <v>709</v>
      </c>
      <c r="E6" s="141"/>
      <c r="F6" s="141"/>
      <c r="G6" s="141" t="s">
        <v>695</v>
      </c>
      <c r="H6" s="141"/>
      <c r="I6" s="141"/>
      <c r="J6" s="9" t="s">
        <v>442</v>
      </c>
      <c r="K6" s="9"/>
      <c r="L6" s="9"/>
      <c r="M6" s="153" t="s">
        <v>809</v>
      </c>
      <c r="N6" s="9" t="s">
        <v>443</v>
      </c>
      <c r="O6" s="9"/>
      <c r="P6" s="9"/>
      <c r="Q6" s="9" t="s">
        <v>445</v>
      </c>
      <c r="R6" s="9" t="s">
        <v>588</v>
      </c>
      <c r="T6" s="20" t="s">
        <v>602</v>
      </c>
      <c r="U6" s="269" t="s">
        <v>654</v>
      </c>
      <c r="V6" s="269" t="s">
        <v>696</v>
      </c>
      <c r="W6" s="22" t="s">
        <v>711</v>
      </c>
      <c r="X6" s="23" t="s">
        <v>604</v>
      </c>
      <c r="Y6" s="20" t="s">
        <v>605</v>
      </c>
      <c r="Z6" s="20"/>
      <c r="AA6" s="30" t="s">
        <v>606</v>
      </c>
      <c r="AB6" s="31"/>
      <c r="AC6" s="31"/>
      <c r="AD6" s="31"/>
      <c r="AE6" s="32"/>
      <c r="AF6" s="33" t="s">
        <v>607</v>
      </c>
      <c r="AG6" s="33"/>
      <c r="AH6" s="33" t="s">
        <v>608</v>
      </c>
      <c r="AI6" s="38"/>
      <c r="AJ6" s="20" t="s">
        <v>609</v>
      </c>
      <c r="AK6" s="20" t="s">
        <v>657</v>
      </c>
      <c r="AL6" s="20"/>
      <c r="AM6" s="319" t="s">
        <v>810</v>
      </c>
      <c r="AN6" s="70"/>
      <c r="AO6" s="70"/>
      <c r="AP6" s="70"/>
      <c r="AQ6" s="70"/>
      <c r="AR6" s="70"/>
      <c r="AS6" s="70"/>
      <c r="AT6" s="70"/>
      <c r="AU6" s="71"/>
      <c r="AV6" s="20" t="s">
        <v>443</v>
      </c>
      <c r="AW6" s="40"/>
      <c r="AX6" s="38" t="s">
        <v>610</v>
      </c>
      <c r="AY6" s="38" t="s">
        <v>611</v>
      </c>
      <c r="AZ6" s="33" t="s">
        <v>612</v>
      </c>
      <c r="BA6" s="38"/>
    </row>
    <row r="7" s="2" customFormat="1" customHeight="1" spans="1:53">
      <c r="A7" s="9"/>
      <c r="B7" s="9"/>
      <c r="C7" s="145"/>
      <c r="D7" s="141" t="s">
        <v>771</v>
      </c>
      <c r="E7" s="141" t="s">
        <v>772</v>
      </c>
      <c r="F7" s="141" t="s">
        <v>773</v>
      </c>
      <c r="G7" s="141" t="s">
        <v>771</v>
      </c>
      <c r="H7" s="141" t="s">
        <v>772</v>
      </c>
      <c r="I7" s="141" t="s">
        <v>773</v>
      </c>
      <c r="J7" s="9" t="s">
        <v>771</v>
      </c>
      <c r="K7" s="9" t="s">
        <v>772</v>
      </c>
      <c r="L7" s="9" t="s">
        <v>773</v>
      </c>
      <c r="M7" s="154"/>
      <c r="N7" s="9" t="s">
        <v>774</v>
      </c>
      <c r="O7" s="9" t="s">
        <v>775</v>
      </c>
      <c r="P7" s="9" t="s">
        <v>773</v>
      </c>
      <c r="Q7" s="9"/>
      <c r="R7" s="9"/>
      <c r="T7" s="20"/>
      <c r="U7" s="42"/>
      <c r="V7" s="42"/>
      <c r="W7" s="20"/>
      <c r="X7" s="20"/>
      <c r="Y7" s="20"/>
      <c r="Z7" s="20"/>
      <c r="AA7" s="33" t="s">
        <v>617</v>
      </c>
      <c r="AB7" s="95" t="s">
        <v>666</v>
      </c>
      <c r="AC7" s="33" t="s">
        <v>618</v>
      </c>
      <c r="AD7" s="33" t="s">
        <v>620</v>
      </c>
      <c r="AE7" s="30" t="s">
        <v>621</v>
      </c>
      <c r="AF7" s="33" t="s">
        <v>622</v>
      </c>
      <c r="AG7" s="33" t="s">
        <v>623</v>
      </c>
      <c r="AH7" s="33"/>
      <c r="AI7" s="41"/>
      <c r="AJ7" s="20"/>
      <c r="AK7" s="20" t="s">
        <v>669</v>
      </c>
      <c r="AL7" s="20" t="s">
        <v>670</v>
      </c>
      <c r="AM7" s="110" t="s">
        <v>800</v>
      </c>
      <c r="AN7" s="110" t="s">
        <v>801</v>
      </c>
      <c r="AO7" s="110" t="s">
        <v>802</v>
      </c>
      <c r="AP7" s="110" t="s">
        <v>803</v>
      </c>
      <c r="AQ7" s="110" t="s">
        <v>804</v>
      </c>
      <c r="AR7" s="110" t="s">
        <v>805</v>
      </c>
      <c r="AS7" s="110" t="s">
        <v>806</v>
      </c>
      <c r="AT7" s="110" t="s">
        <v>811</v>
      </c>
      <c r="AU7" s="20"/>
      <c r="AV7" s="20"/>
      <c r="AW7" s="43"/>
      <c r="AX7" s="41"/>
      <c r="AY7" s="41"/>
      <c r="AZ7" s="33"/>
      <c r="BA7" s="41"/>
    </row>
    <row r="8" s="2" customFormat="1" customHeight="1" spans="1:53">
      <c r="A8" s="107" t="str">
        <f>IF(B8="","",ROW()-7)</f>
        <v/>
      </c>
      <c r="B8" s="13"/>
      <c r="C8" s="145"/>
      <c r="D8" s="145"/>
      <c r="E8" s="145"/>
      <c r="F8" s="145"/>
      <c r="G8" s="145"/>
      <c r="H8" s="145"/>
      <c r="I8" s="145"/>
      <c r="J8" s="152">
        <f>D8+G8</f>
        <v>0</v>
      </c>
      <c r="K8" s="152" t="str">
        <f>IFERROR(L8/J8,"")</f>
        <v/>
      </c>
      <c r="L8" s="152">
        <f t="shared" ref="L8:L10" si="0">I8+F8</f>
        <v>0</v>
      </c>
      <c r="M8" s="152"/>
      <c r="N8" s="152"/>
      <c r="O8" s="152"/>
      <c r="P8" s="152">
        <f t="shared" ref="P8:P10" si="1">N8*O8</f>
        <v>0</v>
      </c>
      <c r="Q8" s="16" t="str">
        <f>IF(L8=0,"",(P8-L8)/L8*100)</f>
        <v/>
      </c>
      <c r="R8" s="27"/>
      <c r="T8" s="28"/>
      <c r="U8" s="28"/>
      <c r="V8" s="28"/>
      <c r="W8" s="28"/>
      <c r="X8" s="28"/>
      <c r="Y8" s="28"/>
      <c r="Z8" s="28"/>
      <c r="AA8" s="28"/>
      <c r="AB8" s="28"/>
      <c r="AC8" s="28"/>
      <c r="AD8" s="34"/>
      <c r="AE8" s="34"/>
      <c r="AF8" s="28"/>
      <c r="AG8" s="34"/>
      <c r="AH8" s="34"/>
      <c r="AI8" s="34"/>
      <c r="AJ8" s="34"/>
      <c r="AK8" s="34"/>
      <c r="AL8" s="34"/>
      <c r="AM8" s="34"/>
      <c r="AN8" s="34"/>
      <c r="AO8" s="34"/>
      <c r="AP8" s="34"/>
      <c r="AQ8" s="34"/>
      <c r="AR8" s="34"/>
      <c r="AS8" s="34"/>
      <c r="AT8" s="34"/>
      <c r="AU8" s="34"/>
      <c r="AV8" s="247"/>
      <c r="AW8" s="34"/>
      <c r="AX8" s="44" t="str">
        <f t="shared" ref="AX8:AX28" si="2">IFERROR((AV8-L7)/(L7)*100,"")</f>
        <v/>
      </c>
      <c r="AY8" s="34"/>
      <c r="AZ8" s="34"/>
      <c r="BA8" s="34"/>
    </row>
    <row r="9" customHeight="1" spans="1:53">
      <c r="A9" s="107" t="str">
        <f t="shared" ref="A9:A27" si="3">IF(B9="","",ROW()-7)</f>
        <v/>
      </c>
      <c r="B9" s="13"/>
      <c r="C9" s="27"/>
      <c r="D9" s="27"/>
      <c r="E9" s="27"/>
      <c r="F9" s="27"/>
      <c r="G9" s="27"/>
      <c r="H9" s="27"/>
      <c r="I9" s="27"/>
      <c r="J9" s="152">
        <f t="shared" ref="J9:J27" si="4">D9+G9</f>
        <v>0</v>
      </c>
      <c r="K9" s="152" t="str">
        <f t="shared" ref="K9:K27" si="5">IFERROR(L9/J9,"")</f>
        <v/>
      </c>
      <c r="L9" s="152">
        <f t="shared" si="0"/>
        <v>0</v>
      </c>
      <c r="M9" s="152"/>
      <c r="N9" s="152"/>
      <c r="O9" s="152"/>
      <c r="P9" s="152">
        <f t="shared" si="1"/>
        <v>0</v>
      </c>
      <c r="Q9" s="16" t="str">
        <f t="shared" ref="Q9:Q28" si="6">IF(L9=0,"",(P9-L9)/L9*100)</f>
        <v/>
      </c>
      <c r="R9" s="27"/>
      <c r="T9" s="28"/>
      <c r="U9" s="28"/>
      <c r="V9" s="28"/>
      <c r="W9" s="28"/>
      <c r="X9" s="28"/>
      <c r="Y9" s="28"/>
      <c r="Z9" s="28"/>
      <c r="AA9" s="28"/>
      <c r="AB9" s="28"/>
      <c r="AC9" s="28"/>
      <c r="AD9" s="35"/>
      <c r="AE9" s="34"/>
      <c r="AF9" s="28"/>
      <c r="AG9" s="34"/>
      <c r="AH9" s="34"/>
      <c r="AI9" s="34"/>
      <c r="AJ9" s="34"/>
      <c r="AK9" s="34"/>
      <c r="AL9" s="34"/>
      <c r="AM9" s="34"/>
      <c r="AN9" s="34"/>
      <c r="AO9" s="34"/>
      <c r="AP9" s="34"/>
      <c r="AQ9" s="34"/>
      <c r="AR9" s="34"/>
      <c r="AS9" s="34"/>
      <c r="AT9" s="34"/>
      <c r="AU9" s="34"/>
      <c r="AV9" s="247"/>
      <c r="AW9" s="34"/>
      <c r="AX9" s="44" t="str">
        <f t="shared" si="2"/>
        <v/>
      </c>
      <c r="AY9" s="34"/>
      <c r="AZ9" s="34"/>
      <c r="BA9" s="34"/>
    </row>
    <row r="10" customHeight="1" spans="1:53">
      <c r="A10" s="107" t="str">
        <f t="shared" si="3"/>
        <v/>
      </c>
      <c r="B10" s="13"/>
      <c r="C10" s="27"/>
      <c r="D10" s="27"/>
      <c r="E10" s="27"/>
      <c r="F10" s="27"/>
      <c r="G10" s="27"/>
      <c r="H10" s="27"/>
      <c r="I10" s="27"/>
      <c r="J10" s="152">
        <f t="shared" si="4"/>
        <v>0</v>
      </c>
      <c r="K10" s="152" t="str">
        <f t="shared" si="5"/>
        <v/>
      </c>
      <c r="L10" s="152">
        <f t="shared" si="0"/>
        <v>0</v>
      </c>
      <c r="M10" s="152"/>
      <c r="N10" s="152"/>
      <c r="O10" s="152"/>
      <c r="P10" s="152">
        <f t="shared" si="1"/>
        <v>0</v>
      </c>
      <c r="Q10" s="16" t="str">
        <f t="shared" si="6"/>
        <v/>
      </c>
      <c r="R10" s="27"/>
      <c r="T10" s="28"/>
      <c r="U10" s="28"/>
      <c r="V10" s="28"/>
      <c r="W10" s="28"/>
      <c r="X10" s="28"/>
      <c r="Y10" s="28"/>
      <c r="Z10" s="28"/>
      <c r="AA10" s="28"/>
      <c r="AB10" s="28"/>
      <c r="AC10" s="28"/>
      <c r="AD10" s="35"/>
      <c r="AE10" s="34"/>
      <c r="AF10" s="28"/>
      <c r="AG10" s="34"/>
      <c r="AH10" s="34"/>
      <c r="AI10" s="34"/>
      <c r="AJ10" s="34"/>
      <c r="AK10" s="34"/>
      <c r="AL10" s="34"/>
      <c r="AM10" s="34"/>
      <c r="AN10" s="34"/>
      <c r="AO10" s="34"/>
      <c r="AP10" s="34"/>
      <c r="AQ10" s="34"/>
      <c r="AR10" s="34"/>
      <c r="AS10" s="34"/>
      <c r="AT10" s="34"/>
      <c r="AU10" s="34"/>
      <c r="AV10" s="247"/>
      <c r="AW10" s="34"/>
      <c r="AX10" s="44" t="str">
        <f t="shared" si="2"/>
        <v/>
      </c>
      <c r="AY10" s="34"/>
      <c r="AZ10" s="34"/>
      <c r="BA10" s="34"/>
    </row>
    <row r="11" customHeight="1" spans="1:53">
      <c r="A11" s="107" t="str">
        <f t="shared" si="3"/>
        <v/>
      </c>
      <c r="B11" s="13"/>
      <c r="C11" s="27"/>
      <c r="D11" s="27"/>
      <c r="E11" s="27"/>
      <c r="F11" s="27"/>
      <c r="G11" s="27"/>
      <c r="H11" s="27"/>
      <c r="I11" s="27"/>
      <c r="J11" s="152">
        <f t="shared" si="4"/>
        <v>0</v>
      </c>
      <c r="K11" s="152" t="str">
        <f t="shared" si="5"/>
        <v/>
      </c>
      <c r="L11" s="152">
        <f t="shared" ref="L11:L27" si="7">I11+F11</f>
        <v>0</v>
      </c>
      <c r="M11" s="152"/>
      <c r="N11" s="152"/>
      <c r="O11" s="152"/>
      <c r="P11" s="152">
        <f t="shared" ref="P11:P27" si="8">N11*O11</f>
        <v>0</v>
      </c>
      <c r="Q11" s="16" t="str">
        <f t="shared" si="6"/>
        <v/>
      </c>
      <c r="R11" s="27"/>
      <c r="T11" s="28"/>
      <c r="U11" s="28"/>
      <c r="V11" s="28"/>
      <c r="W11" s="28"/>
      <c r="X11" s="28"/>
      <c r="Y11" s="28"/>
      <c r="Z11" s="28"/>
      <c r="AA11" s="28"/>
      <c r="AB11" s="28"/>
      <c r="AC11" s="28"/>
      <c r="AD11" s="35"/>
      <c r="AE11" s="34"/>
      <c r="AF11" s="28"/>
      <c r="AG11" s="34"/>
      <c r="AH11" s="34"/>
      <c r="AI11" s="34"/>
      <c r="AJ11" s="34"/>
      <c r="AK11" s="34"/>
      <c r="AL11" s="34"/>
      <c r="AM11" s="34"/>
      <c r="AN11" s="34"/>
      <c r="AO11" s="34"/>
      <c r="AP11" s="34"/>
      <c r="AQ11" s="34"/>
      <c r="AR11" s="34"/>
      <c r="AS11" s="34"/>
      <c r="AT11" s="34"/>
      <c r="AU11" s="34"/>
      <c r="AV11" s="247"/>
      <c r="AW11" s="34"/>
      <c r="AX11" s="44" t="str">
        <f t="shared" si="2"/>
        <v/>
      </c>
      <c r="AY11" s="34"/>
      <c r="AZ11" s="34"/>
      <c r="BA11" s="34"/>
    </row>
    <row r="12" customHeight="1" spans="1:53">
      <c r="A12" s="107" t="str">
        <f t="shared" si="3"/>
        <v/>
      </c>
      <c r="B12" s="13"/>
      <c r="C12" s="27"/>
      <c r="D12" s="27"/>
      <c r="E12" s="27"/>
      <c r="F12" s="27"/>
      <c r="G12" s="27"/>
      <c r="H12" s="27"/>
      <c r="I12" s="27"/>
      <c r="J12" s="152">
        <f t="shared" si="4"/>
        <v>0</v>
      </c>
      <c r="K12" s="152" t="str">
        <f t="shared" si="5"/>
        <v/>
      </c>
      <c r="L12" s="152">
        <f t="shared" si="7"/>
        <v>0</v>
      </c>
      <c r="M12" s="152"/>
      <c r="N12" s="152"/>
      <c r="O12" s="152"/>
      <c r="P12" s="152">
        <f t="shared" si="8"/>
        <v>0</v>
      </c>
      <c r="Q12" s="16" t="str">
        <f t="shared" si="6"/>
        <v/>
      </c>
      <c r="R12" s="27"/>
      <c r="T12" s="28"/>
      <c r="U12" s="28"/>
      <c r="V12" s="28"/>
      <c r="W12" s="28"/>
      <c r="X12" s="28"/>
      <c r="Y12" s="28"/>
      <c r="Z12" s="28"/>
      <c r="AA12" s="28"/>
      <c r="AB12" s="28"/>
      <c r="AC12" s="28"/>
      <c r="AD12" s="35"/>
      <c r="AE12" s="34"/>
      <c r="AF12" s="28"/>
      <c r="AG12" s="34"/>
      <c r="AH12" s="34"/>
      <c r="AI12" s="34"/>
      <c r="AJ12" s="34"/>
      <c r="AK12" s="34"/>
      <c r="AL12" s="34"/>
      <c r="AM12" s="34"/>
      <c r="AN12" s="34"/>
      <c r="AO12" s="34"/>
      <c r="AP12" s="34"/>
      <c r="AQ12" s="34"/>
      <c r="AR12" s="34"/>
      <c r="AS12" s="34"/>
      <c r="AT12" s="34"/>
      <c r="AU12" s="34"/>
      <c r="AV12" s="247"/>
      <c r="AW12" s="34"/>
      <c r="AX12" s="44" t="str">
        <f t="shared" si="2"/>
        <v/>
      </c>
      <c r="AY12" s="34"/>
      <c r="AZ12" s="34"/>
      <c r="BA12" s="34"/>
    </row>
    <row r="13" customHeight="1" spans="1:53">
      <c r="A13" s="107" t="str">
        <f t="shared" si="3"/>
        <v/>
      </c>
      <c r="B13" s="13"/>
      <c r="C13" s="27"/>
      <c r="D13" s="27"/>
      <c r="E13" s="27"/>
      <c r="F13" s="27"/>
      <c r="G13" s="27"/>
      <c r="H13" s="27"/>
      <c r="I13" s="27"/>
      <c r="J13" s="152">
        <f t="shared" si="4"/>
        <v>0</v>
      </c>
      <c r="K13" s="152" t="str">
        <f t="shared" si="5"/>
        <v/>
      </c>
      <c r="L13" s="152">
        <f t="shared" si="7"/>
        <v>0</v>
      </c>
      <c r="M13" s="152"/>
      <c r="N13" s="152"/>
      <c r="O13" s="152"/>
      <c r="P13" s="152">
        <f t="shared" si="8"/>
        <v>0</v>
      </c>
      <c r="Q13" s="16" t="str">
        <f t="shared" si="6"/>
        <v/>
      </c>
      <c r="R13" s="27"/>
      <c r="T13" s="28"/>
      <c r="U13" s="28"/>
      <c r="V13" s="28"/>
      <c r="W13" s="28"/>
      <c r="X13" s="28"/>
      <c r="Y13" s="28"/>
      <c r="Z13" s="28"/>
      <c r="AA13" s="28"/>
      <c r="AB13" s="28"/>
      <c r="AC13" s="28"/>
      <c r="AD13" s="35"/>
      <c r="AE13" s="34"/>
      <c r="AF13" s="28"/>
      <c r="AG13" s="34"/>
      <c r="AH13" s="34"/>
      <c r="AI13" s="34"/>
      <c r="AJ13" s="34"/>
      <c r="AK13" s="34"/>
      <c r="AL13" s="34"/>
      <c r="AM13" s="34"/>
      <c r="AN13" s="34"/>
      <c r="AO13" s="34"/>
      <c r="AP13" s="34"/>
      <c r="AQ13" s="34"/>
      <c r="AR13" s="34"/>
      <c r="AS13" s="34"/>
      <c r="AT13" s="34"/>
      <c r="AU13" s="34"/>
      <c r="AV13" s="247"/>
      <c r="AW13" s="34"/>
      <c r="AX13" s="44" t="str">
        <f t="shared" si="2"/>
        <v/>
      </c>
      <c r="AY13" s="34"/>
      <c r="AZ13" s="34"/>
      <c r="BA13" s="34"/>
    </row>
    <row r="14" customHeight="1" spans="1:53">
      <c r="A14" s="107"/>
      <c r="B14" s="13"/>
      <c r="C14" s="27"/>
      <c r="D14" s="27"/>
      <c r="E14" s="27"/>
      <c r="F14" s="27"/>
      <c r="G14" s="27"/>
      <c r="H14" s="27"/>
      <c r="I14" s="27"/>
      <c r="J14" s="152">
        <f t="shared" ref="J14:J16" si="9">D14+G14</f>
        <v>0</v>
      </c>
      <c r="K14" s="152" t="str">
        <f t="shared" ref="K14:K16" si="10">IFERROR(L14/J14,"")</f>
        <v/>
      </c>
      <c r="L14" s="152">
        <f t="shared" ref="L14:L16" si="11">I14+F14</f>
        <v>0</v>
      </c>
      <c r="M14" s="152"/>
      <c r="N14" s="152"/>
      <c r="O14" s="152"/>
      <c r="P14" s="152">
        <f t="shared" ref="P14:P16" si="12">N14*O14</f>
        <v>0</v>
      </c>
      <c r="Q14" s="16" t="str">
        <f t="shared" ref="Q14:Q16" si="13">IF(L14=0,"",(P14-L14)/L14*100)</f>
        <v/>
      </c>
      <c r="R14" s="27"/>
      <c r="T14" s="28"/>
      <c r="U14" s="28"/>
      <c r="V14" s="28"/>
      <c r="W14" s="28"/>
      <c r="X14" s="28"/>
      <c r="Y14" s="28"/>
      <c r="Z14" s="28"/>
      <c r="AA14" s="28"/>
      <c r="AB14" s="28"/>
      <c r="AC14" s="28"/>
      <c r="AD14" s="35"/>
      <c r="AE14" s="34"/>
      <c r="AF14" s="28"/>
      <c r="AG14" s="34"/>
      <c r="AH14" s="34"/>
      <c r="AI14" s="34"/>
      <c r="AJ14" s="34"/>
      <c r="AK14" s="34"/>
      <c r="AL14" s="34"/>
      <c r="AM14" s="34"/>
      <c r="AN14" s="34"/>
      <c r="AO14" s="34"/>
      <c r="AP14" s="34"/>
      <c r="AQ14" s="34"/>
      <c r="AR14" s="34"/>
      <c r="AS14" s="34"/>
      <c r="AT14" s="34"/>
      <c r="AU14" s="34"/>
      <c r="AV14" s="247"/>
      <c r="AW14" s="34"/>
      <c r="AX14" s="44"/>
      <c r="AY14" s="34"/>
      <c r="AZ14" s="34"/>
      <c r="BA14" s="34"/>
    </row>
    <row r="15" customHeight="1" spans="1:53">
      <c r="A15" s="107"/>
      <c r="B15" s="13"/>
      <c r="C15" s="27"/>
      <c r="D15" s="27"/>
      <c r="E15" s="27"/>
      <c r="F15" s="27"/>
      <c r="G15" s="27"/>
      <c r="H15" s="27"/>
      <c r="I15" s="27"/>
      <c r="J15" s="152">
        <f t="shared" si="9"/>
        <v>0</v>
      </c>
      <c r="K15" s="152" t="str">
        <f t="shared" si="10"/>
        <v/>
      </c>
      <c r="L15" s="152">
        <f t="shared" si="11"/>
        <v>0</v>
      </c>
      <c r="M15" s="152"/>
      <c r="N15" s="152"/>
      <c r="O15" s="152"/>
      <c r="P15" s="152">
        <f t="shared" si="12"/>
        <v>0</v>
      </c>
      <c r="Q15" s="16" t="str">
        <f t="shared" si="13"/>
        <v/>
      </c>
      <c r="R15" s="27"/>
      <c r="T15" s="28"/>
      <c r="U15" s="28"/>
      <c r="V15" s="28"/>
      <c r="W15" s="28"/>
      <c r="X15" s="28"/>
      <c r="Y15" s="28"/>
      <c r="Z15" s="28"/>
      <c r="AA15" s="28"/>
      <c r="AB15" s="28"/>
      <c r="AC15" s="28"/>
      <c r="AD15" s="35"/>
      <c r="AE15" s="34"/>
      <c r="AF15" s="28"/>
      <c r="AG15" s="34"/>
      <c r="AH15" s="34"/>
      <c r="AI15" s="34"/>
      <c r="AJ15" s="34"/>
      <c r="AK15" s="34"/>
      <c r="AL15" s="34"/>
      <c r="AM15" s="34"/>
      <c r="AN15" s="34"/>
      <c r="AO15" s="34"/>
      <c r="AP15" s="34"/>
      <c r="AQ15" s="34"/>
      <c r="AR15" s="34"/>
      <c r="AS15" s="34"/>
      <c r="AT15" s="34"/>
      <c r="AU15" s="34"/>
      <c r="AV15" s="247"/>
      <c r="AW15" s="34"/>
      <c r="AX15" s="44"/>
      <c r="AY15" s="34"/>
      <c r="AZ15" s="34"/>
      <c r="BA15" s="34"/>
    </row>
    <row r="16" customHeight="1" spans="1:53">
      <c r="A16" s="107"/>
      <c r="B16" s="13"/>
      <c r="C16" s="27"/>
      <c r="D16" s="27"/>
      <c r="E16" s="27"/>
      <c r="F16" s="27"/>
      <c r="G16" s="27"/>
      <c r="H16" s="27"/>
      <c r="I16" s="27"/>
      <c r="J16" s="152">
        <f t="shared" si="9"/>
        <v>0</v>
      </c>
      <c r="K16" s="152" t="str">
        <f t="shared" si="10"/>
        <v/>
      </c>
      <c r="L16" s="152">
        <f t="shared" si="11"/>
        <v>0</v>
      </c>
      <c r="M16" s="152"/>
      <c r="N16" s="152"/>
      <c r="O16" s="152"/>
      <c r="P16" s="152">
        <f t="shared" si="12"/>
        <v>0</v>
      </c>
      <c r="Q16" s="16" t="str">
        <f t="shared" si="13"/>
        <v/>
      </c>
      <c r="R16" s="27"/>
      <c r="T16" s="28"/>
      <c r="U16" s="28"/>
      <c r="V16" s="28"/>
      <c r="W16" s="28"/>
      <c r="X16" s="28"/>
      <c r="Y16" s="28"/>
      <c r="Z16" s="28"/>
      <c r="AA16" s="28"/>
      <c r="AB16" s="28"/>
      <c r="AC16" s="28"/>
      <c r="AD16" s="35"/>
      <c r="AE16" s="34"/>
      <c r="AF16" s="28"/>
      <c r="AG16" s="34"/>
      <c r="AH16" s="34"/>
      <c r="AI16" s="34"/>
      <c r="AJ16" s="34"/>
      <c r="AK16" s="34"/>
      <c r="AL16" s="34"/>
      <c r="AM16" s="34"/>
      <c r="AN16" s="34"/>
      <c r="AO16" s="34"/>
      <c r="AP16" s="34"/>
      <c r="AQ16" s="34"/>
      <c r="AR16" s="34"/>
      <c r="AS16" s="34"/>
      <c r="AT16" s="34"/>
      <c r="AU16" s="34"/>
      <c r="AV16" s="247"/>
      <c r="AW16" s="34"/>
      <c r="AX16" s="44"/>
      <c r="AY16" s="34"/>
      <c r="AZ16" s="34"/>
      <c r="BA16" s="34"/>
    </row>
    <row r="17" customHeight="1" spans="1:53">
      <c r="A17" s="107" t="str">
        <f t="shared" si="3"/>
        <v/>
      </c>
      <c r="B17" s="13"/>
      <c r="C17" s="27"/>
      <c r="D17" s="27"/>
      <c r="E17" s="27"/>
      <c r="F17" s="27"/>
      <c r="G17" s="27"/>
      <c r="H17" s="27"/>
      <c r="I17" s="27"/>
      <c r="J17" s="152">
        <f t="shared" si="4"/>
        <v>0</v>
      </c>
      <c r="K17" s="152" t="str">
        <f t="shared" si="5"/>
        <v/>
      </c>
      <c r="L17" s="152">
        <f t="shared" si="7"/>
        <v>0</v>
      </c>
      <c r="M17" s="152"/>
      <c r="N17" s="152"/>
      <c r="O17" s="152"/>
      <c r="P17" s="152">
        <f t="shared" si="8"/>
        <v>0</v>
      </c>
      <c r="Q17" s="16" t="str">
        <f t="shared" si="6"/>
        <v/>
      </c>
      <c r="R17" s="27"/>
      <c r="T17" s="28"/>
      <c r="U17" s="28"/>
      <c r="V17" s="28"/>
      <c r="W17" s="28"/>
      <c r="X17" s="28"/>
      <c r="Y17" s="28"/>
      <c r="Z17" s="28"/>
      <c r="AA17" s="28"/>
      <c r="AB17" s="28"/>
      <c r="AC17" s="28"/>
      <c r="AD17" s="35"/>
      <c r="AE17" s="34"/>
      <c r="AF17" s="28"/>
      <c r="AG17" s="34"/>
      <c r="AH17" s="34"/>
      <c r="AI17" s="34"/>
      <c r="AJ17" s="34"/>
      <c r="AK17" s="34"/>
      <c r="AL17" s="34"/>
      <c r="AM17" s="34"/>
      <c r="AN17" s="34"/>
      <c r="AO17" s="34"/>
      <c r="AP17" s="34"/>
      <c r="AQ17" s="34"/>
      <c r="AR17" s="34"/>
      <c r="AS17" s="34"/>
      <c r="AT17" s="34"/>
      <c r="AU17" s="34"/>
      <c r="AV17" s="247"/>
      <c r="AW17" s="34"/>
      <c r="AX17" s="44" t="str">
        <f>IFERROR((AV17-#REF!)/(#REF!)*100,"")</f>
        <v/>
      </c>
      <c r="AY17" s="34"/>
      <c r="AZ17" s="34"/>
      <c r="BA17" s="34"/>
    </row>
    <row r="18" customHeight="1" spans="1:53">
      <c r="A18" s="107" t="str">
        <f t="shared" si="3"/>
        <v/>
      </c>
      <c r="B18" s="13"/>
      <c r="C18" s="27"/>
      <c r="D18" s="27"/>
      <c r="E18" s="27"/>
      <c r="F18" s="27"/>
      <c r="G18" s="27"/>
      <c r="H18" s="27"/>
      <c r="I18" s="27"/>
      <c r="J18" s="152">
        <f t="shared" si="4"/>
        <v>0</v>
      </c>
      <c r="K18" s="152" t="str">
        <f t="shared" si="5"/>
        <v/>
      </c>
      <c r="L18" s="152">
        <f t="shared" si="7"/>
        <v>0</v>
      </c>
      <c r="M18" s="152"/>
      <c r="N18" s="152"/>
      <c r="O18" s="152"/>
      <c r="P18" s="152">
        <f t="shared" si="8"/>
        <v>0</v>
      </c>
      <c r="Q18" s="16" t="str">
        <f t="shared" si="6"/>
        <v/>
      </c>
      <c r="R18" s="27"/>
      <c r="T18" s="28"/>
      <c r="U18" s="28"/>
      <c r="V18" s="28"/>
      <c r="W18" s="28"/>
      <c r="X18" s="28"/>
      <c r="Y18" s="28"/>
      <c r="Z18" s="28"/>
      <c r="AA18" s="28"/>
      <c r="AB18" s="28"/>
      <c r="AC18" s="28"/>
      <c r="AD18" s="35"/>
      <c r="AE18" s="34"/>
      <c r="AF18" s="28"/>
      <c r="AG18" s="34"/>
      <c r="AH18" s="34"/>
      <c r="AI18" s="34"/>
      <c r="AJ18" s="34"/>
      <c r="AK18" s="34"/>
      <c r="AL18" s="34"/>
      <c r="AM18" s="34"/>
      <c r="AN18" s="34"/>
      <c r="AO18" s="34"/>
      <c r="AP18" s="34"/>
      <c r="AQ18" s="34"/>
      <c r="AR18" s="34"/>
      <c r="AS18" s="34"/>
      <c r="AT18" s="34"/>
      <c r="AU18" s="34"/>
      <c r="AV18" s="247"/>
      <c r="AW18" s="34"/>
      <c r="AX18" s="44" t="str">
        <f>IFERROR((AV18-#REF!)/(#REF!)*100,"")</f>
        <v/>
      </c>
      <c r="AY18" s="34"/>
      <c r="AZ18" s="34"/>
      <c r="BA18" s="34"/>
    </row>
    <row r="19" customHeight="1" spans="1:53">
      <c r="A19" s="107" t="str">
        <f t="shared" si="3"/>
        <v/>
      </c>
      <c r="B19" s="13"/>
      <c r="C19" s="27"/>
      <c r="D19" s="27"/>
      <c r="E19" s="27"/>
      <c r="F19" s="27"/>
      <c r="G19" s="27"/>
      <c r="H19" s="27"/>
      <c r="I19" s="27"/>
      <c r="J19" s="152">
        <f t="shared" si="4"/>
        <v>0</v>
      </c>
      <c r="K19" s="152" t="str">
        <f t="shared" si="5"/>
        <v/>
      </c>
      <c r="L19" s="152">
        <f t="shared" si="7"/>
        <v>0</v>
      </c>
      <c r="M19" s="152"/>
      <c r="N19" s="152"/>
      <c r="O19" s="152"/>
      <c r="P19" s="152">
        <f t="shared" si="8"/>
        <v>0</v>
      </c>
      <c r="Q19" s="16" t="str">
        <f t="shared" si="6"/>
        <v/>
      </c>
      <c r="R19" s="27"/>
      <c r="T19" s="28"/>
      <c r="U19" s="28"/>
      <c r="V19" s="28"/>
      <c r="W19" s="28"/>
      <c r="X19" s="28"/>
      <c r="Y19" s="28"/>
      <c r="Z19" s="28"/>
      <c r="AA19" s="28"/>
      <c r="AB19" s="28"/>
      <c r="AC19" s="28"/>
      <c r="AD19" s="35"/>
      <c r="AE19" s="34"/>
      <c r="AF19" s="28"/>
      <c r="AG19" s="34"/>
      <c r="AH19" s="34"/>
      <c r="AI19" s="34"/>
      <c r="AJ19" s="34"/>
      <c r="AK19" s="34"/>
      <c r="AL19" s="34"/>
      <c r="AM19" s="34"/>
      <c r="AN19" s="34"/>
      <c r="AO19" s="34"/>
      <c r="AP19" s="34"/>
      <c r="AQ19" s="34"/>
      <c r="AR19" s="34"/>
      <c r="AS19" s="34"/>
      <c r="AT19" s="34"/>
      <c r="AU19" s="34"/>
      <c r="AV19" s="247"/>
      <c r="AW19" s="34"/>
      <c r="AX19" s="44" t="str">
        <f t="shared" si="2"/>
        <v/>
      </c>
      <c r="AY19" s="34"/>
      <c r="AZ19" s="34"/>
      <c r="BA19" s="34"/>
    </row>
    <row r="20" customHeight="1" spans="1:53">
      <c r="A20" s="107" t="str">
        <f t="shared" si="3"/>
        <v/>
      </c>
      <c r="B20" s="13"/>
      <c r="C20" s="27"/>
      <c r="D20" s="27"/>
      <c r="E20" s="27"/>
      <c r="F20" s="27"/>
      <c r="G20" s="27"/>
      <c r="H20" s="27"/>
      <c r="I20" s="27"/>
      <c r="J20" s="152">
        <f t="shared" si="4"/>
        <v>0</v>
      </c>
      <c r="K20" s="152" t="str">
        <f t="shared" si="5"/>
        <v/>
      </c>
      <c r="L20" s="152">
        <f t="shared" si="7"/>
        <v>0</v>
      </c>
      <c r="M20" s="152"/>
      <c r="N20" s="152"/>
      <c r="O20" s="152"/>
      <c r="P20" s="152">
        <f t="shared" si="8"/>
        <v>0</v>
      </c>
      <c r="Q20" s="16" t="str">
        <f t="shared" si="6"/>
        <v/>
      </c>
      <c r="R20" s="27"/>
      <c r="T20" s="28"/>
      <c r="U20" s="28"/>
      <c r="V20" s="28"/>
      <c r="W20" s="28"/>
      <c r="X20" s="28"/>
      <c r="Y20" s="28"/>
      <c r="Z20" s="28"/>
      <c r="AA20" s="28"/>
      <c r="AB20" s="28"/>
      <c r="AC20" s="28"/>
      <c r="AD20" s="35"/>
      <c r="AE20" s="34"/>
      <c r="AF20" s="28"/>
      <c r="AG20" s="34"/>
      <c r="AH20" s="34"/>
      <c r="AI20" s="34"/>
      <c r="AJ20" s="34"/>
      <c r="AK20" s="34"/>
      <c r="AL20" s="34"/>
      <c r="AM20" s="34"/>
      <c r="AN20" s="34"/>
      <c r="AO20" s="34"/>
      <c r="AP20" s="34"/>
      <c r="AQ20" s="34"/>
      <c r="AR20" s="34"/>
      <c r="AS20" s="34"/>
      <c r="AT20" s="34"/>
      <c r="AU20" s="34"/>
      <c r="AV20" s="247"/>
      <c r="AW20" s="34"/>
      <c r="AX20" s="44" t="str">
        <f t="shared" si="2"/>
        <v/>
      </c>
      <c r="AY20" s="34"/>
      <c r="AZ20" s="34"/>
      <c r="BA20" s="34"/>
    </row>
    <row r="21" customHeight="1" spans="1:53">
      <c r="A21" s="107" t="str">
        <f t="shared" si="3"/>
        <v/>
      </c>
      <c r="B21" s="13"/>
      <c r="C21" s="27"/>
      <c r="D21" s="27"/>
      <c r="E21" s="27"/>
      <c r="F21" s="27"/>
      <c r="G21" s="27"/>
      <c r="H21" s="27"/>
      <c r="I21" s="27"/>
      <c r="J21" s="152">
        <f t="shared" si="4"/>
        <v>0</v>
      </c>
      <c r="K21" s="152" t="str">
        <f t="shared" si="5"/>
        <v/>
      </c>
      <c r="L21" s="152">
        <f t="shared" si="7"/>
        <v>0</v>
      </c>
      <c r="M21" s="152"/>
      <c r="N21" s="152"/>
      <c r="O21" s="152"/>
      <c r="P21" s="152">
        <f t="shared" si="8"/>
        <v>0</v>
      </c>
      <c r="Q21" s="16" t="str">
        <f t="shared" si="6"/>
        <v/>
      </c>
      <c r="R21" s="27"/>
      <c r="T21" s="28"/>
      <c r="U21" s="28"/>
      <c r="V21" s="28"/>
      <c r="W21" s="28"/>
      <c r="X21" s="28"/>
      <c r="Y21" s="28"/>
      <c r="Z21" s="28"/>
      <c r="AA21" s="28"/>
      <c r="AB21" s="28"/>
      <c r="AC21" s="28"/>
      <c r="AD21" s="35"/>
      <c r="AE21" s="34"/>
      <c r="AF21" s="28"/>
      <c r="AG21" s="34"/>
      <c r="AH21" s="34"/>
      <c r="AI21" s="34"/>
      <c r="AJ21" s="34"/>
      <c r="AK21" s="34"/>
      <c r="AL21" s="34"/>
      <c r="AM21" s="34"/>
      <c r="AN21" s="34"/>
      <c r="AO21" s="34"/>
      <c r="AP21" s="34"/>
      <c r="AQ21" s="34"/>
      <c r="AR21" s="34"/>
      <c r="AS21" s="34"/>
      <c r="AT21" s="34"/>
      <c r="AU21" s="34"/>
      <c r="AV21" s="247"/>
      <c r="AW21" s="34"/>
      <c r="AX21" s="44" t="str">
        <f t="shared" si="2"/>
        <v/>
      </c>
      <c r="AY21" s="34"/>
      <c r="AZ21" s="34"/>
      <c r="BA21" s="34"/>
    </row>
    <row r="22" customHeight="1" spans="1:53">
      <c r="A22" s="107" t="str">
        <f t="shared" si="3"/>
        <v/>
      </c>
      <c r="B22" s="13"/>
      <c r="C22" s="27"/>
      <c r="D22" s="27"/>
      <c r="E22" s="27"/>
      <c r="F22" s="27"/>
      <c r="G22" s="27"/>
      <c r="H22" s="27"/>
      <c r="I22" s="27"/>
      <c r="J22" s="152">
        <f t="shared" si="4"/>
        <v>0</v>
      </c>
      <c r="K22" s="152" t="str">
        <f t="shared" si="5"/>
        <v/>
      </c>
      <c r="L22" s="152">
        <f t="shared" si="7"/>
        <v>0</v>
      </c>
      <c r="M22" s="152"/>
      <c r="N22" s="152"/>
      <c r="O22" s="152"/>
      <c r="P22" s="152">
        <f t="shared" si="8"/>
        <v>0</v>
      </c>
      <c r="Q22" s="16" t="str">
        <f t="shared" si="6"/>
        <v/>
      </c>
      <c r="R22" s="27"/>
      <c r="T22" s="28"/>
      <c r="U22" s="28"/>
      <c r="V22" s="28"/>
      <c r="W22" s="28"/>
      <c r="X22" s="28"/>
      <c r="Y22" s="28"/>
      <c r="Z22" s="28"/>
      <c r="AA22" s="28"/>
      <c r="AB22" s="28"/>
      <c r="AC22" s="28"/>
      <c r="AD22" s="35"/>
      <c r="AE22" s="34"/>
      <c r="AF22" s="28"/>
      <c r="AG22" s="34"/>
      <c r="AH22" s="34"/>
      <c r="AI22" s="34"/>
      <c r="AJ22" s="34"/>
      <c r="AK22" s="34"/>
      <c r="AL22" s="34"/>
      <c r="AM22" s="34"/>
      <c r="AN22" s="34"/>
      <c r="AO22" s="34"/>
      <c r="AP22" s="34"/>
      <c r="AQ22" s="34"/>
      <c r="AR22" s="34"/>
      <c r="AS22" s="34"/>
      <c r="AT22" s="34"/>
      <c r="AU22" s="34"/>
      <c r="AV22" s="247"/>
      <c r="AW22" s="34"/>
      <c r="AX22" s="44" t="str">
        <f t="shared" si="2"/>
        <v/>
      </c>
      <c r="AY22" s="34"/>
      <c r="AZ22" s="34"/>
      <c r="BA22" s="34"/>
    </row>
    <row r="23" customHeight="1" spans="1:53">
      <c r="A23" s="107" t="str">
        <f t="shared" si="3"/>
        <v/>
      </c>
      <c r="B23" s="13"/>
      <c r="C23" s="27"/>
      <c r="D23" s="27"/>
      <c r="E23" s="27"/>
      <c r="F23" s="27"/>
      <c r="G23" s="27"/>
      <c r="H23" s="27"/>
      <c r="I23" s="27"/>
      <c r="J23" s="152">
        <f t="shared" si="4"/>
        <v>0</v>
      </c>
      <c r="K23" s="152" t="str">
        <f t="shared" si="5"/>
        <v/>
      </c>
      <c r="L23" s="152">
        <f t="shared" si="7"/>
        <v>0</v>
      </c>
      <c r="M23" s="152"/>
      <c r="N23" s="152"/>
      <c r="O23" s="152"/>
      <c r="P23" s="152">
        <f t="shared" si="8"/>
        <v>0</v>
      </c>
      <c r="Q23" s="16" t="str">
        <f t="shared" si="6"/>
        <v/>
      </c>
      <c r="R23" s="27"/>
      <c r="T23" s="28"/>
      <c r="U23" s="28"/>
      <c r="V23" s="28"/>
      <c r="W23" s="28"/>
      <c r="X23" s="28"/>
      <c r="Y23" s="28"/>
      <c r="Z23" s="28"/>
      <c r="AA23" s="28"/>
      <c r="AB23" s="28"/>
      <c r="AC23" s="28"/>
      <c r="AD23" s="35"/>
      <c r="AE23" s="34"/>
      <c r="AF23" s="28"/>
      <c r="AG23" s="34"/>
      <c r="AH23" s="34"/>
      <c r="AI23" s="34"/>
      <c r="AJ23" s="34"/>
      <c r="AK23" s="34"/>
      <c r="AL23" s="34"/>
      <c r="AM23" s="34"/>
      <c r="AN23" s="34"/>
      <c r="AO23" s="34"/>
      <c r="AP23" s="34"/>
      <c r="AQ23" s="34"/>
      <c r="AR23" s="34"/>
      <c r="AS23" s="34"/>
      <c r="AT23" s="34"/>
      <c r="AU23" s="34"/>
      <c r="AV23" s="247"/>
      <c r="AW23" s="34"/>
      <c r="AX23" s="44" t="str">
        <f t="shared" si="2"/>
        <v/>
      </c>
      <c r="AY23" s="34"/>
      <c r="AZ23" s="34"/>
      <c r="BA23" s="34"/>
    </row>
    <row r="24" customHeight="1" spans="1:53">
      <c r="A24" s="107" t="str">
        <f t="shared" si="3"/>
        <v/>
      </c>
      <c r="B24" s="13"/>
      <c r="C24" s="27"/>
      <c r="D24" s="27"/>
      <c r="E24" s="27"/>
      <c r="F24" s="27"/>
      <c r="G24" s="27"/>
      <c r="H24" s="27"/>
      <c r="I24" s="27"/>
      <c r="J24" s="152">
        <f t="shared" si="4"/>
        <v>0</v>
      </c>
      <c r="K24" s="152" t="str">
        <f t="shared" si="5"/>
        <v/>
      </c>
      <c r="L24" s="152">
        <f t="shared" si="7"/>
        <v>0</v>
      </c>
      <c r="M24" s="152"/>
      <c r="N24" s="152"/>
      <c r="O24" s="152"/>
      <c r="P24" s="152">
        <f t="shared" si="8"/>
        <v>0</v>
      </c>
      <c r="Q24" s="16" t="str">
        <f t="shared" si="6"/>
        <v/>
      </c>
      <c r="R24" s="27"/>
      <c r="T24" s="28"/>
      <c r="U24" s="28"/>
      <c r="V24" s="28"/>
      <c r="W24" s="28"/>
      <c r="X24" s="28"/>
      <c r="Y24" s="28"/>
      <c r="Z24" s="28"/>
      <c r="AA24" s="28"/>
      <c r="AB24" s="28"/>
      <c r="AC24" s="28"/>
      <c r="AD24" s="35"/>
      <c r="AE24" s="34"/>
      <c r="AF24" s="28"/>
      <c r="AG24" s="34"/>
      <c r="AH24" s="34"/>
      <c r="AI24" s="34"/>
      <c r="AJ24" s="34"/>
      <c r="AK24" s="34"/>
      <c r="AL24" s="34"/>
      <c r="AM24" s="34"/>
      <c r="AN24" s="34"/>
      <c r="AO24" s="34"/>
      <c r="AP24" s="34"/>
      <c r="AQ24" s="34"/>
      <c r="AR24" s="34"/>
      <c r="AS24" s="34"/>
      <c r="AT24" s="34"/>
      <c r="AU24" s="34"/>
      <c r="AV24" s="247"/>
      <c r="AW24" s="34"/>
      <c r="AX24" s="44" t="str">
        <f t="shared" si="2"/>
        <v/>
      </c>
      <c r="AY24" s="34"/>
      <c r="AZ24" s="34"/>
      <c r="BA24" s="34"/>
    </row>
    <row r="25" customHeight="1" spans="1:53">
      <c r="A25" s="107" t="str">
        <f t="shared" si="3"/>
        <v/>
      </c>
      <c r="B25" s="13"/>
      <c r="C25" s="27"/>
      <c r="D25" s="27"/>
      <c r="E25" s="27"/>
      <c r="F25" s="27"/>
      <c r="G25" s="27"/>
      <c r="H25" s="27"/>
      <c r="I25" s="27"/>
      <c r="J25" s="152">
        <f t="shared" si="4"/>
        <v>0</v>
      </c>
      <c r="K25" s="152" t="str">
        <f t="shared" si="5"/>
        <v/>
      </c>
      <c r="L25" s="152">
        <f t="shared" ref="L25:L26" si="14">I25+F25</f>
        <v>0</v>
      </c>
      <c r="M25" s="152"/>
      <c r="N25" s="152"/>
      <c r="O25" s="152"/>
      <c r="P25" s="152">
        <f t="shared" ref="P25:P26" si="15">N25*O25</f>
        <v>0</v>
      </c>
      <c r="Q25" s="16" t="str">
        <f t="shared" ref="Q25:Q26" si="16">IF(L25=0,"",(P25-L25)/L25*100)</f>
        <v/>
      </c>
      <c r="R25" s="27"/>
      <c r="T25" s="28"/>
      <c r="U25" s="28"/>
      <c r="V25" s="28"/>
      <c r="W25" s="28"/>
      <c r="X25" s="28"/>
      <c r="Y25" s="28"/>
      <c r="Z25" s="28"/>
      <c r="AA25" s="28"/>
      <c r="AB25" s="28"/>
      <c r="AC25" s="28"/>
      <c r="AD25" s="35"/>
      <c r="AE25" s="34"/>
      <c r="AF25" s="28"/>
      <c r="AG25" s="34"/>
      <c r="AH25" s="34"/>
      <c r="AI25" s="34"/>
      <c r="AJ25" s="34"/>
      <c r="AK25" s="34"/>
      <c r="AL25" s="34"/>
      <c r="AM25" s="34"/>
      <c r="AN25" s="34"/>
      <c r="AO25" s="34"/>
      <c r="AP25" s="34"/>
      <c r="AQ25" s="34"/>
      <c r="AR25" s="34"/>
      <c r="AS25" s="34"/>
      <c r="AT25" s="34"/>
      <c r="AU25" s="34"/>
      <c r="AV25" s="247"/>
      <c r="AW25" s="34"/>
      <c r="AX25" s="44" t="str">
        <f t="shared" si="2"/>
        <v/>
      </c>
      <c r="AY25" s="34"/>
      <c r="AZ25" s="34"/>
      <c r="BA25" s="34"/>
    </row>
    <row r="26" customHeight="1" spans="1:53">
      <c r="A26" s="107" t="str">
        <f t="shared" si="3"/>
        <v/>
      </c>
      <c r="B26" s="13"/>
      <c r="C26" s="27"/>
      <c r="D26" s="27"/>
      <c r="E26" s="27"/>
      <c r="F26" s="27"/>
      <c r="G26" s="27"/>
      <c r="H26" s="27"/>
      <c r="I26" s="27"/>
      <c r="J26" s="152">
        <f t="shared" si="4"/>
        <v>0</v>
      </c>
      <c r="K26" s="152" t="str">
        <f t="shared" si="5"/>
        <v/>
      </c>
      <c r="L26" s="152">
        <f t="shared" si="14"/>
        <v>0</v>
      </c>
      <c r="M26" s="152"/>
      <c r="N26" s="152"/>
      <c r="O26" s="152"/>
      <c r="P26" s="152">
        <f t="shared" si="15"/>
        <v>0</v>
      </c>
      <c r="Q26" s="16" t="str">
        <f t="shared" si="16"/>
        <v/>
      </c>
      <c r="R26" s="27"/>
      <c r="T26" s="28"/>
      <c r="U26" s="28"/>
      <c r="V26" s="28"/>
      <c r="W26" s="28"/>
      <c r="X26" s="28"/>
      <c r="Y26" s="28"/>
      <c r="Z26" s="28"/>
      <c r="AA26" s="28"/>
      <c r="AB26" s="28"/>
      <c r="AC26" s="28"/>
      <c r="AD26" s="35"/>
      <c r="AE26" s="34"/>
      <c r="AF26" s="28"/>
      <c r="AG26" s="34"/>
      <c r="AH26" s="34"/>
      <c r="AI26" s="34"/>
      <c r="AJ26" s="34"/>
      <c r="AK26" s="34"/>
      <c r="AL26" s="34"/>
      <c r="AM26" s="34"/>
      <c r="AN26" s="34"/>
      <c r="AO26" s="34"/>
      <c r="AP26" s="34"/>
      <c r="AQ26" s="34"/>
      <c r="AR26" s="34"/>
      <c r="AS26" s="34"/>
      <c r="AT26" s="34"/>
      <c r="AU26" s="34"/>
      <c r="AV26" s="247"/>
      <c r="AW26" s="34"/>
      <c r="AX26" s="44" t="str">
        <f t="shared" si="2"/>
        <v/>
      </c>
      <c r="AY26" s="34"/>
      <c r="AZ26" s="34"/>
      <c r="BA26" s="34"/>
    </row>
    <row r="27" customHeight="1" spans="1:53">
      <c r="A27" s="107" t="str">
        <f t="shared" si="3"/>
        <v/>
      </c>
      <c r="B27" s="13"/>
      <c r="C27" s="27"/>
      <c r="D27" s="27"/>
      <c r="E27" s="27"/>
      <c r="F27" s="27"/>
      <c r="G27" s="27"/>
      <c r="H27" s="27"/>
      <c r="I27" s="27"/>
      <c r="J27" s="152">
        <f t="shared" si="4"/>
        <v>0</v>
      </c>
      <c r="K27" s="152" t="str">
        <f t="shared" si="5"/>
        <v/>
      </c>
      <c r="L27" s="152">
        <f t="shared" si="7"/>
        <v>0</v>
      </c>
      <c r="M27" s="152"/>
      <c r="N27" s="152"/>
      <c r="O27" s="152"/>
      <c r="P27" s="152">
        <f t="shared" si="8"/>
        <v>0</v>
      </c>
      <c r="Q27" s="16" t="str">
        <f t="shared" si="6"/>
        <v/>
      </c>
      <c r="R27" s="27"/>
      <c r="T27" s="28"/>
      <c r="U27" s="28"/>
      <c r="V27" s="28"/>
      <c r="W27" s="28"/>
      <c r="X27" s="28"/>
      <c r="Y27" s="28"/>
      <c r="Z27" s="28"/>
      <c r="AA27" s="28"/>
      <c r="AB27" s="28"/>
      <c r="AC27" s="28"/>
      <c r="AD27" s="35"/>
      <c r="AE27" s="34"/>
      <c r="AF27" s="28"/>
      <c r="AG27" s="34"/>
      <c r="AH27" s="34"/>
      <c r="AI27" s="34"/>
      <c r="AJ27" s="34"/>
      <c r="AK27" s="34"/>
      <c r="AL27" s="34"/>
      <c r="AM27" s="34"/>
      <c r="AN27" s="34"/>
      <c r="AO27" s="34"/>
      <c r="AP27" s="34"/>
      <c r="AQ27" s="34"/>
      <c r="AR27" s="34"/>
      <c r="AS27" s="34"/>
      <c r="AT27" s="34"/>
      <c r="AU27" s="34"/>
      <c r="AV27" s="247"/>
      <c r="AW27" s="34"/>
      <c r="AX27" s="44" t="str">
        <f t="shared" si="2"/>
        <v/>
      </c>
      <c r="AY27" s="34"/>
      <c r="AZ27" s="34"/>
      <c r="BA27" s="34"/>
    </row>
    <row r="28" customHeight="1" spans="1:53">
      <c r="A28" s="17" t="s">
        <v>741</v>
      </c>
      <c r="B28" s="14"/>
      <c r="C28" s="27"/>
      <c r="D28" s="152">
        <f t="shared" ref="D28:J28" si="17">SUM(D8:D27)</f>
        <v>0</v>
      </c>
      <c r="E28" s="152"/>
      <c r="F28" s="152">
        <f t="shared" si="17"/>
        <v>0</v>
      </c>
      <c r="G28" s="152">
        <f t="shared" si="17"/>
        <v>0</v>
      </c>
      <c r="H28" s="152"/>
      <c r="I28" s="152">
        <f t="shared" si="17"/>
        <v>0</v>
      </c>
      <c r="J28" s="152">
        <f t="shared" si="17"/>
        <v>0</v>
      </c>
      <c r="K28" s="16"/>
      <c r="L28" s="152">
        <f>SUM(L8:L27)</f>
        <v>0</v>
      </c>
      <c r="M28" s="16"/>
      <c r="N28" s="16">
        <f>SUM(N8:N27)</f>
        <v>0</v>
      </c>
      <c r="O28" s="16"/>
      <c r="P28" s="16">
        <f>SUM(P8:P27)</f>
        <v>0</v>
      </c>
      <c r="Q28" s="16" t="str">
        <f t="shared" si="6"/>
        <v/>
      </c>
      <c r="R28" s="27"/>
      <c r="T28" s="28"/>
      <c r="U28" s="28"/>
      <c r="V28" s="28"/>
      <c r="W28" s="28"/>
      <c r="X28" s="28"/>
      <c r="Y28" s="28"/>
      <c r="Z28" s="28"/>
      <c r="AA28" s="28"/>
      <c r="AB28" s="28"/>
      <c r="AC28" s="28"/>
      <c r="AD28" s="35"/>
      <c r="AE28" s="34"/>
      <c r="AF28" s="28"/>
      <c r="AG28" s="34"/>
      <c r="AH28" s="34"/>
      <c r="AI28" s="34"/>
      <c r="AJ28" s="34"/>
      <c r="AK28" s="34"/>
      <c r="AL28" s="34"/>
      <c r="AM28" s="34"/>
      <c r="AN28" s="34"/>
      <c r="AO28" s="34"/>
      <c r="AP28" s="34"/>
      <c r="AQ28" s="34"/>
      <c r="AR28" s="34"/>
      <c r="AS28" s="34"/>
      <c r="AT28" s="34"/>
      <c r="AU28" s="34"/>
      <c r="AV28" s="247"/>
      <c r="AW28" s="34"/>
      <c r="AX28" s="44" t="str">
        <f t="shared" si="2"/>
        <v/>
      </c>
      <c r="AY28" s="34"/>
      <c r="AZ28" s="34"/>
      <c r="BA28" s="34"/>
    </row>
    <row r="29" customHeight="1" spans="1:16">
      <c r="A29" s="3" t="str">
        <f>基本信息输入表!$K$6&amp;"填表人："&amp;基本信息输入表!$M$31</f>
        <v>被评估单位填表人：</v>
      </c>
      <c r="P29" s="3" t="str">
        <f>"评估人员："&amp;基本信息输入表!$Q$31</f>
        <v>评估人员：陈诗雨</v>
      </c>
    </row>
    <row r="30" customHeight="1" spans="1:1">
      <c r="A30" s="3" t="str">
        <f>"填表日期："&amp;YEAR(基本信息输入表!$O$31)&amp;"年"&amp;MONTH(基本信息输入表!$O$31)&amp;"月"&amp;DAY(基本信息输入表!$O$31)&amp;"日"</f>
        <v>填表日期：1900年1月0日</v>
      </c>
    </row>
    <row r="31" customHeight="1" spans="19:19">
      <c r="S31" s="29" t="s">
        <v>466</v>
      </c>
    </row>
  </sheetData>
  <mergeCells count="37">
    <mergeCell ref="A2:R2"/>
    <mergeCell ref="A3:R3"/>
    <mergeCell ref="T5:Z5"/>
    <mergeCell ref="AA5:AI5"/>
    <mergeCell ref="AJ5:AW5"/>
    <mergeCell ref="AX5:BA5"/>
    <mergeCell ref="D6:F6"/>
    <mergeCell ref="G6:I6"/>
    <mergeCell ref="J6:L6"/>
    <mergeCell ref="N6:P6"/>
    <mergeCell ref="AA6:AE6"/>
    <mergeCell ref="AF6:AG6"/>
    <mergeCell ref="AK6:AL6"/>
    <mergeCell ref="AM6:AU6"/>
    <mergeCell ref="A28:B28"/>
    <mergeCell ref="A6:A7"/>
    <mergeCell ref="B6:B7"/>
    <mergeCell ref="C6:C7"/>
    <mergeCell ref="M6:M7"/>
    <mergeCell ref="Q6:Q7"/>
    <mergeCell ref="R6:R7"/>
    <mergeCell ref="T6:T7"/>
    <mergeCell ref="U6:U7"/>
    <mergeCell ref="V6:V7"/>
    <mergeCell ref="W6:W7"/>
    <mergeCell ref="X6:X7"/>
    <mergeCell ref="Y6:Y7"/>
    <mergeCell ref="Z6:Z7"/>
    <mergeCell ref="AH6:AH7"/>
    <mergeCell ref="AI6:AI7"/>
    <mergeCell ref="AJ6:AJ7"/>
    <mergeCell ref="AV6:AV7"/>
    <mergeCell ref="AW6:AW7"/>
    <mergeCell ref="AX6:AX7"/>
    <mergeCell ref="AY6:AY7"/>
    <mergeCell ref="AZ6:AZ7"/>
    <mergeCell ref="BA6:BA7"/>
  </mergeCells>
  <dataValidations count="3">
    <dataValidation type="list" allowBlank="1" showInputMessage="1" showErrorMessage="1" sqref="AF8:AF28">
      <formula1>基本信息输入表!$A$126:$A$128</formula1>
    </dataValidation>
    <dataValidation type="list" allowBlank="1" showInputMessage="1" showErrorMessage="1" sqref="AA8:AC28">
      <formula1>$A$108:$A$109</formula1>
    </dataValidation>
    <dataValidation type="list" allowBlank="1" showInputMessage="1" showErrorMessage="1" sqref="T8:X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2" fitToHeight="1000" orientation="landscape"/>
  <headerFooter scaleWithDoc="0">
    <oddFooter>&amp;R&amp;"宋体,常规"&amp;10&amp;P/&amp;N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A30"/>
  <sheetViews>
    <sheetView showGridLines="0" workbookViewId="0">
      <selection activeCell="L20" sqref="L20"/>
    </sheetView>
  </sheetViews>
  <sheetFormatPr defaultColWidth="9" defaultRowHeight="15.75" customHeight="1"/>
  <cols>
    <col min="1" max="1" width="4.75" style="3" customWidth="1"/>
    <col min="2" max="2" width="13.625" style="3" customWidth="1"/>
    <col min="3" max="3" width="11.25" style="3" customWidth="1"/>
    <col min="4" max="4" width="5.125" style="3" customWidth="1"/>
    <col min="5" max="10" width="10.625" style="3" customWidth="1" outlineLevel="1"/>
    <col min="11" max="12" width="10.625" style="3" customWidth="1"/>
    <col min="13" max="13" width="12.25" style="3" customWidth="1"/>
    <col min="14" max="15" width="10.625" style="3" customWidth="1"/>
    <col min="16" max="16" width="12.25" style="3" customWidth="1"/>
    <col min="17" max="17" width="7.75" style="3" customWidth="1"/>
    <col min="18" max="18" width="8.125" style="3" customWidth="1"/>
    <col min="19" max="19" width="9" style="3"/>
    <col min="20" max="25" width="5.625" style="4" customWidth="1" outlineLevel="1"/>
    <col min="26" max="26" width="14.75" style="4" customWidth="1" outlineLevel="1"/>
    <col min="27" max="27" width="13.625" style="4" customWidth="1"/>
    <col min="28" max="30" width="5.625" style="4" customWidth="1" outlineLevel="1"/>
    <col min="31" max="32" width="7.25" style="4" customWidth="1" outlineLevel="1"/>
    <col min="33" max="33" width="5.625" style="4" customWidth="1" outlineLevel="1"/>
    <col min="34" max="37" width="8.625" style="4" customWidth="1" outlineLevel="1"/>
    <col min="38" max="38" width="14.625" style="4" customWidth="1" outlineLevel="1"/>
    <col min="39" max="39" width="13.625" style="4" customWidth="1"/>
    <col min="40" max="41" width="8.625" style="4" customWidth="1" outlineLevel="2"/>
    <col min="42" max="42" width="11.25" style="4" customWidth="1" outlineLevel="2"/>
    <col min="43" max="47" width="11.625" style="4" customWidth="1" outlineLevel="2"/>
    <col min="48" max="48" width="8.625" style="4" customWidth="1" outlineLevel="1"/>
    <col min="49" max="49" width="13.75" style="4" customWidth="1"/>
    <col min="50" max="52" width="13.625" style="4" customWidth="1" outlineLevel="1"/>
    <col min="53" max="53" width="13.625" style="4" customWidth="1"/>
    <col min="54" max="16384" width="9" style="3"/>
  </cols>
  <sheetData>
    <row r="1" customHeight="1" spans="1:1">
      <c r="A1" s="5" t="s">
        <v>435</v>
      </c>
    </row>
    <row r="2" s="1" customFormat="1" ht="30" customHeight="1" spans="1:53">
      <c r="A2" s="6" t="s">
        <v>812</v>
      </c>
      <c r="B2" s="45"/>
      <c r="C2" s="45"/>
      <c r="D2" s="45"/>
      <c r="E2" s="45"/>
      <c r="F2" s="45"/>
      <c r="G2" s="45"/>
      <c r="H2" s="45"/>
      <c r="I2" s="45"/>
      <c r="J2" s="45"/>
      <c r="K2" s="45"/>
      <c r="L2" s="45"/>
      <c r="M2" s="45"/>
      <c r="N2" s="45"/>
      <c r="O2" s="45"/>
      <c r="P2" s="45"/>
      <c r="Q2" s="45"/>
      <c r="R2" s="45"/>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customHeight="1" spans="1:18">
      <c r="A3" s="2" t="str">
        <f>"评估基准日："&amp;TEXT(基本信息输入表!M7,"yyyy年mm月dd日")</f>
        <v>评估基准日：2024年06月30日</v>
      </c>
      <c r="B3" s="2"/>
      <c r="C3" s="2"/>
      <c r="D3" s="2"/>
      <c r="E3" s="2"/>
      <c r="F3" s="2"/>
      <c r="G3" s="2"/>
      <c r="H3" s="2"/>
      <c r="I3" s="2"/>
      <c r="J3" s="2"/>
      <c r="K3" s="2"/>
      <c r="L3" s="2"/>
      <c r="M3" s="2"/>
      <c r="N3" s="2"/>
      <c r="O3" s="2"/>
      <c r="P3" s="2"/>
      <c r="Q3" s="2"/>
      <c r="R3" s="2"/>
    </row>
    <row r="4" ht="14.1" customHeight="1" spans="1:18">
      <c r="A4" s="2"/>
      <c r="B4" s="2"/>
      <c r="C4" s="2"/>
      <c r="D4" s="2"/>
      <c r="E4" s="2"/>
      <c r="F4" s="2"/>
      <c r="G4" s="2"/>
      <c r="H4" s="2"/>
      <c r="I4" s="2"/>
      <c r="J4" s="2"/>
      <c r="K4" s="2"/>
      <c r="L4" s="2"/>
      <c r="M4" s="2"/>
      <c r="N4" s="2"/>
      <c r="O4" s="2"/>
      <c r="P4" s="2"/>
      <c r="Q4" s="21" t="s">
        <v>813</v>
      </c>
      <c r="R4" s="21"/>
    </row>
    <row r="5" customHeight="1" spans="1:53">
      <c r="A5" s="3" t="str">
        <f>基本信息输入表!K6&amp;"："&amp;基本信息输入表!M6</f>
        <v>被评估单位：贵州天然气能源投资股份有限公司</v>
      </c>
      <c r="R5" s="21" t="s">
        <v>469</v>
      </c>
      <c r="T5" s="20" t="s">
        <v>598</v>
      </c>
      <c r="U5" s="20"/>
      <c r="V5" s="20"/>
      <c r="W5" s="20"/>
      <c r="X5" s="20"/>
      <c r="Y5" s="20"/>
      <c r="Z5" s="20"/>
      <c r="AA5" s="20"/>
      <c r="AB5" s="30" t="s">
        <v>599</v>
      </c>
      <c r="AC5" s="31"/>
      <c r="AD5" s="31"/>
      <c r="AE5" s="31"/>
      <c r="AF5" s="31"/>
      <c r="AG5" s="31"/>
      <c r="AH5" s="31"/>
      <c r="AI5" s="31"/>
      <c r="AJ5" s="31"/>
      <c r="AK5" s="31"/>
      <c r="AL5" s="31"/>
      <c r="AM5" s="32"/>
      <c r="AN5" s="68" t="s">
        <v>600</v>
      </c>
      <c r="AO5" s="36"/>
      <c r="AP5" s="36"/>
      <c r="AQ5" s="36"/>
      <c r="AR5" s="36"/>
      <c r="AS5" s="36"/>
      <c r="AT5" s="36"/>
      <c r="AU5" s="36"/>
      <c r="AV5" s="36"/>
      <c r="AW5" s="37"/>
      <c r="AX5" s="33" t="s">
        <v>601</v>
      </c>
      <c r="AY5" s="33"/>
      <c r="AZ5" s="33"/>
      <c r="BA5" s="33"/>
    </row>
    <row r="6" s="2" customFormat="1" customHeight="1" spans="1:53">
      <c r="A6" s="9" t="s">
        <v>470</v>
      </c>
      <c r="B6" s="9" t="s">
        <v>814</v>
      </c>
      <c r="C6" s="9" t="s">
        <v>815</v>
      </c>
      <c r="D6" s="144" t="s">
        <v>770</v>
      </c>
      <c r="E6" s="141" t="s">
        <v>709</v>
      </c>
      <c r="F6" s="141"/>
      <c r="G6" s="141"/>
      <c r="H6" s="141" t="s">
        <v>695</v>
      </c>
      <c r="I6" s="141"/>
      <c r="J6" s="141"/>
      <c r="K6" s="9" t="s">
        <v>442</v>
      </c>
      <c r="L6" s="9"/>
      <c r="M6" s="9"/>
      <c r="N6" s="9" t="s">
        <v>443</v>
      </c>
      <c r="O6" s="9"/>
      <c r="P6" s="9"/>
      <c r="Q6" s="9" t="s">
        <v>445</v>
      </c>
      <c r="R6" s="9" t="s">
        <v>588</v>
      </c>
      <c r="T6" s="20" t="s">
        <v>602</v>
      </c>
      <c r="U6" s="20" t="s">
        <v>654</v>
      </c>
      <c r="V6" s="20" t="s">
        <v>696</v>
      </c>
      <c r="W6" s="20" t="s">
        <v>655</v>
      </c>
      <c r="X6" s="22" t="s">
        <v>711</v>
      </c>
      <c r="Y6" s="23" t="s">
        <v>604</v>
      </c>
      <c r="Z6" s="20" t="s">
        <v>605</v>
      </c>
      <c r="AA6" s="20"/>
      <c r="AB6" s="30" t="s">
        <v>606</v>
      </c>
      <c r="AC6" s="31"/>
      <c r="AD6" s="31"/>
      <c r="AE6" s="31"/>
      <c r="AF6" s="31"/>
      <c r="AG6" s="32"/>
      <c r="AH6" s="33" t="s">
        <v>607</v>
      </c>
      <c r="AI6" s="33"/>
      <c r="AJ6" s="33" t="s">
        <v>656</v>
      </c>
      <c r="AK6" s="33"/>
      <c r="AL6" s="33" t="s">
        <v>608</v>
      </c>
      <c r="AM6" s="38"/>
      <c r="AN6" s="269" t="s">
        <v>609</v>
      </c>
      <c r="AO6" s="20" t="s">
        <v>657</v>
      </c>
      <c r="AP6" s="20"/>
      <c r="AQ6" s="314" t="s">
        <v>816</v>
      </c>
      <c r="AR6" s="314"/>
      <c r="AS6" s="314"/>
      <c r="AT6" s="314"/>
      <c r="AU6" s="314"/>
      <c r="AV6" s="315" t="s">
        <v>817</v>
      </c>
      <c r="AW6" s="317"/>
      <c r="AX6" s="38" t="s">
        <v>610</v>
      </c>
      <c r="AY6" s="38" t="s">
        <v>611</v>
      </c>
      <c r="AZ6" s="33" t="s">
        <v>612</v>
      </c>
      <c r="BA6" s="38"/>
    </row>
    <row r="7" s="2" customFormat="1" customHeight="1" spans="1:53">
      <c r="A7" s="9"/>
      <c r="B7" s="9"/>
      <c r="C7" s="9"/>
      <c r="D7" s="145"/>
      <c r="E7" s="141" t="s">
        <v>771</v>
      </c>
      <c r="F7" s="141" t="s">
        <v>772</v>
      </c>
      <c r="G7" s="141" t="s">
        <v>773</v>
      </c>
      <c r="H7" s="141" t="s">
        <v>771</v>
      </c>
      <c r="I7" s="141" t="s">
        <v>772</v>
      </c>
      <c r="J7" s="141" t="s">
        <v>773</v>
      </c>
      <c r="K7" s="9" t="s">
        <v>771</v>
      </c>
      <c r="L7" s="9" t="s">
        <v>772</v>
      </c>
      <c r="M7" s="9" t="s">
        <v>773</v>
      </c>
      <c r="N7" s="9" t="s">
        <v>774</v>
      </c>
      <c r="O7" s="9" t="s">
        <v>775</v>
      </c>
      <c r="P7" s="9" t="s">
        <v>773</v>
      </c>
      <c r="Q7" s="9"/>
      <c r="R7" s="9"/>
      <c r="T7" s="20"/>
      <c r="U7" s="20"/>
      <c r="V7" s="20"/>
      <c r="W7" s="20"/>
      <c r="X7" s="20"/>
      <c r="Y7" s="20"/>
      <c r="Z7" s="20"/>
      <c r="AA7" s="20"/>
      <c r="AB7" s="33" t="s">
        <v>617</v>
      </c>
      <c r="AC7" s="33" t="s">
        <v>633</v>
      </c>
      <c r="AD7" s="33" t="s">
        <v>618</v>
      </c>
      <c r="AE7" s="33" t="s">
        <v>667</v>
      </c>
      <c r="AF7" s="33" t="s">
        <v>620</v>
      </c>
      <c r="AG7" s="30" t="s">
        <v>621</v>
      </c>
      <c r="AH7" s="33" t="s">
        <v>622</v>
      </c>
      <c r="AI7" s="33" t="s">
        <v>623</v>
      </c>
      <c r="AJ7" s="33" t="s">
        <v>622</v>
      </c>
      <c r="AK7" s="33" t="s">
        <v>668</v>
      </c>
      <c r="AL7" s="33"/>
      <c r="AM7" s="41"/>
      <c r="AN7" s="42"/>
      <c r="AO7" s="20" t="s">
        <v>669</v>
      </c>
      <c r="AP7" s="20" t="s">
        <v>670</v>
      </c>
      <c r="AQ7" s="20"/>
      <c r="AR7" s="20"/>
      <c r="AS7" s="20"/>
      <c r="AT7" s="20"/>
      <c r="AU7" s="316"/>
      <c r="AV7" s="43"/>
      <c r="AW7" s="318"/>
      <c r="AX7" s="41"/>
      <c r="AY7" s="41"/>
      <c r="AZ7" s="33"/>
      <c r="BA7" s="41"/>
    </row>
    <row r="8" customHeight="1" spans="1:53">
      <c r="A8" s="107" t="str">
        <f>IF(B8="","",ROW()-7)</f>
        <v/>
      </c>
      <c r="B8" s="13"/>
      <c r="C8" s="9"/>
      <c r="D8" s="145"/>
      <c r="E8" s="145"/>
      <c r="F8" s="145"/>
      <c r="G8" s="145"/>
      <c r="H8" s="145"/>
      <c r="I8" s="145"/>
      <c r="J8" s="145"/>
      <c r="K8" s="152">
        <f>E8+H8</f>
        <v>0</v>
      </c>
      <c r="L8" s="152" t="str">
        <f>IFERROR(M8/K8,"")</f>
        <v/>
      </c>
      <c r="M8" s="152">
        <f t="shared" ref="M8:M10" si="0">J8+G8</f>
        <v>0</v>
      </c>
      <c r="N8" s="16"/>
      <c r="O8" s="16"/>
      <c r="P8" s="16">
        <f t="shared" ref="P8:P10" si="1">N8*O8</f>
        <v>0</v>
      </c>
      <c r="Q8" s="16" t="str">
        <f>IF(M8=0,"",(P8-M8)/M8*100)</f>
        <v/>
      </c>
      <c r="R8" s="27"/>
      <c r="T8" s="28"/>
      <c r="U8" s="28"/>
      <c r="V8" s="28"/>
      <c r="W8" s="28"/>
      <c r="X8" s="28"/>
      <c r="Y8" s="28"/>
      <c r="Z8" s="28"/>
      <c r="AA8" s="28"/>
      <c r="AB8" s="28"/>
      <c r="AC8" s="28"/>
      <c r="AD8" s="28"/>
      <c r="AE8" s="28"/>
      <c r="AF8" s="34"/>
      <c r="AG8" s="34"/>
      <c r="AH8" s="28"/>
      <c r="AI8" s="34"/>
      <c r="AJ8" s="34"/>
      <c r="AK8" s="34"/>
      <c r="AL8" s="34"/>
      <c r="AM8" s="34"/>
      <c r="AN8" s="34"/>
      <c r="AO8" s="34" t="s">
        <v>208</v>
      </c>
      <c r="AP8" s="34"/>
      <c r="AQ8" s="34"/>
      <c r="AR8" s="34"/>
      <c r="AS8" s="34"/>
      <c r="AT8" s="34"/>
      <c r="AU8" s="34"/>
      <c r="AV8" s="247"/>
      <c r="AW8" s="34"/>
      <c r="AX8" s="44" t="str">
        <f t="shared" ref="AX8:AX27" si="2">IFERROR((AV8-M7)/(M7)*100,"")</f>
        <v/>
      </c>
      <c r="AY8" s="34"/>
      <c r="AZ8" s="34"/>
      <c r="BA8" s="34"/>
    </row>
    <row r="9" customHeight="1" spans="1:53">
      <c r="A9" s="107" t="str">
        <f t="shared" ref="A9:A26" si="3">IF(B9="","",ROW()-7)</f>
        <v/>
      </c>
      <c r="B9" s="13"/>
      <c r="C9" s="9"/>
      <c r="D9" s="27"/>
      <c r="E9" s="27"/>
      <c r="F9" s="27"/>
      <c r="G9" s="27"/>
      <c r="H9" s="27"/>
      <c r="I9" s="27"/>
      <c r="J9" s="27"/>
      <c r="K9" s="152">
        <f t="shared" ref="K9:K26" si="4">E9+H9</f>
        <v>0</v>
      </c>
      <c r="L9" s="152" t="str">
        <f t="shared" ref="L9:L26" si="5">IFERROR(M9/K9,"")</f>
        <v/>
      </c>
      <c r="M9" s="152">
        <f t="shared" si="0"/>
        <v>0</v>
      </c>
      <c r="N9" s="16"/>
      <c r="O9" s="16"/>
      <c r="P9" s="16">
        <f t="shared" si="1"/>
        <v>0</v>
      </c>
      <c r="Q9" s="16" t="str">
        <f t="shared" ref="Q9:Q27" si="6">IF(M9=0,"",(P9-M9)/M9*100)</f>
        <v/>
      </c>
      <c r="R9" s="27"/>
      <c r="T9" s="28"/>
      <c r="U9" s="28"/>
      <c r="V9" s="28"/>
      <c r="W9" s="28"/>
      <c r="X9" s="28"/>
      <c r="Y9" s="28"/>
      <c r="Z9" s="28"/>
      <c r="AA9" s="28"/>
      <c r="AB9" s="28"/>
      <c r="AC9" s="28"/>
      <c r="AD9" s="28"/>
      <c r="AE9" s="28"/>
      <c r="AF9" s="35"/>
      <c r="AG9" s="34"/>
      <c r="AH9" s="28"/>
      <c r="AI9" s="34"/>
      <c r="AJ9" s="34"/>
      <c r="AK9" s="34"/>
      <c r="AL9" s="34"/>
      <c r="AM9" s="34"/>
      <c r="AN9" s="34"/>
      <c r="AO9" s="34"/>
      <c r="AP9" s="34"/>
      <c r="AQ9" s="34"/>
      <c r="AR9" s="34"/>
      <c r="AS9" s="34"/>
      <c r="AT9" s="34"/>
      <c r="AU9" s="34"/>
      <c r="AV9" s="247"/>
      <c r="AW9" s="34"/>
      <c r="AX9" s="44" t="str">
        <f t="shared" si="2"/>
        <v/>
      </c>
      <c r="AY9" s="34"/>
      <c r="AZ9" s="34"/>
      <c r="BA9" s="34"/>
    </row>
    <row r="10" customHeight="1" spans="1:53">
      <c r="A10" s="107" t="str">
        <f t="shared" si="3"/>
        <v/>
      </c>
      <c r="B10" s="13"/>
      <c r="C10" s="9"/>
      <c r="D10" s="27"/>
      <c r="E10" s="27"/>
      <c r="F10" s="27"/>
      <c r="G10" s="27"/>
      <c r="H10" s="27"/>
      <c r="I10" s="27"/>
      <c r="J10" s="27"/>
      <c r="K10" s="152">
        <f t="shared" si="4"/>
        <v>0</v>
      </c>
      <c r="L10" s="152" t="str">
        <f t="shared" si="5"/>
        <v/>
      </c>
      <c r="M10" s="152">
        <f t="shared" si="0"/>
        <v>0</v>
      </c>
      <c r="N10" s="16"/>
      <c r="O10" s="16"/>
      <c r="P10" s="16">
        <f t="shared" si="1"/>
        <v>0</v>
      </c>
      <c r="Q10" s="16" t="str">
        <f t="shared" si="6"/>
        <v/>
      </c>
      <c r="R10" s="27"/>
      <c r="T10" s="28"/>
      <c r="U10" s="28"/>
      <c r="V10" s="28"/>
      <c r="W10" s="28"/>
      <c r="X10" s="28"/>
      <c r="Y10" s="28"/>
      <c r="Z10" s="28"/>
      <c r="AA10" s="28"/>
      <c r="AB10" s="28"/>
      <c r="AC10" s="28"/>
      <c r="AD10" s="28"/>
      <c r="AE10" s="28"/>
      <c r="AF10" s="35"/>
      <c r="AG10" s="34"/>
      <c r="AH10" s="28"/>
      <c r="AI10" s="34"/>
      <c r="AJ10" s="34"/>
      <c r="AK10" s="34"/>
      <c r="AL10" s="34"/>
      <c r="AM10" s="34"/>
      <c r="AN10" s="34"/>
      <c r="AO10" s="34"/>
      <c r="AP10" s="34"/>
      <c r="AQ10" s="34"/>
      <c r="AR10" s="34"/>
      <c r="AS10" s="34"/>
      <c r="AT10" s="34"/>
      <c r="AU10" s="34"/>
      <c r="AV10" s="247"/>
      <c r="AW10" s="34"/>
      <c r="AX10" s="44" t="str">
        <f t="shared" si="2"/>
        <v/>
      </c>
      <c r="AY10" s="34"/>
      <c r="AZ10" s="34"/>
      <c r="BA10" s="34"/>
    </row>
    <row r="11" customHeight="1" spans="1:53">
      <c r="A11" s="107" t="str">
        <f t="shared" si="3"/>
        <v/>
      </c>
      <c r="B11" s="13"/>
      <c r="C11" s="9"/>
      <c r="D11" s="27"/>
      <c r="E11" s="27"/>
      <c r="F11" s="27"/>
      <c r="G11" s="27"/>
      <c r="H11" s="27"/>
      <c r="I11" s="27"/>
      <c r="J11" s="27"/>
      <c r="K11" s="152">
        <f t="shared" si="4"/>
        <v>0</v>
      </c>
      <c r="L11" s="152" t="str">
        <f t="shared" si="5"/>
        <v/>
      </c>
      <c r="M11" s="152">
        <f t="shared" ref="M11:M26" si="7">J11+G11</f>
        <v>0</v>
      </c>
      <c r="N11" s="16"/>
      <c r="O11" s="16"/>
      <c r="P11" s="16">
        <f t="shared" ref="P11:P26" si="8">N11*O11</f>
        <v>0</v>
      </c>
      <c r="Q11" s="16" t="str">
        <f t="shared" si="6"/>
        <v/>
      </c>
      <c r="R11" s="27"/>
      <c r="T11" s="28"/>
      <c r="U11" s="28"/>
      <c r="V11" s="28"/>
      <c r="W11" s="28"/>
      <c r="X11" s="28"/>
      <c r="Y11" s="28"/>
      <c r="Z11" s="28"/>
      <c r="AA11" s="28"/>
      <c r="AB11" s="28"/>
      <c r="AC11" s="28"/>
      <c r="AD11" s="28"/>
      <c r="AE11" s="28"/>
      <c r="AF11" s="35"/>
      <c r="AG11" s="34"/>
      <c r="AH11" s="28"/>
      <c r="AI11" s="34"/>
      <c r="AJ11" s="34"/>
      <c r="AK11" s="34"/>
      <c r="AL11" s="34"/>
      <c r="AM11" s="34"/>
      <c r="AN11" s="34"/>
      <c r="AO11" s="34"/>
      <c r="AP11" s="34"/>
      <c r="AQ11" s="34"/>
      <c r="AR11" s="34"/>
      <c r="AS11" s="34"/>
      <c r="AT11" s="34"/>
      <c r="AU11" s="34"/>
      <c r="AV11" s="247"/>
      <c r="AW11" s="34"/>
      <c r="AX11" s="44" t="str">
        <f t="shared" si="2"/>
        <v/>
      </c>
      <c r="AY11" s="34"/>
      <c r="AZ11" s="34"/>
      <c r="BA11" s="34"/>
    </row>
    <row r="12" customHeight="1" spans="1:53">
      <c r="A12" s="107" t="str">
        <f t="shared" si="3"/>
        <v/>
      </c>
      <c r="B12" s="13"/>
      <c r="C12" s="9"/>
      <c r="D12" s="27"/>
      <c r="E12" s="27"/>
      <c r="F12" s="27"/>
      <c r="G12" s="27"/>
      <c r="H12" s="27"/>
      <c r="I12" s="27"/>
      <c r="J12" s="27"/>
      <c r="K12" s="152">
        <f t="shared" si="4"/>
        <v>0</v>
      </c>
      <c r="L12" s="152" t="str">
        <f t="shared" si="5"/>
        <v/>
      </c>
      <c r="M12" s="152">
        <f t="shared" si="7"/>
        <v>0</v>
      </c>
      <c r="N12" s="16"/>
      <c r="O12" s="16"/>
      <c r="P12" s="16">
        <f t="shared" si="8"/>
        <v>0</v>
      </c>
      <c r="Q12" s="16" t="str">
        <f t="shared" si="6"/>
        <v/>
      </c>
      <c r="R12" s="27"/>
      <c r="T12" s="28"/>
      <c r="U12" s="28"/>
      <c r="V12" s="28"/>
      <c r="W12" s="28"/>
      <c r="X12" s="28"/>
      <c r="Y12" s="28"/>
      <c r="Z12" s="28"/>
      <c r="AA12" s="28"/>
      <c r="AB12" s="28"/>
      <c r="AC12" s="28"/>
      <c r="AD12" s="28"/>
      <c r="AE12" s="28"/>
      <c r="AF12" s="35"/>
      <c r="AG12" s="34"/>
      <c r="AH12" s="28"/>
      <c r="AI12" s="34"/>
      <c r="AJ12" s="34"/>
      <c r="AK12" s="34"/>
      <c r="AL12" s="34"/>
      <c r="AM12" s="34"/>
      <c r="AN12" s="34"/>
      <c r="AO12" s="34"/>
      <c r="AP12" s="34"/>
      <c r="AQ12" s="34"/>
      <c r="AR12" s="34"/>
      <c r="AS12" s="34"/>
      <c r="AT12" s="34"/>
      <c r="AU12" s="34"/>
      <c r="AV12" s="247"/>
      <c r="AW12" s="34"/>
      <c r="AX12" s="44" t="str">
        <f t="shared" si="2"/>
        <v/>
      </c>
      <c r="AY12" s="34"/>
      <c r="AZ12" s="34"/>
      <c r="BA12" s="34"/>
    </row>
    <row r="13" customHeight="1" spans="1:53">
      <c r="A13" s="107" t="str">
        <f t="shared" si="3"/>
        <v/>
      </c>
      <c r="B13" s="13"/>
      <c r="C13" s="9"/>
      <c r="D13" s="27"/>
      <c r="E13" s="27"/>
      <c r="F13" s="27"/>
      <c r="G13" s="27"/>
      <c r="H13" s="27"/>
      <c r="I13" s="27"/>
      <c r="J13" s="27"/>
      <c r="K13" s="152">
        <f t="shared" si="4"/>
        <v>0</v>
      </c>
      <c r="L13" s="152" t="str">
        <f t="shared" si="5"/>
        <v/>
      </c>
      <c r="M13" s="152">
        <f t="shared" si="7"/>
        <v>0</v>
      </c>
      <c r="N13" s="16"/>
      <c r="O13" s="16"/>
      <c r="P13" s="16">
        <f t="shared" si="8"/>
        <v>0</v>
      </c>
      <c r="Q13" s="16" t="str">
        <f t="shared" si="6"/>
        <v/>
      </c>
      <c r="R13" s="27"/>
      <c r="T13" s="28"/>
      <c r="U13" s="28"/>
      <c r="V13" s="28"/>
      <c r="W13" s="28"/>
      <c r="X13" s="28"/>
      <c r="Y13" s="28"/>
      <c r="Z13" s="28"/>
      <c r="AA13" s="28"/>
      <c r="AB13" s="28"/>
      <c r="AC13" s="28"/>
      <c r="AD13" s="28"/>
      <c r="AE13" s="28"/>
      <c r="AF13" s="35"/>
      <c r="AG13" s="34"/>
      <c r="AH13" s="28"/>
      <c r="AI13" s="34"/>
      <c r="AJ13" s="34"/>
      <c r="AK13" s="34"/>
      <c r="AL13" s="34"/>
      <c r="AM13" s="34"/>
      <c r="AN13" s="34"/>
      <c r="AO13" s="34"/>
      <c r="AP13" s="34"/>
      <c r="AQ13" s="34"/>
      <c r="AR13" s="34"/>
      <c r="AS13" s="34"/>
      <c r="AT13" s="34"/>
      <c r="AU13" s="34"/>
      <c r="AV13" s="247"/>
      <c r="AW13" s="34"/>
      <c r="AX13" s="44" t="str">
        <f t="shared" si="2"/>
        <v/>
      </c>
      <c r="AY13" s="34"/>
      <c r="AZ13" s="34"/>
      <c r="BA13" s="34"/>
    </row>
    <row r="14" customHeight="1" spans="1:53">
      <c r="A14" s="107" t="str">
        <f t="shared" si="3"/>
        <v/>
      </c>
      <c r="B14" s="13"/>
      <c r="C14" s="9"/>
      <c r="D14" s="27"/>
      <c r="E14" s="27"/>
      <c r="F14" s="27"/>
      <c r="G14" s="27"/>
      <c r="H14" s="27"/>
      <c r="I14" s="27"/>
      <c r="J14" s="27"/>
      <c r="K14" s="152">
        <f t="shared" si="4"/>
        <v>0</v>
      </c>
      <c r="L14" s="152" t="str">
        <f t="shared" si="5"/>
        <v/>
      </c>
      <c r="M14" s="152">
        <f t="shared" si="7"/>
        <v>0</v>
      </c>
      <c r="N14" s="16"/>
      <c r="O14" s="16"/>
      <c r="P14" s="16">
        <f t="shared" si="8"/>
        <v>0</v>
      </c>
      <c r="Q14" s="16" t="str">
        <f t="shared" si="6"/>
        <v/>
      </c>
      <c r="R14" s="27"/>
      <c r="T14" s="28"/>
      <c r="U14" s="28"/>
      <c r="V14" s="28"/>
      <c r="W14" s="28"/>
      <c r="X14" s="28"/>
      <c r="Y14" s="28"/>
      <c r="Z14" s="28"/>
      <c r="AA14" s="28"/>
      <c r="AB14" s="28"/>
      <c r="AC14" s="28"/>
      <c r="AD14" s="28"/>
      <c r="AE14" s="28"/>
      <c r="AF14" s="35"/>
      <c r="AG14" s="34"/>
      <c r="AH14" s="28"/>
      <c r="AI14" s="34"/>
      <c r="AJ14" s="34"/>
      <c r="AK14" s="34"/>
      <c r="AL14" s="34"/>
      <c r="AM14" s="34"/>
      <c r="AN14" s="34"/>
      <c r="AO14" s="34"/>
      <c r="AP14" s="34"/>
      <c r="AQ14" s="34"/>
      <c r="AR14" s="34"/>
      <c r="AS14" s="34"/>
      <c r="AT14" s="34"/>
      <c r="AU14" s="34"/>
      <c r="AV14" s="247"/>
      <c r="AW14" s="34"/>
      <c r="AX14" s="44" t="str">
        <f t="shared" si="2"/>
        <v/>
      </c>
      <c r="AY14" s="34"/>
      <c r="AZ14" s="34"/>
      <c r="BA14" s="34"/>
    </row>
    <row r="15" customHeight="1" spans="1:53">
      <c r="A15" s="107" t="str">
        <f t="shared" si="3"/>
        <v/>
      </c>
      <c r="B15" s="13"/>
      <c r="C15" s="9"/>
      <c r="D15" s="27"/>
      <c r="E15" s="27"/>
      <c r="F15" s="27"/>
      <c r="G15" s="27"/>
      <c r="H15" s="27"/>
      <c r="I15" s="27"/>
      <c r="J15" s="27"/>
      <c r="K15" s="152">
        <f t="shared" si="4"/>
        <v>0</v>
      </c>
      <c r="L15" s="152" t="str">
        <f t="shared" si="5"/>
        <v/>
      </c>
      <c r="M15" s="152">
        <f t="shared" si="7"/>
        <v>0</v>
      </c>
      <c r="N15" s="16"/>
      <c r="O15" s="16"/>
      <c r="P15" s="16">
        <f t="shared" si="8"/>
        <v>0</v>
      </c>
      <c r="Q15" s="16" t="str">
        <f t="shared" si="6"/>
        <v/>
      </c>
      <c r="R15" s="27"/>
      <c r="T15" s="28"/>
      <c r="U15" s="28"/>
      <c r="V15" s="28"/>
      <c r="W15" s="28"/>
      <c r="X15" s="28"/>
      <c r="Y15" s="28"/>
      <c r="Z15" s="28"/>
      <c r="AA15" s="28"/>
      <c r="AB15" s="28"/>
      <c r="AC15" s="28"/>
      <c r="AD15" s="28"/>
      <c r="AE15" s="28"/>
      <c r="AF15" s="35"/>
      <c r="AG15" s="34"/>
      <c r="AH15" s="28"/>
      <c r="AI15" s="34"/>
      <c r="AJ15" s="34"/>
      <c r="AK15" s="34"/>
      <c r="AL15" s="34"/>
      <c r="AM15" s="34"/>
      <c r="AN15" s="34"/>
      <c r="AO15" s="34"/>
      <c r="AP15" s="34"/>
      <c r="AQ15" s="34"/>
      <c r="AR15" s="34"/>
      <c r="AS15" s="34"/>
      <c r="AT15" s="34"/>
      <c r="AU15" s="34"/>
      <c r="AV15" s="247"/>
      <c r="AW15" s="34"/>
      <c r="AX15" s="44" t="str">
        <f t="shared" si="2"/>
        <v/>
      </c>
      <c r="AY15" s="34"/>
      <c r="AZ15" s="34"/>
      <c r="BA15" s="34"/>
    </row>
    <row r="16" customHeight="1" spans="1:53">
      <c r="A16" s="107" t="str">
        <f t="shared" si="3"/>
        <v/>
      </c>
      <c r="B16" s="13"/>
      <c r="C16" s="9"/>
      <c r="D16" s="27"/>
      <c r="E16" s="27"/>
      <c r="F16" s="27"/>
      <c r="G16" s="27"/>
      <c r="H16" s="27"/>
      <c r="I16" s="27"/>
      <c r="J16" s="27"/>
      <c r="K16" s="152">
        <f t="shared" si="4"/>
        <v>0</v>
      </c>
      <c r="L16" s="152" t="str">
        <f t="shared" si="5"/>
        <v/>
      </c>
      <c r="M16" s="152">
        <f t="shared" si="7"/>
        <v>0</v>
      </c>
      <c r="N16" s="16"/>
      <c r="O16" s="16"/>
      <c r="P16" s="16">
        <f t="shared" si="8"/>
        <v>0</v>
      </c>
      <c r="Q16" s="16" t="str">
        <f t="shared" si="6"/>
        <v/>
      </c>
      <c r="R16" s="27"/>
      <c r="T16" s="28"/>
      <c r="U16" s="28"/>
      <c r="V16" s="28"/>
      <c r="W16" s="28"/>
      <c r="X16" s="28"/>
      <c r="Y16" s="28"/>
      <c r="Z16" s="28"/>
      <c r="AA16" s="28"/>
      <c r="AB16" s="28"/>
      <c r="AC16" s="28"/>
      <c r="AD16" s="28"/>
      <c r="AE16" s="28"/>
      <c r="AF16" s="35"/>
      <c r="AG16" s="34"/>
      <c r="AH16" s="28"/>
      <c r="AI16" s="34"/>
      <c r="AJ16" s="34"/>
      <c r="AK16" s="34"/>
      <c r="AL16" s="34"/>
      <c r="AM16" s="34"/>
      <c r="AN16" s="34"/>
      <c r="AO16" s="34"/>
      <c r="AP16" s="34"/>
      <c r="AQ16" s="34"/>
      <c r="AR16" s="34"/>
      <c r="AS16" s="34"/>
      <c r="AT16" s="34"/>
      <c r="AU16" s="34"/>
      <c r="AV16" s="247"/>
      <c r="AW16" s="34"/>
      <c r="AX16" s="44" t="str">
        <f t="shared" si="2"/>
        <v/>
      </c>
      <c r="AY16" s="34"/>
      <c r="AZ16" s="34"/>
      <c r="BA16" s="34"/>
    </row>
    <row r="17" customHeight="1" spans="1:53">
      <c r="A17" s="107" t="str">
        <f t="shared" si="3"/>
        <v/>
      </c>
      <c r="B17" s="13"/>
      <c r="C17" s="9"/>
      <c r="D17" s="27"/>
      <c r="E17" s="27"/>
      <c r="F17" s="27"/>
      <c r="G17" s="27"/>
      <c r="H17" s="27"/>
      <c r="I17" s="27"/>
      <c r="J17" s="27"/>
      <c r="K17" s="152">
        <f t="shared" si="4"/>
        <v>0</v>
      </c>
      <c r="L17" s="152" t="str">
        <f t="shared" si="5"/>
        <v/>
      </c>
      <c r="M17" s="152">
        <f t="shared" si="7"/>
        <v>0</v>
      </c>
      <c r="N17" s="16"/>
      <c r="O17" s="16"/>
      <c r="P17" s="16">
        <f t="shared" si="8"/>
        <v>0</v>
      </c>
      <c r="Q17" s="16" t="str">
        <f t="shared" si="6"/>
        <v/>
      </c>
      <c r="R17" s="27"/>
      <c r="T17" s="28"/>
      <c r="U17" s="28"/>
      <c r="V17" s="28"/>
      <c r="W17" s="28"/>
      <c r="X17" s="28"/>
      <c r="Y17" s="28"/>
      <c r="Z17" s="28"/>
      <c r="AA17" s="28"/>
      <c r="AB17" s="28"/>
      <c r="AC17" s="28"/>
      <c r="AD17" s="28"/>
      <c r="AE17" s="28"/>
      <c r="AF17" s="35"/>
      <c r="AG17" s="34"/>
      <c r="AH17" s="28"/>
      <c r="AI17" s="34"/>
      <c r="AJ17" s="34"/>
      <c r="AK17" s="34"/>
      <c r="AL17" s="34"/>
      <c r="AM17" s="34"/>
      <c r="AN17" s="34"/>
      <c r="AO17" s="34"/>
      <c r="AP17" s="34"/>
      <c r="AQ17" s="34"/>
      <c r="AR17" s="34"/>
      <c r="AS17" s="34"/>
      <c r="AT17" s="34"/>
      <c r="AU17" s="34"/>
      <c r="AV17" s="247"/>
      <c r="AW17" s="34"/>
      <c r="AX17" s="44" t="str">
        <f t="shared" si="2"/>
        <v/>
      </c>
      <c r="AY17" s="34"/>
      <c r="AZ17" s="34"/>
      <c r="BA17" s="34"/>
    </row>
    <row r="18" customHeight="1" spans="1:53">
      <c r="A18" s="107" t="str">
        <f t="shared" si="3"/>
        <v/>
      </c>
      <c r="B18" s="13"/>
      <c r="C18" s="9"/>
      <c r="D18" s="27"/>
      <c r="E18" s="27"/>
      <c r="F18" s="27"/>
      <c r="G18" s="27"/>
      <c r="H18" s="27"/>
      <c r="I18" s="27"/>
      <c r="J18" s="27"/>
      <c r="K18" s="152">
        <f t="shared" si="4"/>
        <v>0</v>
      </c>
      <c r="L18" s="152" t="str">
        <f t="shared" si="5"/>
        <v/>
      </c>
      <c r="M18" s="152">
        <f t="shared" si="7"/>
        <v>0</v>
      </c>
      <c r="N18" s="16"/>
      <c r="O18" s="16"/>
      <c r="P18" s="16">
        <f t="shared" si="8"/>
        <v>0</v>
      </c>
      <c r="Q18" s="16" t="str">
        <f t="shared" si="6"/>
        <v/>
      </c>
      <c r="R18" s="27"/>
      <c r="T18" s="28"/>
      <c r="U18" s="28"/>
      <c r="V18" s="28"/>
      <c r="W18" s="28"/>
      <c r="X18" s="28"/>
      <c r="Y18" s="28"/>
      <c r="Z18" s="28"/>
      <c r="AA18" s="28"/>
      <c r="AB18" s="28"/>
      <c r="AC18" s="28"/>
      <c r="AD18" s="28"/>
      <c r="AE18" s="28"/>
      <c r="AF18" s="35"/>
      <c r="AG18" s="34"/>
      <c r="AH18" s="28"/>
      <c r="AI18" s="34"/>
      <c r="AJ18" s="34"/>
      <c r="AK18" s="34"/>
      <c r="AL18" s="34"/>
      <c r="AM18" s="34"/>
      <c r="AN18" s="34"/>
      <c r="AO18" s="34"/>
      <c r="AP18" s="34"/>
      <c r="AQ18" s="34"/>
      <c r="AR18" s="34"/>
      <c r="AS18" s="34"/>
      <c r="AT18" s="34"/>
      <c r="AU18" s="34"/>
      <c r="AV18" s="247"/>
      <c r="AW18" s="34"/>
      <c r="AX18" s="44" t="str">
        <f t="shared" si="2"/>
        <v/>
      </c>
      <c r="AY18" s="34"/>
      <c r="AZ18" s="34"/>
      <c r="BA18" s="34"/>
    </row>
    <row r="19" customHeight="1" spans="1:53">
      <c r="A19" s="107" t="str">
        <f t="shared" si="3"/>
        <v/>
      </c>
      <c r="B19" s="13"/>
      <c r="C19" s="9"/>
      <c r="D19" s="27"/>
      <c r="E19" s="27"/>
      <c r="F19" s="27"/>
      <c r="G19" s="27"/>
      <c r="H19" s="27"/>
      <c r="I19" s="27"/>
      <c r="J19" s="27"/>
      <c r="K19" s="152">
        <f t="shared" si="4"/>
        <v>0</v>
      </c>
      <c r="L19" s="152" t="str">
        <f t="shared" si="5"/>
        <v/>
      </c>
      <c r="M19" s="152">
        <f t="shared" si="7"/>
        <v>0</v>
      </c>
      <c r="N19" s="16"/>
      <c r="O19" s="16"/>
      <c r="P19" s="16">
        <f t="shared" si="8"/>
        <v>0</v>
      </c>
      <c r="Q19" s="16" t="str">
        <f t="shared" si="6"/>
        <v/>
      </c>
      <c r="R19" s="27"/>
      <c r="T19" s="28"/>
      <c r="U19" s="28"/>
      <c r="V19" s="28"/>
      <c r="W19" s="28"/>
      <c r="X19" s="28"/>
      <c r="Y19" s="28"/>
      <c r="Z19" s="28"/>
      <c r="AA19" s="28"/>
      <c r="AB19" s="28"/>
      <c r="AC19" s="28"/>
      <c r="AD19" s="28"/>
      <c r="AE19" s="28"/>
      <c r="AF19" s="35"/>
      <c r="AG19" s="34"/>
      <c r="AH19" s="28"/>
      <c r="AI19" s="34"/>
      <c r="AJ19" s="34"/>
      <c r="AK19" s="34"/>
      <c r="AL19" s="34"/>
      <c r="AM19" s="34"/>
      <c r="AN19" s="34"/>
      <c r="AO19" s="34"/>
      <c r="AP19" s="34"/>
      <c r="AQ19" s="34"/>
      <c r="AR19" s="34"/>
      <c r="AS19" s="34"/>
      <c r="AT19" s="34"/>
      <c r="AU19" s="34"/>
      <c r="AV19" s="247"/>
      <c r="AW19" s="34"/>
      <c r="AX19" s="44" t="str">
        <f t="shared" si="2"/>
        <v/>
      </c>
      <c r="AY19" s="34"/>
      <c r="AZ19" s="34"/>
      <c r="BA19" s="34"/>
    </row>
    <row r="20" customHeight="1" spans="1:53">
      <c r="A20" s="107"/>
      <c r="B20" s="13"/>
      <c r="C20" s="9"/>
      <c r="D20" s="27"/>
      <c r="E20" s="27"/>
      <c r="F20" s="27"/>
      <c r="G20" s="27"/>
      <c r="H20" s="27"/>
      <c r="I20" s="27"/>
      <c r="J20" s="27"/>
      <c r="K20" s="152">
        <f t="shared" ref="K20" si="9">E20+H20</f>
        <v>0</v>
      </c>
      <c r="L20" s="152" t="str">
        <f t="shared" ref="L20" si="10">IFERROR(M20/K20,"")</f>
        <v/>
      </c>
      <c r="M20" s="152">
        <f t="shared" ref="M20" si="11">J20+G20</f>
        <v>0</v>
      </c>
      <c r="N20" s="16"/>
      <c r="O20" s="16"/>
      <c r="P20" s="16">
        <f t="shared" ref="P20" si="12">N20*O20</f>
        <v>0</v>
      </c>
      <c r="Q20" s="16"/>
      <c r="R20" s="27"/>
      <c r="T20" s="28"/>
      <c r="U20" s="28"/>
      <c r="V20" s="28"/>
      <c r="W20" s="28"/>
      <c r="X20" s="28"/>
      <c r="Y20" s="28"/>
      <c r="Z20" s="28"/>
      <c r="AA20" s="28"/>
      <c r="AB20" s="28"/>
      <c r="AC20" s="28"/>
      <c r="AD20" s="28"/>
      <c r="AE20" s="28"/>
      <c r="AF20" s="35"/>
      <c r="AG20" s="34"/>
      <c r="AH20" s="28"/>
      <c r="AI20" s="34"/>
      <c r="AJ20" s="34"/>
      <c r="AK20" s="34"/>
      <c r="AL20" s="34"/>
      <c r="AM20" s="34"/>
      <c r="AN20" s="34"/>
      <c r="AO20" s="34"/>
      <c r="AP20" s="34"/>
      <c r="AQ20" s="34"/>
      <c r="AR20" s="34"/>
      <c r="AS20" s="34"/>
      <c r="AT20" s="34"/>
      <c r="AU20" s="34"/>
      <c r="AV20" s="247"/>
      <c r="AW20" s="34"/>
      <c r="AX20" s="44"/>
      <c r="AY20" s="34"/>
      <c r="AZ20" s="34"/>
      <c r="BA20" s="34"/>
    </row>
    <row r="21" customHeight="1" spans="1:53">
      <c r="A21" s="107" t="str">
        <f t="shared" si="3"/>
        <v/>
      </c>
      <c r="B21" s="13"/>
      <c r="C21" s="9"/>
      <c r="D21" s="27"/>
      <c r="E21" s="27"/>
      <c r="F21" s="27"/>
      <c r="G21" s="27"/>
      <c r="H21" s="27"/>
      <c r="I21" s="27"/>
      <c r="J21" s="27"/>
      <c r="K21" s="152">
        <f t="shared" si="4"/>
        <v>0</v>
      </c>
      <c r="L21" s="152" t="str">
        <f t="shared" si="5"/>
        <v/>
      </c>
      <c r="M21" s="152">
        <f t="shared" si="7"/>
        <v>0</v>
      </c>
      <c r="N21" s="16"/>
      <c r="O21" s="16"/>
      <c r="P21" s="16">
        <f t="shared" si="8"/>
        <v>0</v>
      </c>
      <c r="Q21" s="16" t="str">
        <f t="shared" si="6"/>
        <v/>
      </c>
      <c r="R21" s="27"/>
      <c r="T21" s="28"/>
      <c r="U21" s="28"/>
      <c r="V21" s="28"/>
      <c r="W21" s="28"/>
      <c r="X21" s="28"/>
      <c r="Y21" s="28"/>
      <c r="Z21" s="28"/>
      <c r="AA21" s="28"/>
      <c r="AB21" s="28"/>
      <c r="AC21" s="28"/>
      <c r="AD21" s="28"/>
      <c r="AE21" s="28"/>
      <c r="AF21" s="35"/>
      <c r="AG21" s="34"/>
      <c r="AH21" s="28"/>
      <c r="AI21" s="34"/>
      <c r="AJ21" s="34"/>
      <c r="AK21" s="34"/>
      <c r="AL21" s="34"/>
      <c r="AM21" s="34"/>
      <c r="AN21" s="34"/>
      <c r="AO21" s="34"/>
      <c r="AP21" s="34"/>
      <c r="AQ21" s="34"/>
      <c r="AR21" s="34"/>
      <c r="AS21" s="34"/>
      <c r="AT21" s="34"/>
      <c r="AU21" s="34"/>
      <c r="AV21" s="247"/>
      <c r="AW21" s="34"/>
      <c r="AX21" s="44" t="str">
        <f>IFERROR((AV21-#REF!)/(#REF!)*100,"")</f>
        <v/>
      </c>
      <c r="AY21" s="34"/>
      <c r="AZ21" s="34"/>
      <c r="BA21" s="34"/>
    </row>
    <row r="22" customHeight="1" spans="1:53">
      <c r="A22" s="107" t="str">
        <f t="shared" si="3"/>
        <v/>
      </c>
      <c r="B22" s="13"/>
      <c r="C22" s="9"/>
      <c r="D22" s="27"/>
      <c r="E22" s="27"/>
      <c r="F22" s="27"/>
      <c r="G22" s="27"/>
      <c r="H22" s="27"/>
      <c r="I22" s="27"/>
      <c r="J22" s="27"/>
      <c r="K22" s="152">
        <f t="shared" ref="K22:K23" si="13">E22+H22</f>
        <v>0</v>
      </c>
      <c r="L22" s="152" t="str">
        <f t="shared" ref="L22:L23" si="14">IFERROR(M22/K22,"")</f>
        <v/>
      </c>
      <c r="M22" s="152">
        <f t="shared" ref="M22:M24" si="15">J22+G22</f>
        <v>0</v>
      </c>
      <c r="N22" s="16"/>
      <c r="O22" s="16"/>
      <c r="P22" s="16">
        <f t="shared" ref="P22:P24" si="16">N22*O22</f>
        <v>0</v>
      </c>
      <c r="Q22" s="16" t="str">
        <f t="shared" ref="Q22:Q23" si="17">IF(M22=0,"",(P22-M22)/M22*100)</f>
        <v/>
      </c>
      <c r="R22" s="27"/>
      <c r="T22" s="28"/>
      <c r="U22" s="28"/>
      <c r="V22" s="28"/>
      <c r="W22" s="28"/>
      <c r="X22" s="28"/>
      <c r="Y22" s="28"/>
      <c r="Z22" s="28"/>
      <c r="AA22" s="28"/>
      <c r="AB22" s="28"/>
      <c r="AC22" s="28"/>
      <c r="AD22" s="28"/>
      <c r="AE22" s="28"/>
      <c r="AF22" s="35"/>
      <c r="AG22" s="34"/>
      <c r="AH22" s="28"/>
      <c r="AI22" s="34"/>
      <c r="AJ22" s="34"/>
      <c r="AK22" s="34"/>
      <c r="AL22" s="34"/>
      <c r="AM22" s="34"/>
      <c r="AN22" s="34"/>
      <c r="AO22" s="34"/>
      <c r="AP22" s="34"/>
      <c r="AQ22" s="34"/>
      <c r="AR22" s="34"/>
      <c r="AS22" s="34"/>
      <c r="AT22" s="34"/>
      <c r="AU22" s="34"/>
      <c r="AV22" s="247"/>
      <c r="AW22" s="34"/>
      <c r="AX22" s="44" t="str">
        <f t="shared" si="2"/>
        <v/>
      </c>
      <c r="AY22" s="34"/>
      <c r="AZ22" s="34"/>
      <c r="BA22" s="34"/>
    </row>
    <row r="23" customHeight="1" spans="1:53">
      <c r="A23" s="107" t="str">
        <f t="shared" si="3"/>
        <v/>
      </c>
      <c r="B23" s="13"/>
      <c r="C23" s="9"/>
      <c r="D23" s="27"/>
      <c r="E23" s="27"/>
      <c r="F23" s="27"/>
      <c r="G23" s="27"/>
      <c r="H23" s="27"/>
      <c r="I23" s="27"/>
      <c r="J23" s="27"/>
      <c r="K23" s="152">
        <f t="shared" si="13"/>
        <v>0</v>
      </c>
      <c r="L23" s="152" t="str">
        <f t="shared" si="14"/>
        <v/>
      </c>
      <c r="M23" s="152">
        <f t="shared" si="15"/>
        <v>0</v>
      </c>
      <c r="N23" s="16"/>
      <c r="O23" s="16"/>
      <c r="P23" s="16">
        <f t="shared" si="16"/>
        <v>0</v>
      </c>
      <c r="Q23" s="16" t="str">
        <f t="shared" si="17"/>
        <v/>
      </c>
      <c r="R23" s="27"/>
      <c r="T23" s="28"/>
      <c r="U23" s="28"/>
      <c r="V23" s="28"/>
      <c r="W23" s="28"/>
      <c r="X23" s="28"/>
      <c r="Y23" s="28"/>
      <c r="Z23" s="28"/>
      <c r="AA23" s="28"/>
      <c r="AB23" s="28"/>
      <c r="AC23" s="28"/>
      <c r="AD23" s="28"/>
      <c r="AE23" s="28"/>
      <c r="AF23" s="35"/>
      <c r="AG23" s="34"/>
      <c r="AH23" s="28"/>
      <c r="AI23" s="34"/>
      <c r="AJ23" s="34"/>
      <c r="AK23" s="34"/>
      <c r="AL23" s="34"/>
      <c r="AM23" s="34"/>
      <c r="AN23" s="34"/>
      <c r="AO23" s="34"/>
      <c r="AP23" s="34"/>
      <c r="AQ23" s="34"/>
      <c r="AR23" s="34"/>
      <c r="AS23" s="34"/>
      <c r="AT23" s="34"/>
      <c r="AU23" s="34"/>
      <c r="AV23" s="247"/>
      <c r="AW23" s="34"/>
      <c r="AX23" s="44" t="str">
        <f t="shared" si="2"/>
        <v/>
      </c>
      <c r="AY23" s="34"/>
      <c r="AZ23" s="34"/>
      <c r="BA23" s="34"/>
    </row>
    <row r="24" customHeight="1" spans="1:53">
      <c r="A24" s="107" t="str">
        <f t="shared" si="3"/>
        <v/>
      </c>
      <c r="B24" s="13"/>
      <c r="C24" s="9"/>
      <c r="D24" s="27"/>
      <c r="E24" s="27"/>
      <c r="F24" s="27"/>
      <c r="G24" s="27"/>
      <c r="H24" s="27"/>
      <c r="I24" s="27"/>
      <c r="J24" s="27"/>
      <c r="K24" s="152">
        <f t="shared" si="4"/>
        <v>0</v>
      </c>
      <c r="L24" s="152" t="str">
        <f t="shared" si="5"/>
        <v/>
      </c>
      <c r="M24" s="152">
        <f t="shared" si="15"/>
        <v>0</v>
      </c>
      <c r="N24" s="16"/>
      <c r="O24" s="16"/>
      <c r="P24" s="16">
        <f t="shared" si="16"/>
        <v>0</v>
      </c>
      <c r="Q24" s="16" t="str">
        <f t="shared" si="6"/>
        <v/>
      </c>
      <c r="R24" s="27"/>
      <c r="T24" s="28"/>
      <c r="U24" s="28"/>
      <c r="V24" s="28"/>
      <c r="W24" s="28"/>
      <c r="X24" s="28"/>
      <c r="Y24" s="28"/>
      <c r="Z24" s="28"/>
      <c r="AA24" s="28"/>
      <c r="AB24" s="28"/>
      <c r="AC24" s="28"/>
      <c r="AD24" s="28"/>
      <c r="AE24" s="28"/>
      <c r="AF24" s="35"/>
      <c r="AG24" s="34"/>
      <c r="AH24" s="28"/>
      <c r="AI24" s="34"/>
      <c r="AJ24" s="34"/>
      <c r="AK24" s="34"/>
      <c r="AL24" s="34"/>
      <c r="AM24" s="34"/>
      <c r="AN24" s="34"/>
      <c r="AO24" s="34"/>
      <c r="AP24" s="34"/>
      <c r="AQ24" s="34"/>
      <c r="AR24" s="34"/>
      <c r="AS24" s="34"/>
      <c r="AT24" s="34"/>
      <c r="AU24" s="34"/>
      <c r="AV24" s="247"/>
      <c r="AW24" s="34"/>
      <c r="AX24" s="44" t="str">
        <f t="shared" si="2"/>
        <v/>
      </c>
      <c r="AY24" s="34"/>
      <c r="AZ24" s="34"/>
      <c r="BA24" s="34"/>
    </row>
    <row r="25" customHeight="1" spans="1:53">
      <c r="A25" s="107" t="str">
        <f t="shared" si="3"/>
        <v/>
      </c>
      <c r="B25" s="13"/>
      <c r="C25" s="9"/>
      <c r="D25" s="27"/>
      <c r="E25" s="27"/>
      <c r="F25" s="27"/>
      <c r="G25" s="27"/>
      <c r="H25" s="27"/>
      <c r="I25" s="27"/>
      <c r="J25" s="27"/>
      <c r="K25" s="152">
        <f t="shared" si="4"/>
        <v>0</v>
      </c>
      <c r="L25" s="152" t="str">
        <f t="shared" si="5"/>
        <v/>
      </c>
      <c r="M25" s="152">
        <f t="shared" si="7"/>
        <v>0</v>
      </c>
      <c r="N25" s="16"/>
      <c r="O25" s="16"/>
      <c r="P25" s="16">
        <f t="shared" si="8"/>
        <v>0</v>
      </c>
      <c r="Q25" s="16" t="str">
        <f t="shared" si="6"/>
        <v/>
      </c>
      <c r="R25" s="27"/>
      <c r="T25" s="28"/>
      <c r="U25" s="28"/>
      <c r="V25" s="28"/>
      <c r="W25" s="28"/>
      <c r="X25" s="28"/>
      <c r="Y25" s="28"/>
      <c r="Z25" s="28"/>
      <c r="AA25" s="28"/>
      <c r="AB25" s="28"/>
      <c r="AC25" s="28"/>
      <c r="AD25" s="28"/>
      <c r="AE25" s="28"/>
      <c r="AF25" s="35"/>
      <c r="AG25" s="34"/>
      <c r="AH25" s="28"/>
      <c r="AI25" s="34"/>
      <c r="AJ25" s="34"/>
      <c r="AK25" s="34"/>
      <c r="AL25" s="34"/>
      <c r="AM25" s="34"/>
      <c r="AN25" s="34"/>
      <c r="AO25" s="34"/>
      <c r="AP25" s="34"/>
      <c r="AQ25" s="34"/>
      <c r="AR25" s="34"/>
      <c r="AS25" s="34"/>
      <c r="AT25" s="34"/>
      <c r="AU25" s="34"/>
      <c r="AV25" s="247"/>
      <c r="AW25" s="34"/>
      <c r="AX25" s="44" t="str">
        <f t="shared" si="2"/>
        <v/>
      </c>
      <c r="AY25" s="34"/>
      <c r="AZ25" s="34"/>
      <c r="BA25" s="34"/>
    </row>
    <row r="26" customHeight="1" spans="1:53">
      <c r="A26" s="107" t="str">
        <f t="shared" si="3"/>
        <v/>
      </c>
      <c r="B26" s="13"/>
      <c r="C26" s="9"/>
      <c r="D26" s="27"/>
      <c r="E26" s="27"/>
      <c r="F26" s="27"/>
      <c r="G26" s="27"/>
      <c r="H26" s="27"/>
      <c r="I26" s="27"/>
      <c r="J26" s="27"/>
      <c r="K26" s="152">
        <f t="shared" si="4"/>
        <v>0</v>
      </c>
      <c r="L26" s="152" t="str">
        <f t="shared" si="5"/>
        <v/>
      </c>
      <c r="M26" s="152">
        <f t="shared" si="7"/>
        <v>0</v>
      </c>
      <c r="N26" s="16"/>
      <c r="O26" s="16"/>
      <c r="P26" s="16">
        <f t="shared" si="8"/>
        <v>0</v>
      </c>
      <c r="Q26" s="16" t="str">
        <f t="shared" si="6"/>
        <v/>
      </c>
      <c r="R26" s="27"/>
      <c r="T26" s="28"/>
      <c r="U26" s="28"/>
      <c r="V26" s="28"/>
      <c r="W26" s="28"/>
      <c r="X26" s="28"/>
      <c r="Y26" s="28"/>
      <c r="Z26" s="28"/>
      <c r="AA26" s="28"/>
      <c r="AB26" s="28"/>
      <c r="AC26" s="28"/>
      <c r="AD26" s="28"/>
      <c r="AE26" s="28"/>
      <c r="AF26" s="35"/>
      <c r="AG26" s="34"/>
      <c r="AH26" s="28"/>
      <c r="AI26" s="34"/>
      <c r="AJ26" s="34"/>
      <c r="AK26" s="34"/>
      <c r="AL26" s="34"/>
      <c r="AM26" s="34"/>
      <c r="AN26" s="34"/>
      <c r="AO26" s="34"/>
      <c r="AP26" s="34"/>
      <c r="AQ26" s="34"/>
      <c r="AR26" s="34"/>
      <c r="AS26" s="34"/>
      <c r="AT26" s="34"/>
      <c r="AU26" s="34"/>
      <c r="AV26" s="247"/>
      <c r="AW26" s="34"/>
      <c r="AX26" s="44" t="str">
        <f t="shared" si="2"/>
        <v/>
      </c>
      <c r="AY26" s="34"/>
      <c r="AZ26" s="34"/>
      <c r="BA26" s="34"/>
    </row>
    <row r="27" customHeight="1" spans="1:53">
      <c r="A27" s="17" t="s">
        <v>741</v>
      </c>
      <c r="B27" s="14"/>
      <c r="C27" s="9"/>
      <c r="D27" s="27"/>
      <c r="E27" s="152">
        <f t="shared" ref="E27:K27" si="18">SUM(E8:E26)</f>
        <v>0</v>
      </c>
      <c r="F27" s="152"/>
      <c r="G27" s="152">
        <f t="shared" si="18"/>
        <v>0</v>
      </c>
      <c r="H27" s="152">
        <f t="shared" si="18"/>
        <v>0</v>
      </c>
      <c r="I27" s="152"/>
      <c r="J27" s="152">
        <f t="shared" si="18"/>
        <v>0</v>
      </c>
      <c r="K27" s="152">
        <f t="shared" si="18"/>
        <v>0</v>
      </c>
      <c r="L27" s="16"/>
      <c r="M27" s="152">
        <f>SUM(M8:M26)</f>
        <v>0</v>
      </c>
      <c r="N27" s="16">
        <f>SUM(N8:N26)</f>
        <v>0</v>
      </c>
      <c r="O27" s="16"/>
      <c r="P27" s="16">
        <f>SUM(P8:P26)</f>
        <v>0</v>
      </c>
      <c r="Q27" s="16" t="str">
        <f t="shared" si="6"/>
        <v/>
      </c>
      <c r="R27" s="27"/>
      <c r="T27" s="28"/>
      <c r="U27" s="28"/>
      <c r="V27" s="28"/>
      <c r="W27" s="28"/>
      <c r="X27" s="28"/>
      <c r="Y27" s="28"/>
      <c r="Z27" s="28"/>
      <c r="AA27" s="28"/>
      <c r="AB27" s="28"/>
      <c r="AC27" s="28"/>
      <c r="AD27" s="28"/>
      <c r="AE27" s="28"/>
      <c r="AF27" s="35"/>
      <c r="AG27" s="34"/>
      <c r="AH27" s="28"/>
      <c r="AI27" s="34"/>
      <c r="AJ27" s="34"/>
      <c r="AK27" s="34"/>
      <c r="AL27" s="34"/>
      <c r="AM27" s="34"/>
      <c r="AN27" s="34"/>
      <c r="AO27" s="34"/>
      <c r="AP27" s="34"/>
      <c r="AQ27" s="34"/>
      <c r="AR27" s="34"/>
      <c r="AS27" s="34"/>
      <c r="AT27" s="34"/>
      <c r="AU27" s="34"/>
      <c r="AV27" s="247"/>
      <c r="AW27" s="34"/>
      <c r="AX27" s="44" t="str">
        <f t="shared" si="2"/>
        <v/>
      </c>
      <c r="AY27" s="34"/>
      <c r="AZ27" s="34"/>
      <c r="BA27" s="34"/>
    </row>
    <row r="28" customHeight="1" spans="1:43">
      <c r="A28" s="3" t="str">
        <f>基本信息输入表!$K$6&amp;"填表人："&amp;基本信息输入表!$M$32</f>
        <v>被评估单位填表人：</v>
      </c>
      <c r="P28" s="3" t="str">
        <f>"评估人员："&amp;基本信息输入表!$Q$32</f>
        <v>评估人员：陈诗雨</v>
      </c>
      <c r="AE28" s="3"/>
      <c r="AJ28" s="3"/>
      <c r="AK28" s="3"/>
      <c r="AN28" s="313"/>
      <c r="AO28" s="313"/>
      <c r="AP28" s="313"/>
      <c r="AQ28" s="313"/>
    </row>
    <row r="29" customHeight="1" spans="1:43">
      <c r="A29" s="3" t="str">
        <f>"填表日期："&amp;YEAR(基本信息输入表!$O$32)&amp;"年"&amp;MONTH(基本信息输入表!$O$32)&amp;"月"&amp;DAY(基本信息输入表!$O$32)&amp;"日"</f>
        <v>填表日期：1900年1月0日</v>
      </c>
      <c r="AN29" s="313"/>
      <c r="AO29" s="313"/>
      <c r="AP29" s="313"/>
      <c r="AQ29" s="313"/>
    </row>
    <row r="30" customHeight="1" spans="19:43">
      <c r="S30" s="29" t="s">
        <v>466</v>
      </c>
      <c r="AN30" s="313"/>
      <c r="AO30" s="313"/>
      <c r="AP30" s="313"/>
      <c r="AQ30" s="313"/>
    </row>
  </sheetData>
  <mergeCells count="39">
    <mergeCell ref="A2:R2"/>
    <mergeCell ref="A3:R3"/>
    <mergeCell ref="Q4:R4"/>
    <mergeCell ref="T5:AA5"/>
    <mergeCell ref="AB5:AM5"/>
    <mergeCell ref="AN5:AW5"/>
    <mergeCell ref="AX5:BA5"/>
    <mergeCell ref="E6:G6"/>
    <mergeCell ref="H6:J6"/>
    <mergeCell ref="K6:M6"/>
    <mergeCell ref="N6:P6"/>
    <mergeCell ref="AB6:AG6"/>
    <mergeCell ref="AH6:AI6"/>
    <mergeCell ref="AJ6:AK6"/>
    <mergeCell ref="AO6:AP6"/>
    <mergeCell ref="AQ6:AU6"/>
    <mergeCell ref="A27:B27"/>
    <mergeCell ref="A6:A7"/>
    <mergeCell ref="B6:B7"/>
    <mergeCell ref="C6:C7"/>
    <mergeCell ref="D6:D7"/>
    <mergeCell ref="Q6:Q7"/>
    <mergeCell ref="R6:R7"/>
    <mergeCell ref="T6:T7"/>
    <mergeCell ref="U6:U7"/>
    <mergeCell ref="V6:V7"/>
    <mergeCell ref="W6:W7"/>
    <mergeCell ref="X6:X7"/>
    <mergeCell ref="Y6:Y7"/>
    <mergeCell ref="Z6:Z7"/>
    <mergeCell ref="AA6:AA7"/>
    <mergeCell ref="AL6:AL7"/>
    <mergeCell ref="AM6:AM7"/>
    <mergeCell ref="AN6:AN7"/>
    <mergeCell ref="AV6:AV7"/>
    <mergeCell ref="AX6:AX7"/>
    <mergeCell ref="AY6:AY7"/>
    <mergeCell ref="AZ6:AZ7"/>
    <mergeCell ref="BA6:BA7"/>
  </mergeCells>
  <dataValidations count="4">
    <dataValidation type="list" allowBlank="1" showInputMessage="1" showErrorMessage="1" sqref="AH8:AH27">
      <formula1>基本信息输入表!$A$126:$A$128</formula1>
    </dataValidation>
    <dataValidation type="list" allowBlank="1" showInputMessage="1" showErrorMessage="1" sqref="AJ8:AJ27">
      <formula1>基本信息输入表!$A$129:$A$132</formula1>
    </dataValidation>
    <dataValidation type="list" allowBlank="1" showInputMessage="1" showErrorMessage="1" sqref="T8:Y27">
      <formula1>$A$108:$A$109</formula1>
    </dataValidation>
    <dataValidation type="list" allowBlank="1" showInputMessage="1" showErrorMessage="1" sqref="AB8:AE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4" fitToHeight="1000" orientation="landscape"/>
  <headerFooter scaleWithDoc="0">
    <oddFooter>&amp;R&amp;"宋体,常规"&amp;10&amp;P/&amp;N</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L29"/>
  <sheetViews>
    <sheetView showGridLines="0" workbookViewId="0">
      <selection activeCell="L20" sqref="L20"/>
    </sheetView>
  </sheetViews>
  <sheetFormatPr defaultColWidth="9" defaultRowHeight="15.75" customHeight="1"/>
  <cols>
    <col min="1" max="1" width="4.625" style="3" customWidth="1"/>
    <col min="2" max="2" width="16.25" style="3" customWidth="1"/>
    <col min="3" max="3" width="8" style="263" customWidth="1" outlineLevel="1"/>
    <col min="4" max="8" width="10.625" style="263" customWidth="1" outlineLevel="1"/>
    <col min="9" max="9" width="10.625" style="3" customWidth="1"/>
    <col min="10" max="10" width="12.25" style="3" customWidth="1"/>
    <col min="11" max="13" width="10.625" style="3" customWidth="1"/>
    <col min="14" max="14" width="12.25" style="3" customWidth="1"/>
    <col min="15" max="15" width="7" style="3" customWidth="1"/>
    <col min="16" max="16" width="9.75" style="3" customWidth="1"/>
    <col min="17" max="17" width="9" style="3"/>
    <col min="18" max="23" width="5.625" style="4" customWidth="1" outlineLevel="1"/>
    <col min="24" max="24" width="14.75" style="4" customWidth="1" outlineLevel="1"/>
    <col min="25" max="25" width="13.625" style="4" customWidth="1"/>
    <col min="26" max="28" width="5.625" style="4" customWidth="1" outlineLevel="1"/>
    <col min="29" max="30" width="7.25" style="4" customWidth="1" outlineLevel="1"/>
    <col min="31" max="31" width="5.625" style="4" customWidth="1" outlineLevel="1"/>
    <col min="32" max="35" width="8.625" style="4" customWidth="1" outlineLevel="1"/>
    <col min="36" max="36" width="14.625" style="4" customWidth="1" outlineLevel="1"/>
    <col min="37" max="37" width="13.625" style="4" customWidth="1"/>
    <col min="38" max="39" width="8.625" style="4" customWidth="1" outlineLevel="1"/>
    <col min="40" max="41" width="11.25" style="4" customWidth="1" outlineLevel="1"/>
    <col min="42" max="43" width="8.625" style="4" customWidth="1" outlineLevel="2"/>
    <col min="44" max="44" width="11.25" style="4" customWidth="1" outlineLevel="2"/>
    <col min="45" max="45" width="8.625" style="4" customWidth="1" outlineLevel="2"/>
    <col min="46" max="46" width="10.5" style="4" customWidth="1" outlineLevel="2"/>
    <col min="47" max="47" width="8.625" style="4" customWidth="1" outlineLevel="2"/>
    <col min="48" max="48" width="13" style="4" customWidth="1" outlineLevel="2"/>
    <col min="49" max="50" width="8.625" style="4" customWidth="1" outlineLevel="2"/>
    <col min="51" max="51" width="15.125" style="4" customWidth="1" outlineLevel="2"/>
    <col min="52" max="52" width="8.625" style="4" customWidth="1" outlineLevel="2"/>
    <col min="53" max="53" width="16.75" style="4" customWidth="1" outlineLevel="2"/>
    <col min="54" max="56" width="8.625" style="4" customWidth="1" outlineLevel="1"/>
    <col min="57" max="57" width="8.625" style="4" customWidth="1"/>
    <col min="58" max="58" width="13.75" style="4" customWidth="1"/>
    <col min="59" max="63" width="13.625" style="4" customWidth="1" outlineLevel="1"/>
    <col min="64" max="64" width="13.625" style="4" customWidth="1"/>
    <col min="65" max="16384" width="9" style="3"/>
  </cols>
  <sheetData>
    <row r="1" customHeight="1" spans="1:1">
      <c r="A1" s="5" t="s">
        <v>435</v>
      </c>
    </row>
    <row r="2" s="1" customFormat="1" ht="30" customHeight="1" spans="1:64">
      <c r="A2" s="6" t="s">
        <v>818</v>
      </c>
      <c r="B2" s="45"/>
      <c r="C2" s="45"/>
      <c r="D2" s="45"/>
      <c r="E2" s="45"/>
      <c r="F2" s="45"/>
      <c r="G2" s="45"/>
      <c r="H2" s="45"/>
      <c r="I2" s="45"/>
      <c r="J2" s="45"/>
      <c r="K2" s="45"/>
      <c r="L2" s="45"/>
      <c r="M2" s="45"/>
      <c r="N2" s="45"/>
      <c r="O2" s="45"/>
      <c r="P2" s="45"/>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row>
    <row r="3" customHeight="1" spans="1:16">
      <c r="A3" s="2" t="str">
        <f>"评估基准日："&amp;TEXT(基本信息输入表!M7,"yyyy年mm月dd日")</f>
        <v>评估基准日：2024年06月30日</v>
      </c>
      <c r="B3" s="2"/>
      <c r="C3" s="2"/>
      <c r="D3" s="2"/>
      <c r="E3" s="2"/>
      <c r="F3" s="2"/>
      <c r="G3" s="2"/>
      <c r="H3" s="2"/>
      <c r="I3" s="2"/>
      <c r="J3" s="2"/>
      <c r="K3" s="2"/>
      <c r="L3" s="2"/>
      <c r="M3" s="2"/>
      <c r="N3" s="2"/>
      <c r="O3" s="2"/>
      <c r="P3" s="2"/>
    </row>
    <row r="4" ht="14.1" customHeight="1" spans="1:16">
      <c r="A4" s="2"/>
      <c r="B4" s="2"/>
      <c r="C4" s="2"/>
      <c r="D4" s="2"/>
      <c r="E4" s="2"/>
      <c r="F4" s="2"/>
      <c r="G4" s="2"/>
      <c r="H4" s="2"/>
      <c r="I4" s="2"/>
      <c r="J4" s="2"/>
      <c r="K4" s="2"/>
      <c r="L4" s="2"/>
      <c r="M4" s="2"/>
      <c r="N4" s="2"/>
      <c r="O4" s="2"/>
      <c r="P4" s="21" t="s">
        <v>819</v>
      </c>
    </row>
    <row r="5" customHeight="1" spans="1:64">
      <c r="A5" s="3" t="str">
        <f>基本信息输入表!K6&amp;"："&amp;基本信息输入表!M6</f>
        <v>被评估单位：贵州天然气能源投资股份有限公司</v>
      </c>
      <c r="P5" s="21" t="s">
        <v>469</v>
      </c>
      <c r="R5" s="20" t="s">
        <v>598</v>
      </c>
      <c r="S5" s="20"/>
      <c r="T5" s="20"/>
      <c r="U5" s="20"/>
      <c r="V5" s="20"/>
      <c r="W5" s="20"/>
      <c r="X5" s="20"/>
      <c r="Y5" s="20"/>
      <c r="Z5" s="30" t="s">
        <v>599</v>
      </c>
      <c r="AA5" s="31"/>
      <c r="AB5" s="31"/>
      <c r="AC5" s="31"/>
      <c r="AD5" s="31"/>
      <c r="AE5" s="31"/>
      <c r="AF5" s="31"/>
      <c r="AG5" s="31"/>
      <c r="AH5" s="31"/>
      <c r="AI5" s="31"/>
      <c r="AJ5" s="31"/>
      <c r="AK5" s="32"/>
      <c r="AL5" s="68" t="s">
        <v>600</v>
      </c>
      <c r="AM5" s="36"/>
      <c r="AN5" s="36"/>
      <c r="AO5" s="36"/>
      <c r="AP5" s="36"/>
      <c r="AQ5" s="36"/>
      <c r="AR5" s="36"/>
      <c r="AS5" s="36"/>
      <c r="AT5" s="36"/>
      <c r="AU5" s="36"/>
      <c r="AV5" s="36"/>
      <c r="AW5" s="36"/>
      <c r="AX5" s="36"/>
      <c r="AY5" s="36"/>
      <c r="AZ5" s="36"/>
      <c r="BA5" s="36"/>
      <c r="BB5" s="36"/>
      <c r="BC5" s="36"/>
      <c r="BD5" s="36"/>
      <c r="BE5" s="36"/>
      <c r="BF5" s="37"/>
      <c r="BG5" s="33" t="s">
        <v>601</v>
      </c>
      <c r="BH5" s="33"/>
      <c r="BI5" s="33"/>
      <c r="BJ5" s="33"/>
      <c r="BK5" s="33"/>
      <c r="BL5" s="33"/>
    </row>
    <row r="6" s="2" customFormat="1" customHeight="1" spans="1:64">
      <c r="A6" s="9" t="s">
        <v>470</v>
      </c>
      <c r="B6" s="9" t="s">
        <v>769</v>
      </c>
      <c r="C6" s="153" t="s">
        <v>820</v>
      </c>
      <c r="D6" s="149" t="s">
        <v>821</v>
      </c>
      <c r="E6" s="141" t="s">
        <v>709</v>
      </c>
      <c r="F6" s="141"/>
      <c r="G6" s="141" t="s">
        <v>695</v>
      </c>
      <c r="H6" s="141"/>
      <c r="I6" s="9" t="s">
        <v>822</v>
      </c>
      <c r="J6" s="9"/>
      <c r="K6" s="9" t="s">
        <v>774</v>
      </c>
      <c r="L6" s="9" t="s">
        <v>443</v>
      </c>
      <c r="M6" s="9"/>
      <c r="N6" s="9"/>
      <c r="O6" s="9" t="s">
        <v>445</v>
      </c>
      <c r="P6" s="9" t="s">
        <v>588</v>
      </c>
      <c r="R6" s="20" t="s">
        <v>602</v>
      </c>
      <c r="S6" s="20" t="s">
        <v>654</v>
      </c>
      <c r="T6" s="20" t="s">
        <v>696</v>
      </c>
      <c r="U6" s="20" t="s">
        <v>655</v>
      </c>
      <c r="V6" s="23" t="s">
        <v>630</v>
      </c>
      <c r="W6" s="23" t="s">
        <v>604</v>
      </c>
      <c r="X6" s="20" t="s">
        <v>605</v>
      </c>
      <c r="Y6" s="20"/>
      <c r="Z6" s="30" t="s">
        <v>606</v>
      </c>
      <c r="AA6" s="31"/>
      <c r="AB6" s="31"/>
      <c r="AC6" s="31"/>
      <c r="AD6" s="31"/>
      <c r="AE6" s="32"/>
      <c r="AF6" s="33" t="s">
        <v>607</v>
      </c>
      <c r="AG6" s="33"/>
      <c r="AH6" s="33" t="s">
        <v>656</v>
      </c>
      <c r="AI6" s="33"/>
      <c r="AJ6" s="33" t="s">
        <v>608</v>
      </c>
      <c r="AK6" s="38"/>
      <c r="AL6" s="20" t="s">
        <v>609</v>
      </c>
      <c r="AM6" s="20" t="s">
        <v>657</v>
      </c>
      <c r="AN6" s="20"/>
      <c r="AO6" s="20"/>
      <c r="AP6" s="69" t="s">
        <v>823</v>
      </c>
      <c r="AQ6" s="70"/>
      <c r="AR6" s="70"/>
      <c r="AS6" s="70"/>
      <c r="AT6" s="70"/>
      <c r="AU6" s="70"/>
      <c r="AV6" s="70"/>
      <c r="AW6" s="70"/>
      <c r="AX6" s="70"/>
      <c r="AY6" s="70"/>
      <c r="AZ6" s="70"/>
      <c r="BA6" s="70"/>
      <c r="BB6" s="71"/>
      <c r="BC6" s="20" t="s">
        <v>443</v>
      </c>
      <c r="BD6" s="20"/>
      <c r="BE6" s="20"/>
      <c r="BF6" s="72"/>
      <c r="BG6" s="33" t="s">
        <v>444</v>
      </c>
      <c r="BH6" s="33"/>
      <c r="BI6" s="30" t="s">
        <v>611</v>
      </c>
      <c r="BJ6" s="32"/>
      <c r="BK6" s="33" t="s">
        <v>612</v>
      </c>
      <c r="BL6" s="38"/>
    </row>
    <row r="7" s="2" customFormat="1" customHeight="1" spans="1:64">
      <c r="A7" s="9"/>
      <c r="B7" s="9"/>
      <c r="C7" s="154"/>
      <c r="D7" s="150"/>
      <c r="E7" s="141" t="s">
        <v>771</v>
      </c>
      <c r="F7" s="141" t="s">
        <v>773</v>
      </c>
      <c r="G7" s="141" t="s">
        <v>771</v>
      </c>
      <c r="H7" s="141" t="s">
        <v>773</v>
      </c>
      <c r="I7" s="9" t="s">
        <v>771</v>
      </c>
      <c r="J7" s="9" t="s">
        <v>773</v>
      </c>
      <c r="K7" s="9"/>
      <c r="L7" s="9" t="s">
        <v>824</v>
      </c>
      <c r="M7" s="9" t="s">
        <v>825</v>
      </c>
      <c r="N7" s="9" t="s">
        <v>773</v>
      </c>
      <c r="O7" s="9"/>
      <c r="P7" s="9"/>
      <c r="R7" s="20"/>
      <c r="S7" s="20"/>
      <c r="T7" s="20"/>
      <c r="U7" s="20"/>
      <c r="V7" s="20"/>
      <c r="W7" s="20"/>
      <c r="X7" s="20"/>
      <c r="Y7" s="20"/>
      <c r="Z7" s="33" t="s">
        <v>617</v>
      </c>
      <c r="AA7" s="33" t="s">
        <v>618</v>
      </c>
      <c r="AB7" s="95" t="s">
        <v>666</v>
      </c>
      <c r="AC7" s="33" t="s">
        <v>667</v>
      </c>
      <c r="AD7" s="33" t="s">
        <v>620</v>
      </c>
      <c r="AE7" s="30" t="s">
        <v>621</v>
      </c>
      <c r="AF7" s="33" t="s">
        <v>622</v>
      </c>
      <c r="AG7" s="33" t="s">
        <v>623</v>
      </c>
      <c r="AH7" s="33" t="s">
        <v>622</v>
      </c>
      <c r="AI7" s="33" t="s">
        <v>668</v>
      </c>
      <c r="AJ7" s="33"/>
      <c r="AK7" s="41"/>
      <c r="AL7" s="20"/>
      <c r="AM7" s="20" t="s">
        <v>669</v>
      </c>
      <c r="AN7" s="20" t="s">
        <v>826</v>
      </c>
      <c r="AO7" s="20" t="s">
        <v>670</v>
      </c>
      <c r="AP7" s="110" t="s">
        <v>784</v>
      </c>
      <c r="AQ7" s="110" t="s">
        <v>827</v>
      </c>
      <c r="AR7" s="110" t="s">
        <v>828</v>
      </c>
      <c r="AS7" s="110" t="s">
        <v>829</v>
      </c>
      <c r="AT7" s="110" t="s">
        <v>830</v>
      </c>
      <c r="AU7" s="110" t="s">
        <v>831</v>
      </c>
      <c r="AV7" s="110" t="s">
        <v>832</v>
      </c>
      <c r="AW7" s="110" t="s">
        <v>833</v>
      </c>
      <c r="AX7" s="110" t="s">
        <v>834</v>
      </c>
      <c r="AY7" s="110" t="s">
        <v>835</v>
      </c>
      <c r="AZ7" s="110" t="s">
        <v>836</v>
      </c>
      <c r="BA7" s="110" t="s">
        <v>837</v>
      </c>
      <c r="BB7" s="20"/>
      <c r="BC7" s="20" t="s">
        <v>838</v>
      </c>
      <c r="BD7" s="20" t="s">
        <v>839</v>
      </c>
      <c r="BE7" s="20" t="s">
        <v>840</v>
      </c>
      <c r="BF7" s="37"/>
      <c r="BG7" s="33" t="s">
        <v>841</v>
      </c>
      <c r="BH7" s="33" t="s">
        <v>842</v>
      </c>
      <c r="BI7" s="33" t="s">
        <v>838</v>
      </c>
      <c r="BJ7" s="33" t="s">
        <v>840</v>
      </c>
      <c r="BK7" s="33"/>
      <c r="BL7" s="41"/>
    </row>
    <row r="8" customHeight="1" spans="1:64">
      <c r="A8" s="107" t="str">
        <f>IF(B8="","",ROW()-7)</f>
        <v/>
      </c>
      <c r="B8" s="13"/>
      <c r="C8" s="139"/>
      <c r="D8" s="139"/>
      <c r="E8" s="139"/>
      <c r="F8" s="139"/>
      <c r="G8" s="139"/>
      <c r="H8" s="139"/>
      <c r="I8" s="16">
        <f>E8+G8</f>
        <v>0</v>
      </c>
      <c r="J8" s="16">
        <f t="shared" ref="J8:J10" si="0">F8+H8</f>
        <v>0</v>
      </c>
      <c r="K8" s="16"/>
      <c r="L8" s="16"/>
      <c r="M8" s="9"/>
      <c r="N8" s="16"/>
      <c r="O8" s="16" t="str">
        <f>IF(J8=0,"",(N8-J8)/J8*100)</f>
        <v/>
      </c>
      <c r="P8" s="27"/>
      <c r="R8" s="28"/>
      <c r="S8" s="28"/>
      <c r="T8" s="28"/>
      <c r="U8" s="28"/>
      <c r="V8" s="28"/>
      <c r="W8" s="28"/>
      <c r="X8" s="28"/>
      <c r="Y8" s="28"/>
      <c r="Z8" s="28"/>
      <c r="AA8" s="28"/>
      <c r="AB8" s="28"/>
      <c r="AC8" s="28"/>
      <c r="AD8" s="34"/>
      <c r="AE8" s="34"/>
      <c r="AF8" s="28"/>
      <c r="AG8" s="34"/>
      <c r="AH8" s="34"/>
      <c r="AI8" s="34"/>
      <c r="AJ8" s="34"/>
      <c r="AK8" s="34"/>
      <c r="AL8" s="34"/>
      <c r="AM8" s="34" t="s">
        <v>208</v>
      </c>
      <c r="AN8" s="34"/>
      <c r="AO8" s="34"/>
      <c r="AP8" s="34"/>
      <c r="AQ8" s="34"/>
      <c r="AR8" s="34"/>
      <c r="AS8" s="34"/>
      <c r="AT8" s="34"/>
      <c r="AU8" s="34" t="str">
        <f>IFERROR(AT8/(AS8+AT8)*100,"")</f>
        <v/>
      </c>
      <c r="AV8" s="34"/>
      <c r="AW8" s="34"/>
      <c r="AX8" s="34"/>
      <c r="AY8" s="247">
        <f>AV8+AW8+AX8</f>
        <v>0</v>
      </c>
      <c r="AZ8" s="34"/>
      <c r="BA8" s="247">
        <f>AY8-AZ8</f>
        <v>0</v>
      </c>
      <c r="BB8" s="34"/>
      <c r="BC8" s="247">
        <f>IF(BA8&lt;10,BA8,ROUND(BA8,-1))</f>
        <v>0</v>
      </c>
      <c r="BD8" s="34" t="str">
        <f>IFERROR(ROUND(AU8,0),"")</f>
        <v/>
      </c>
      <c r="BE8" s="44" t="str">
        <f>IFERROR(BC8*BD8/100,"")</f>
        <v/>
      </c>
      <c r="BF8" s="34"/>
      <c r="BG8" s="34"/>
      <c r="BH8" s="34" t="str">
        <f t="shared" ref="BH8:BH18" si="1">IFERROR((BE8-J7)/J7*100,"")</f>
        <v/>
      </c>
      <c r="BI8" s="34"/>
      <c r="BJ8" s="34"/>
      <c r="BK8" s="34"/>
      <c r="BL8" s="34"/>
    </row>
    <row r="9" customHeight="1" spans="1:64">
      <c r="A9" s="107" t="str">
        <f t="shared" ref="A9:A25" si="2">IF(B9="","",ROW()-7)</f>
        <v/>
      </c>
      <c r="B9" s="13"/>
      <c r="C9" s="139"/>
      <c r="D9" s="139"/>
      <c r="E9" s="139"/>
      <c r="F9" s="139"/>
      <c r="G9" s="139"/>
      <c r="H9" s="139"/>
      <c r="I9" s="16">
        <f t="shared" ref="I9:J25" si="3">E9+G9</f>
        <v>0</v>
      </c>
      <c r="J9" s="16">
        <f t="shared" si="0"/>
        <v>0</v>
      </c>
      <c r="K9" s="16"/>
      <c r="L9" s="16"/>
      <c r="M9" s="9"/>
      <c r="N9" s="16"/>
      <c r="O9" s="16" t="str">
        <f t="shared" ref="O9:O26" si="4">IF(J9=0,"",(N9-J9)/J9*100)</f>
        <v/>
      </c>
      <c r="P9" s="27"/>
      <c r="R9" s="28"/>
      <c r="S9" s="28"/>
      <c r="T9" s="28"/>
      <c r="U9" s="28"/>
      <c r="V9" s="28"/>
      <c r="W9" s="28"/>
      <c r="X9" s="28"/>
      <c r="Y9" s="28"/>
      <c r="Z9" s="28"/>
      <c r="AA9" s="28"/>
      <c r="AB9" s="28"/>
      <c r="AC9" s="28"/>
      <c r="AD9" s="35"/>
      <c r="AE9" s="34"/>
      <c r="AF9" s="28"/>
      <c r="AG9" s="34"/>
      <c r="AH9" s="34"/>
      <c r="AI9" s="34"/>
      <c r="AJ9" s="34"/>
      <c r="AK9" s="34"/>
      <c r="AL9" s="34"/>
      <c r="AM9" s="34"/>
      <c r="AN9" s="34"/>
      <c r="AO9" s="34"/>
      <c r="AP9" s="34"/>
      <c r="AQ9" s="34"/>
      <c r="AR9" s="34"/>
      <c r="AS9" s="34"/>
      <c r="AT9" s="34"/>
      <c r="AU9" s="34" t="str">
        <f t="shared" ref="AU9:AU26" si="5">IFERROR(AT9/(AS9+AT9)*100,"")</f>
        <v/>
      </c>
      <c r="AV9" s="34"/>
      <c r="AW9" s="34"/>
      <c r="AX9" s="34"/>
      <c r="AY9" s="247">
        <f t="shared" ref="AY9:AY26" si="6">AV9+AW9+AX9</f>
        <v>0</v>
      </c>
      <c r="AZ9" s="34"/>
      <c r="BA9" s="247">
        <f t="shared" ref="BA9:BA26" si="7">AY9-AZ9</f>
        <v>0</v>
      </c>
      <c r="BB9" s="34"/>
      <c r="BC9" s="247">
        <f t="shared" ref="BC9:BC26" si="8">IF(BA9&lt;10,BA9,ROUND(BA9,-1))</f>
        <v>0</v>
      </c>
      <c r="BD9" s="34" t="str">
        <f t="shared" ref="BD9:BD26" si="9">IFERROR(ROUND(AU9,0),"")</f>
        <v/>
      </c>
      <c r="BE9" s="44" t="str">
        <f t="shared" ref="BE9:BE26" si="10">IFERROR(BC9*BD9/100,"")</f>
        <v/>
      </c>
      <c r="BF9" s="34"/>
      <c r="BG9" s="34"/>
      <c r="BH9" s="34" t="str">
        <f t="shared" si="1"/>
        <v/>
      </c>
      <c r="BI9" s="34"/>
      <c r="BJ9" s="34"/>
      <c r="BK9" s="34"/>
      <c r="BL9" s="34"/>
    </row>
    <row r="10" customHeight="1" spans="1:64">
      <c r="A10" s="107" t="str">
        <f t="shared" si="2"/>
        <v/>
      </c>
      <c r="B10" s="13"/>
      <c r="C10" s="139"/>
      <c r="D10" s="139"/>
      <c r="E10" s="139"/>
      <c r="F10" s="139"/>
      <c r="G10" s="139"/>
      <c r="H10" s="139"/>
      <c r="I10" s="16">
        <f t="shared" si="3"/>
        <v>0</v>
      </c>
      <c r="J10" s="16">
        <f t="shared" si="0"/>
        <v>0</v>
      </c>
      <c r="K10" s="16"/>
      <c r="L10" s="16"/>
      <c r="M10" s="9"/>
      <c r="N10" s="16"/>
      <c r="O10" s="16" t="str">
        <f t="shared" si="4"/>
        <v/>
      </c>
      <c r="P10" s="27"/>
      <c r="R10" s="28"/>
      <c r="S10" s="28"/>
      <c r="T10" s="28"/>
      <c r="U10" s="28"/>
      <c r="V10" s="28"/>
      <c r="W10" s="28"/>
      <c r="X10" s="28"/>
      <c r="Y10" s="28"/>
      <c r="Z10" s="28"/>
      <c r="AA10" s="28"/>
      <c r="AB10" s="28"/>
      <c r="AC10" s="28"/>
      <c r="AD10" s="35"/>
      <c r="AE10" s="34"/>
      <c r="AF10" s="28"/>
      <c r="AG10" s="34"/>
      <c r="AH10" s="34"/>
      <c r="AI10" s="34"/>
      <c r="AJ10" s="34"/>
      <c r="AK10" s="34"/>
      <c r="AL10" s="34"/>
      <c r="AM10" s="34"/>
      <c r="AN10" s="34"/>
      <c r="AO10" s="34"/>
      <c r="AP10" s="34"/>
      <c r="AQ10" s="34"/>
      <c r="AR10" s="34"/>
      <c r="AS10" s="34"/>
      <c r="AT10" s="34" t="s">
        <v>208</v>
      </c>
      <c r="AU10" s="34" t="str">
        <f t="shared" si="5"/>
        <v/>
      </c>
      <c r="AV10" s="34"/>
      <c r="AW10" s="34"/>
      <c r="AX10" s="34"/>
      <c r="AY10" s="247">
        <f t="shared" si="6"/>
        <v>0</v>
      </c>
      <c r="AZ10" s="34"/>
      <c r="BA10" s="247">
        <f t="shared" si="7"/>
        <v>0</v>
      </c>
      <c r="BB10" s="34"/>
      <c r="BC10" s="247">
        <f t="shared" si="8"/>
        <v>0</v>
      </c>
      <c r="BD10" s="34" t="str">
        <f t="shared" si="9"/>
        <v/>
      </c>
      <c r="BE10" s="44" t="str">
        <f t="shared" si="10"/>
        <v/>
      </c>
      <c r="BF10" s="34"/>
      <c r="BG10" s="34"/>
      <c r="BH10" s="34" t="str">
        <f t="shared" si="1"/>
        <v/>
      </c>
      <c r="BI10" s="34"/>
      <c r="BJ10" s="34"/>
      <c r="BK10" s="34"/>
      <c r="BL10" s="34"/>
    </row>
    <row r="11" customHeight="1" spans="1:64">
      <c r="A11" s="107" t="str">
        <f t="shared" si="2"/>
        <v/>
      </c>
      <c r="B11" s="13"/>
      <c r="C11" s="139"/>
      <c r="D11" s="139"/>
      <c r="E11" s="139"/>
      <c r="F11" s="139"/>
      <c r="G11" s="139"/>
      <c r="H11" s="139"/>
      <c r="I11" s="16">
        <f t="shared" si="3"/>
        <v>0</v>
      </c>
      <c r="J11" s="16">
        <f t="shared" si="3"/>
        <v>0</v>
      </c>
      <c r="K11" s="16"/>
      <c r="L11" s="16"/>
      <c r="M11" s="9"/>
      <c r="N11" s="16"/>
      <c r="O11" s="16" t="str">
        <f t="shared" si="4"/>
        <v/>
      </c>
      <c r="P11" s="27"/>
      <c r="R11" s="28"/>
      <c r="S11" s="28"/>
      <c r="T11" s="28"/>
      <c r="U11" s="28"/>
      <c r="V11" s="28"/>
      <c r="W11" s="28"/>
      <c r="X11" s="28"/>
      <c r="Y11" s="28"/>
      <c r="Z11" s="28"/>
      <c r="AA11" s="28"/>
      <c r="AB11" s="28"/>
      <c r="AC11" s="28"/>
      <c r="AD11" s="35"/>
      <c r="AE11" s="34"/>
      <c r="AF11" s="28"/>
      <c r="AG11" s="34"/>
      <c r="AH11" s="34"/>
      <c r="AI11" s="34"/>
      <c r="AJ11" s="34"/>
      <c r="AK11" s="34"/>
      <c r="AL11" s="34"/>
      <c r="AM11" s="34"/>
      <c r="AN11" s="34"/>
      <c r="AO11" s="34"/>
      <c r="AP11" s="34"/>
      <c r="AQ11" s="34"/>
      <c r="AR11" s="34"/>
      <c r="AS11" s="34"/>
      <c r="AT11" s="34"/>
      <c r="AU11" s="34" t="str">
        <f t="shared" si="5"/>
        <v/>
      </c>
      <c r="AV11" s="34"/>
      <c r="AW11" s="34"/>
      <c r="AX11" s="34"/>
      <c r="AY11" s="247">
        <f t="shared" si="6"/>
        <v>0</v>
      </c>
      <c r="AZ11" s="34"/>
      <c r="BA11" s="247">
        <f t="shared" si="7"/>
        <v>0</v>
      </c>
      <c r="BB11" s="34"/>
      <c r="BC11" s="247">
        <f t="shared" si="8"/>
        <v>0</v>
      </c>
      <c r="BD11" s="34" t="str">
        <f t="shared" si="9"/>
        <v/>
      </c>
      <c r="BE11" s="44" t="str">
        <f t="shared" si="10"/>
        <v/>
      </c>
      <c r="BF11" s="34"/>
      <c r="BG11" s="34"/>
      <c r="BH11" s="34" t="str">
        <f t="shared" si="1"/>
        <v/>
      </c>
      <c r="BI11" s="34"/>
      <c r="BJ11" s="34"/>
      <c r="BK11" s="34"/>
      <c r="BL11" s="34"/>
    </row>
    <row r="12" customHeight="1" spans="1:64">
      <c r="A12" s="107" t="str">
        <f t="shared" si="2"/>
        <v/>
      </c>
      <c r="B12" s="13"/>
      <c r="C12" s="139"/>
      <c r="D12" s="139"/>
      <c r="E12" s="139"/>
      <c r="F12" s="139"/>
      <c r="G12" s="139"/>
      <c r="H12" s="139"/>
      <c r="I12" s="16">
        <f t="shared" si="3"/>
        <v>0</v>
      </c>
      <c r="J12" s="16">
        <f t="shared" si="3"/>
        <v>0</v>
      </c>
      <c r="K12" s="16"/>
      <c r="L12" s="16"/>
      <c r="M12" s="9"/>
      <c r="N12" s="16"/>
      <c r="O12" s="16" t="str">
        <f t="shared" si="4"/>
        <v/>
      </c>
      <c r="P12" s="27"/>
      <c r="R12" s="28"/>
      <c r="S12" s="28"/>
      <c r="T12" s="28"/>
      <c r="U12" s="28"/>
      <c r="V12" s="28"/>
      <c r="W12" s="28"/>
      <c r="X12" s="28"/>
      <c r="Y12" s="28"/>
      <c r="Z12" s="28"/>
      <c r="AA12" s="28"/>
      <c r="AB12" s="28"/>
      <c r="AC12" s="28"/>
      <c r="AD12" s="35"/>
      <c r="AE12" s="34"/>
      <c r="AF12" s="28"/>
      <c r="AG12" s="34"/>
      <c r="AH12" s="34"/>
      <c r="AI12" s="34"/>
      <c r="AJ12" s="34"/>
      <c r="AK12" s="34"/>
      <c r="AL12" s="34"/>
      <c r="AM12" s="34"/>
      <c r="AN12" s="34"/>
      <c r="AO12" s="34"/>
      <c r="AP12" s="34"/>
      <c r="AQ12" s="34"/>
      <c r="AR12" s="34"/>
      <c r="AS12" s="34"/>
      <c r="AT12" s="34"/>
      <c r="AU12" s="34" t="str">
        <f t="shared" si="5"/>
        <v/>
      </c>
      <c r="AV12" s="34"/>
      <c r="AW12" s="34"/>
      <c r="AX12" s="34"/>
      <c r="AY12" s="247">
        <f t="shared" si="6"/>
        <v>0</v>
      </c>
      <c r="AZ12" s="34"/>
      <c r="BA12" s="247">
        <f t="shared" si="7"/>
        <v>0</v>
      </c>
      <c r="BB12" s="34"/>
      <c r="BC12" s="247">
        <f t="shared" si="8"/>
        <v>0</v>
      </c>
      <c r="BD12" s="34" t="str">
        <f t="shared" si="9"/>
        <v/>
      </c>
      <c r="BE12" s="44" t="str">
        <f t="shared" si="10"/>
        <v/>
      </c>
      <c r="BF12" s="34"/>
      <c r="BG12" s="34"/>
      <c r="BH12" s="34" t="str">
        <f t="shared" si="1"/>
        <v/>
      </c>
      <c r="BI12" s="34"/>
      <c r="BJ12" s="34"/>
      <c r="BK12" s="34"/>
      <c r="BL12" s="34"/>
    </row>
    <row r="13" customHeight="1" spans="1:64">
      <c r="A13" s="107" t="str">
        <f t="shared" si="2"/>
        <v/>
      </c>
      <c r="B13" s="13"/>
      <c r="C13" s="139"/>
      <c r="D13" s="139"/>
      <c r="E13" s="139"/>
      <c r="F13" s="139"/>
      <c r="G13" s="139"/>
      <c r="H13" s="139"/>
      <c r="I13" s="16">
        <f t="shared" si="3"/>
        <v>0</v>
      </c>
      <c r="J13" s="16">
        <f t="shared" si="3"/>
        <v>0</v>
      </c>
      <c r="K13" s="16"/>
      <c r="L13" s="16"/>
      <c r="M13" s="9"/>
      <c r="N13" s="16"/>
      <c r="O13" s="16" t="str">
        <f t="shared" si="4"/>
        <v/>
      </c>
      <c r="P13" s="27"/>
      <c r="R13" s="28"/>
      <c r="S13" s="28"/>
      <c r="T13" s="28"/>
      <c r="U13" s="28"/>
      <c r="V13" s="28"/>
      <c r="W13" s="28"/>
      <c r="X13" s="28"/>
      <c r="Y13" s="28"/>
      <c r="Z13" s="28"/>
      <c r="AA13" s="28"/>
      <c r="AB13" s="28"/>
      <c r="AC13" s="28"/>
      <c r="AD13" s="35"/>
      <c r="AE13" s="34"/>
      <c r="AF13" s="28"/>
      <c r="AG13" s="34"/>
      <c r="AH13" s="34"/>
      <c r="AI13" s="34"/>
      <c r="AJ13" s="34"/>
      <c r="AK13" s="34"/>
      <c r="AL13" s="34"/>
      <c r="AM13" s="34"/>
      <c r="AN13" s="34"/>
      <c r="AO13" s="34"/>
      <c r="AP13" s="34"/>
      <c r="AQ13" s="34"/>
      <c r="AR13" s="34"/>
      <c r="AS13" s="34"/>
      <c r="AT13" s="34"/>
      <c r="AU13" s="34" t="str">
        <f t="shared" si="5"/>
        <v/>
      </c>
      <c r="AV13" s="34"/>
      <c r="AW13" s="34"/>
      <c r="AX13" s="34"/>
      <c r="AY13" s="247">
        <f t="shared" si="6"/>
        <v>0</v>
      </c>
      <c r="AZ13" s="34"/>
      <c r="BA13" s="247">
        <f t="shared" si="7"/>
        <v>0</v>
      </c>
      <c r="BB13" s="34"/>
      <c r="BC13" s="247">
        <f t="shared" si="8"/>
        <v>0</v>
      </c>
      <c r="BD13" s="34" t="str">
        <f t="shared" si="9"/>
        <v/>
      </c>
      <c r="BE13" s="44" t="str">
        <f t="shared" si="10"/>
        <v/>
      </c>
      <c r="BF13" s="34"/>
      <c r="BG13" s="34"/>
      <c r="BH13" s="34" t="str">
        <f t="shared" si="1"/>
        <v/>
      </c>
      <c r="BI13" s="34"/>
      <c r="BJ13" s="34"/>
      <c r="BK13" s="34"/>
      <c r="BL13" s="34"/>
    </row>
    <row r="14" customHeight="1" spans="1:64">
      <c r="A14" s="107" t="str">
        <f t="shared" si="2"/>
        <v/>
      </c>
      <c r="B14" s="13"/>
      <c r="C14" s="139"/>
      <c r="D14" s="139"/>
      <c r="E14" s="139"/>
      <c r="F14" s="139"/>
      <c r="G14" s="139"/>
      <c r="H14" s="139"/>
      <c r="I14" s="16">
        <f t="shared" si="3"/>
        <v>0</v>
      </c>
      <c r="J14" s="16">
        <f t="shared" si="3"/>
        <v>0</v>
      </c>
      <c r="K14" s="16"/>
      <c r="L14" s="16"/>
      <c r="M14" s="9"/>
      <c r="N14" s="16"/>
      <c r="O14" s="16" t="str">
        <f t="shared" si="4"/>
        <v/>
      </c>
      <c r="P14" s="27"/>
      <c r="R14" s="28"/>
      <c r="S14" s="28"/>
      <c r="T14" s="28"/>
      <c r="U14" s="28"/>
      <c r="V14" s="28"/>
      <c r="W14" s="28"/>
      <c r="X14" s="28"/>
      <c r="Y14" s="28"/>
      <c r="Z14" s="28"/>
      <c r="AA14" s="28"/>
      <c r="AB14" s="28"/>
      <c r="AC14" s="28"/>
      <c r="AD14" s="35"/>
      <c r="AE14" s="34"/>
      <c r="AF14" s="28"/>
      <c r="AG14" s="34"/>
      <c r="AH14" s="34"/>
      <c r="AI14" s="34"/>
      <c r="AJ14" s="34"/>
      <c r="AK14" s="34"/>
      <c r="AL14" s="34"/>
      <c r="AM14" s="34"/>
      <c r="AN14" s="34"/>
      <c r="AO14" s="34"/>
      <c r="AP14" s="34"/>
      <c r="AQ14" s="34"/>
      <c r="AR14" s="34"/>
      <c r="AS14" s="34"/>
      <c r="AT14" s="34"/>
      <c r="AU14" s="34" t="str">
        <f t="shared" si="5"/>
        <v/>
      </c>
      <c r="AV14" s="34"/>
      <c r="AW14" s="34"/>
      <c r="AX14" s="34"/>
      <c r="AY14" s="247">
        <f t="shared" si="6"/>
        <v>0</v>
      </c>
      <c r="AZ14" s="34"/>
      <c r="BA14" s="247">
        <f t="shared" si="7"/>
        <v>0</v>
      </c>
      <c r="BB14" s="34"/>
      <c r="BC14" s="247">
        <f t="shared" si="8"/>
        <v>0</v>
      </c>
      <c r="BD14" s="34" t="str">
        <f t="shared" si="9"/>
        <v/>
      </c>
      <c r="BE14" s="44" t="str">
        <f t="shared" si="10"/>
        <v/>
      </c>
      <c r="BF14" s="34"/>
      <c r="BG14" s="34"/>
      <c r="BH14" s="34" t="str">
        <f t="shared" si="1"/>
        <v/>
      </c>
      <c r="BI14" s="34"/>
      <c r="BJ14" s="34"/>
      <c r="BK14" s="34"/>
      <c r="BL14" s="34"/>
    </row>
    <row r="15" customHeight="1" spans="1:64">
      <c r="A15" s="107" t="str">
        <f t="shared" si="2"/>
        <v/>
      </c>
      <c r="B15" s="13"/>
      <c r="C15" s="139"/>
      <c r="D15" s="139"/>
      <c r="E15" s="139"/>
      <c r="F15" s="139"/>
      <c r="G15" s="139"/>
      <c r="H15" s="139"/>
      <c r="I15" s="16">
        <f t="shared" si="3"/>
        <v>0</v>
      </c>
      <c r="J15" s="16">
        <f t="shared" si="3"/>
        <v>0</v>
      </c>
      <c r="K15" s="16"/>
      <c r="L15" s="16"/>
      <c r="M15" s="9"/>
      <c r="N15" s="16"/>
      <c r="O15" s="16" t="str">
        <f t="shared" si="4"/>
        <v/>
      </c>
      <c r="P15" s="27"/>
      <c r="R15" s="28"/>
      <c r="S15" s="28"/>
      <c r="T15" s="28"/>
      <c r="U15" s="28"/>
      <c r="V15" s="28"/>
      <c r="W15" s="28"/>
      <c r="X15" s="28"/>
      <c r="Y15" s="28"/>
      <c r="Z15" s="28"/>
      <c r="AA15" s="28"/>
      <c r="AB15" s="28"/>
      <c r="AC15" s="28"/>
      <c r="AD15" s="35"/>
      <c r="AE15" s="34"/>
      <c r="AF15" s="28"/>
      <c r="AG15" s="34"/>
      <c r="AH15" s="34"/>
      <c r="AI15" s="34"/>
      <c r="AJ15" s="34"/>
      <c r="AK15" s="34"/>
      <c r="AL15" s="34"/>
      <c r="AM15" s="34"/>
      <c r="AN15" s="34"/>
      <c r="AO15" s="34"/>
      <c r="AP15" s="34"/>
      <c r="AQ15" s="34"/>
      <c r="AR15" s="34"/>
      <c r="AS15" s="34"/>
      <c r="AT15" s="34"/>
      <c r="AU15" s="34" t="str">
        <f t="shared" si="5"/>
        <v/>
      </c>
      <c r="AV15" s="34"/>
      <c r="AW15" s="34"/>
      <c r="AX15" s="34"/>
      <c r="AY15" s="247">
        <f t="shared" si="6"/>
        <v>0</v>
      </c>
      <c r="AZ15" s="34"/>
      <c r="BA15" s="247">
        <f t="shared" si="7"/>
        <v>0</v>
      </c>
      <c r="BB15" s="34"/>
      <c r="BC15" s="247">
        <f t="shared" si="8"/>
        <v>0</v>
      </c>
      <c r="BD15" s="34" t="str">
        <f t="shared" si="9"/>
        <v/>
      </c>
      <c r="BE15" s="44" t="str">
        <f t="shared" si="10"/>
        <v/>
      </c>
      <c r="BF15" s="34"/>
      <c r="BG15" s="34"/>
      <c r="BH15" s="34" t="str">
        <f t="shared" si="1"/>
        <v/>
      </c>
      <c r="BI15" s="34"/>
      <c r="BJ15" s="34"/>
      <c r="BK15" s="34"/>
      <c r="BL15" s="34"/>
    </row>
    <row r="16" customHeight="1" spans="1:64">
      <c r="A16" s="107" t="str">
        <f t="shared" si="2"/>
        <v/>
      </c>
      <c r="B16" s="13"/>
      <c r="C16" s="139"/>
      <c r="D16" s="139"/>
      <c r="E16" s="139"/>
      <c r="F16" s="139"/>
      <c r="G16" s="139"/>
      <c r="H16" s="139"/>
      <c r="I16" s="16">
        <f t="shared" si="3"/>
        <v>0</v>
      </c>
      <c r="J16" s="16">
        <f t="shared" si="3"/>
        <v>0</v>
      </c>
      <c r="K16" s="16"/>
      <c r="L16" s="16"/>
      <c r="M16" s="9"/>
      <c r="N16" s="16"/>
      <c r="O16" s="16" t="str">
        <f t="shared" si="4"/>
        <v/>
      </c>
      <c r="P16" s="27"/>
      <c r="R16" s="28"/>
      <c r="S16" s="28"/>
      <c r="T16" s="28"/>
      <c r="U16" s="28"/>
      <c r="V16" s="28"/>
      <c r="W16" s="28"/>
      <c r="X16" s="28"/>
      <c r="Y16" s="28"/>
      <c r="Z16" s="28"/>
      <c r="AA16" s="28"/>
      <c r="AB16" s="28"/>
      <c r="AC16" s="28"/>
      <c r="AD16" s="35"/>
      <c r="AE16" s="34"/>
      <c r="AF16" s="28"/>
      <c r="AG16" s="34"/>
      <c r="AH16" s="34"/>
      <c r="AI16" s="34"/>
      <c r="AJ16" s="34"/>
      <c r="AK16" s="34"/>
      <c r="AL16" s="34"/>
      <c r="AM16" s="34"/>
      <c r="AN16" s="34"/>
      <c r="AO16" s="34"/>
      <c r="AP16" s="34"/>
      <c r="AQ16" s="34"/>
      <c r="AR16" s="34"/>
      <c r="AS16" s="34"/>
      <c r="AT16" s="34"/>
      <c r="AU16" s="34" t="str">
        <f t="shared" si="5"/>
        <v/>
      </c>
      <c r="AV16" s="34"/>
      <c r="AW16" s="34"/>
      <c r="AX16" s="34"/>
      <c r="AY16" s="247">
        <f t="shared" si="6"/>
        <v>0</v>
      </c>
      <c r="AZ16" s="34"/>
      <c r="BA16" s="247">
        <f t="shared" si="7"/>
        <v>0</v>
      </c>
      <c r="BB16" s="34"/>
      <c r="BC16" s="247">
        <f t="shared" si="8"/>
        <v>0</v>
      </c>
      <c r="BD16" s="34" t="str">
        <f t="shared" si="9"/>
        <v/>
      </c>
      <c r="BE16" s="44" t="str">
        <f t="shared" si="10"/>
        <v/>
      </c>
      <c r="BF16" s="34"/>
      <c r="BG16" s="34"/>
      <c r="BH16" s="34" t="str">
        <f t="shared" si="1"/>
        <v/>
      </c>
      <c r="BI16" s="34"/>
      <c r="BJ16" s="34"/>
      <c r="BK16" s="34"/>
      <c r="BL16" s="34"/>
    </row>
    <row r="17" customHeight="1" spans="1:64">
      <c r="A17" s="107" t="str">
        <f t="shared" si="2"/>
        <v/>
      </c>
      <c r="B17" s="13"/>
      <c r="C17" s="139"/>
      <c r="D17" s="139"/>
      <c r="E17" s="139"/>
      <c r="F17" s="139"/>
      <c r="G17" s="139"/>
      <c r="H17" s="139"/>
      <c r="I17" s="16">
        <f t="shared" si="3"/>
        <v>0</v>
      </c>
      <c r="J17" s="16">
        <f t="shared" si="3"/>
        <v>0</v>
      </c>
      <c r="K17" s="16"/>
      <c r="L17" s="16"/>
      <c r="M17" s="9"/>
      <c r="N17" s="16"/>
      <c r="O17" s="16" t="str">
        <f t="shared" si="4"/>
        <v/>
      </c>
      <c r="P17" s="27"/>
      <c r="R17" s="28"/>
      <c r="S17" s="28"/>
      <c r="T17" s="28"/>
      <c r="U17" s="28"/>
      <c r="V17" s="28"/>
      <c r="W17" s="28"/>
      <c r="X17" s="28"/>
      <c r="Y17" s="28"/>
      <c r="Z17" s="28"/>
      <c r="AA17" s="28"/>
      <c r="AB17" s="28"/>
      <c r="AC17" s="28"/>
      <c r="AD17" s="35"/>
      <c r="AE17" s="34"/>
      <c r="AF17" s="28"/>
      <c r="AG17" s="34"/>
      <c r="AH17" s="34"/>
      <c r="AI17" s="34"/>
      <c r="AJ17" s="34"/>
      <c r="AK17" s="34"/>
      <c r="AL17" s="34"/>
      <c r="AM17" s="34"/>
      <c r="AN17" s="34"/>
      <c r="AO17" s="34"/>
      <c r="AP17" s="34"/>
      <c r="AQ17" s="34"/>
      <c r="AR17" s="34"/>
      <c r="AS17" s="34"/>
      <c r="AT17" s="34"/>
      <c r="AU17" s="34" t="str">
        <f t="shared" si="5"/>
        <v/>
      </c>
      <c r="AV17" s="34"/>
      <c r="AW17" s="34"/>
      <c r="AX17" s="34"/>
      <c r="AY17" s="247">
        <f t="shared" si="6"/>
        <v>0</v>
      </c>
      <c r="AZ17" s="34"/>
      <c r="BA17" s="247">
        <f t="shared" si="7"/>
        <v>0</v>
      </c>
      <c r="BB17" s="34"/>
      <c r="BC17" s="247">
        <f t="shared" si="8"/>
        <v>0</v>
      </c>
      <c r="BD17" s="34" t="str">
        <f t="shared" si="9"/>
        <v/>
      </c>
      <c r="BE17" s="44" t="str">
        <f t="shared" si="10"/>
        <v/>
      </c>
      <c r="BF17" s="34"/>
      <c r="BG17" s="34"/>
      <c r="BH17" s="34" t="str">
        <f t="shared" si="1"/>
        <v/>
      </c>
      <c r="BI17" s="34"/>
      <c r="BJ17" s="34"/>
      <c r="BK17" s="34"/>
      <c r="BL17" s="34"/>
    </row>
    <row r="18" customHeight="1" spans="1:64">
      <c r="A18" s="107" t="str">
        <f t="shared" si="2"/>
        <v/>
      </c>
      <c r="B18" s="13"/>
      <c r="C18" s="139"/>
      <c r="D18" s="139"/>
      <c r="E18" s="139"/>
      <c r="F18" s="139"/>
      <c r="G18" s="139"/>
      <c r="H18" s="139"/>
      <c r="I18" s="16">
        <f t="shared" si="3"/>
        <v>0</v>
      </c>
      <c r="J18" s="16">
        <f t="shared" si="3"/>
        <v>0</v>
      </c>
      <c r="K18" s="16"/>
      <c r="L18" s="16"/>
      <c r="M18" s="9"/>
      <c r="N18" s="16"/>
      <c r="O18" s="16" t="str">
        <f t="shared" si="4"/>
        <v/>
      </c>
      <c r="P18" s="27"/>
      <c r="R18" s="28"/>
      <c r="S18" s="28"/>
      <c r="T18" s="28"/>
      <c r="U18" s="28"/>
      <c r="V18" s="28"/>
      <c r="W18" s="28"/>
      <c r="X18" s="28"/>
      <c r="Y18" s="28"/>
      <c r="Z18" s="28"/>
      <c r="AA18" s="28"/>
      <c r="AB18" s="28"/>
      <c r="AC18" s="28"/>
      <c r="AD18" s="35"/>
      <c r="AE18" s="34"/>
      <c r="AF18" s="28"/>
      <c r="AG18" s="34"/>
      <c r="AH18" s="34"/>
      <c r="AI18" s="34"/>
      <c r="AJ18" s="34"/>
      <c r="AK18" s="34"/>
      <c r="AL18" s="34"/>
      <c r="AM18" s="34"/>
      <c r="AN18" s="34"/>
      <c r="AO18" s="34"/>
      <c r="AP18" s="34"/>
      <c r="AQ18" s="34"/>
      <c r="AR18" s="34"/>
      <c r="AS18" s="34"/>
      <c r="AT18" s="34"/>
      <c r="AU18" s="34" t="str">
        <f t="shared" si="5"/>
        <v/>
      </c>
      <c r="AV18" s="34"/>
      <c r="AW18" s="34"/>
      <c r="AX18" s="34"/>
      <c r="AY18" s="247">
        <f t="shared" si="6"/>
        <v>0</v>
      </c>
      <c r="AZ18" s="34"/>
      <c r="BA18" s="247">
        <f t="shared" si="7"/>
        <v>0</v>
      </c>
      <c r="BB18" s="34"/>
      <c r="BC18" s="247">
        <f t="shared" si="8"/>
        <v>0</v>
      </c>
      <c r="BD18" s="34" t="str">
        <f t="shared" si="9"/>
        <v/>
      </c>
      <c r="BE18" s="44" t="str">
        <f t="shared" si="10"/>
        <v/>
      </c>
      <c r="BF18" s="34"/>
      <c r="BG18" s="34"/>
      <c r="BH18" s="34" t="str">
        <f t="shared" si="1"/>
        <v/>
      </c>
      <c r="BI18" s="34"/>
      <c r="BJ18" s="34"/>
      <c r="BK18" s="34"/>
      <c r="BL18" s="34"/>
    </row>
    <row r="19" customHeight="1" spans="1:64">
      <c r="A19" s="107"/>
      <c r="B19" s="13"/>
      <c r="C19" s="139"/>
      <c r="D19" s="139"/>
      <c r="E19" s="139"/>
      <c r="F19" s="139"/>
      <c r="G19" s="139"/>
      <c r="H19" s="139"/>
      <c r="I19" s="16">
        <f t="shared" ref="I19:I22" si="11">E19+G19</f>
        <v>0</v>
      </c>
      <c r="J19" s="16">
        <f t="shared" ref="J19:J22" si="12">F19+H19</f>
        <v>0</v>
      </c>
      <c r="K19" s="16"/>
      <c r="L19" s="16"/>
      <c r="M19" s="9"/>
      <c r="N19" s="16"/>
      <c r="O19" s="16" t="str">
        <f t="shared" ref="O19:O22" si="13">IF(J19=0,"",(N19-J19)/J19*100)</f>
        <v/>
      </c>
      <c r="P19" s="27"/>
      <c r="R19" s="28"/>
      <c r="S19" s="28"/>
      <c r="T19" s="28"/>
      <c r="U19" s="28"/>
      <c r="V19" s="28"/>
      <c r="W19" s="28"/>
      <c r="X19" s="28"/>
      <c r="Y19" s="28"/>
      <c r="Z19" s="28"/>
      <c r="AA19" s="28"/>
      <c r="AB19" s="28"/>
      <c r="AC19" s="28"/>
      <c r="AD19" s="35"/>
      <c r="AE19" s="34"/>
      <c r="AF19" s="28"/>
      <c r="AG19" s="34"/>
      <c r="AH19" s="34"/>
      <c r="AI19" s="34"/>
      <c r="AJ19" s="34"/>
      <c r="AK19" s="34"/>
      <c r="AL19" s="34"/>
      <c r="AM19" s="34"/>
      <c r="AN19" s="34"/>
      <c r="AO19" s="34"/>
      <c r="AP19" s="34"/>
      <c r="AQ19" s="34"/>
      <c r="AR19" s="34"/>
      <c r="AS19" s="34"/>
      <c r="AT19" s="34"/>
      <c r="AU19" s="34"/>
      <c r="AV19" s="34"/>
      <c r="AW19" s="34"/>
      <c r="AX19" s="34"/>
      <c r="AY19" s="247"/>
      <c r="AZ19" s="34"/>
      <c r="BA19" s="247"/>
      <c r="BB19" s="34"/>
      <c r="BC19" s="247"/>
      <c r="BD19" s="34"/>
      <c r="BE19" s="44"/>
      <c r="BF19" s="34"/>
      <c r="BG19" s="34"/>
      <c r="BH19" s="34"/>
      <c r="BI19" s="34"/>
      <c r="BJ19" s="34"/>
      <c r="BK19" s="34"/>
      <c r="BL19" s="34"/>
    </row>
    <row r="20" customHeight="1" spans="1:64">
      <c r="A20" s="107"/>
      <c r="B20" s="13"/>
      <c r="C20" s="139"/>
      <c r="D20" s="139"/>
      <c r="E20" s="139"/>
      <c r="F20" s="139"/>
      <c r="G20" s="139"/>
      <c r="H20" s="139"/>
      <c r="I20" s="16">
        <f t="shared" si="11"/>
        <v>0</v>
      </c>
      <c r="J20" s="16">
        <f t="shared" si="12"/>
        <v>0</v>
      </c>
      <c r="K20" s="16"/>
      <c r="L20" s="16"/>
      <c r="M20" s="9"/>
      <c r="N20" s="16"/>
      <c r="O20" s="16" t="str">
        <f t="shared" si="13"/>
        <v/>
      </c>
      <c r="P20" s="27"/>
      <c r="R20" s="28"/>
      <c r="S20" s="28"/>
      <c r="T20" s="28"/>
      <c r="U20" s="28"/>
      <c r="V20" s="28"/>
      <c r="W20" s="28"/>
      <c r="X20" s="28"/>
      <c r="Y20" s="28"/>
      <c r="Z20" s="28"/>
      <c r="AA20" s="28"/>
      <c r="AB20" s="28"/>
      <c r="AC20" s="28"/>
      <c r="AD20" s="35"/>
      <c r="AE20" s="34"/>
      <c r="AF20" s="28"/>
      <c r="AG20" s="34"/>
      <c r="AH20" s="34"/>
      <c r="AI20" s="34"/>
      <c r="AJ20" s="34"/>
      <c r="AK20" s="34"/>
      <c r="AL20" s="34"/>
      <c r="AM20" s="34"/>
      <c r="AN20" s="34"/>
      <c r="AO20" s="34"/>
      <c r="AP20" s="34"/>
      <c r="AQ20" s="34"/>
      <c r="AR20" s="34"/>
      <c r="AS20" s="34"/>
      <c r="AT20" s="34"/>
      <c r="AU20" s="34"/>
      <c r="AV20" s="34"/>
      <c r="AW20" s="34"/>
      <c r="AX20" s="34"/>
      <c r="AY20" s="247"/>
      <c r="AZ20" s="34"/>
      <c r="BA20" s="247"/>
      <c r="BB20" s="34"/>
      <c r="BC20" s="247"/>
      <c r="BD20" s="34"/>
      <c r="BE20" s="44"/>
      <c r="BF20" s="34"/>
      <c r="BG20" s="34"/>
      <c r="BH20" s="34"/>
      <c r="BI20" s="34"/>
      <c r="BJ20" s="34"/>
      <c r="BK20" s="34"/>
      <c r="BL20" s="34"/>
    </row>
    <row r="21" customHeight="1" spans="1:64">
      <c r="A21" s="107"/>
      <c r="B21" s="13"/>
      <c r="C21" s="139"/>
      <c r="D21" s="139"/>
      <c r="E21" s="139"/>
      <c r="F21" s="139"/>
      <c r="G21" s="139"/>
      <c r="H21" s="139"/>
      <c r="I21" s="16">
        <f t="shared" si="11"/>
        <v>0</v>
      </c>
      <c r="J21" s="16">
        <f t="shared" si="12"/>
        <v>0</v>
      </c>
      <c r="K21" s="16"/>
      <c r="L21" s="16"/>
      <c r="M21" s="9"/>
      <c r="N21" s="16"/>
      <c r="O21" s="16" t="str">
        <f t="shared" si="13"/>
        <v/>
      </c>
      <c r="P21" s="27"/>
      <c r="R21" s="28"/>
      <c r="S21" s="28"/>
      <c r="T21" s="28"/>
      <c r="U21" s="28"/>
      <c r="V21" s="28"/>
      <c r="W21" s="28"/>
      <c r="X21" s="28"/>
      <c r="Y21" s="28"/>
      <c r="Z21" s="28"/>
      <c r="AA21" s="28"/>
      <c r="AB21" s="28"/>
      <c r="AC21" s="28"/>
      <c r="AD21" s="35"/>
      <c r="AE21" s="34"/>
      <c r="AF21" s="28"/>
      <c r="AG21" s="34"/>
      <c r="AH21" s="34"/>
      <c r="AI21" s="34"/>
      <c r="AJ21" s="34"/>
      <c r="AK21" s="34"/>
      <c r="AL21" s="34"/>
      <c r="AM21" s="34"/>
      <c r="AN21" s="34"/>
      <c r="AO21" s="34"/>
      <c r="AP21" s="34"/>
      <c r="AQ21" s="34"/>
      <c r="AR21" s="34"/>
      <c r="AS21" s="34"/>
      <c r="AT21" s="34"/>
      <c r="AU21" s="34"/>
      <c r="AV21" s="34"/>
      <c r="AW21" s="34"/>
      <c r="AX21" s="34"/>
      <c r="AY21" s="247"/>
      <c r="AZ21" s="34"/>
      <c r="BA21" s="247"/>
      <c r="BB21" s="34"/>
      <c r="BC21" s="247"/>
      <c r="BD21" s="34"/>
      <c r="BE21" s="44"/>
      <c r="BF21" s="34"/>
      <c r="BG21" s="34"/>
      <c r="BH21" s="34"/>
      <c r="BI21" s="34"/>
      <c r="BJ21" s="34"/>
      <c r="BK21" s="34"/>
      <c r="BL21" s="34"/>
    </row>
    <row r="22" customHeight="1" spans="1:64">
      <c r="A22" s="107"/>
      <c r="B22" s="13"/>
      <c r="C22" s="139"/>
      <c r="D22" s="139"/>
      <c r="E22" s="139"/>
      <c r="F22" s="139"/>
      <c r="G22" s="139"/>
      <c r="H22" s="139"/>
      <c r="I22" s="16">
        <f t="shared" si="11"/>
        <v>0</v>
      </c>
      <c r="J22" s="16">
        <f t="shared" si="12"/>
        <v>0</v>
      </c>
      <c r="K22" s="16"/>
      <c r="L22" s="16"/>
      <c r="M22" s="9"/>
      <c r="N22" s="16"/>
      <c r="O22" s="16" t="str">
        <f t="shared" si="13"/>
        <v/>
      </c>
      <c r="P22" s="27"/>
      <c r="R22" s="28"/>
      <c r="S22" s="28"/>
      <c r="T22" s="28"/>
      <c r="U22" s="28"/>
      <c r="V22" s="28"/>
      <c r="W22" s="28"/>
      <c r="X22" s="28"/>
      <c r="Y22" s="28"/>
      <c r="Z22" s="28"/>
      <c r="AA22" s="28"/>
      <c r="AB22" s="28"/>
      <c r="AC22" s="28"/>
      <c r="AD22" s="35"/>
      <c r="AE22" s="34"/>
      <c r="AF22" s="28"/>
      <c r="AG22" s="34"/>
      <c r="AH22" s="34"/>
      <c r="AI22" s="34"/>
      <c r="AJ22" s="34"/>
      <c r="AK22" s="34"/>
      <c r="AL22" s="34"/>
      <c r="AM22" s="34"/>
      <c r="AN22" s="34"/>
      <c r="AO22" s="34"/>
      <c r="AP22" s="34"/>
      <c r="AQ22" s="34"/>
      <c r="AR22" s="34"/>
      <c r="AS22" s="34"/>
      <c r="AT22" s="34"/>
      <c r="AU22" s="34"/>
      <c r="AV22" s="34"/>
      <c r="AW22" s="34"/>
      <c r="AX22" s="34"/>
      <c r="AY22" s="247"/>
      <c r="AZ22" s="34"/>
      <c r="BA22" s="247"/>
      <c r="BB22" s="34"/>
      <c r="BC22" s="247"/>
      <c r="BD22" s="34"/>
      <c r="BE22" s="44"/>
      <c r="BF22" s="34"/>
      <c r="BG22" s="34"/>
      <c r="BH22" s="34"/>
      <c r="BI22" s="34"/>
      <c r="BJ22" s="34"/>
      <c r="BK22" s="34"/>
      <c r="BL22" s="34"/>
    </row>
    <row r="23" customHeight="1" spans="1:64">
      <c r="A23" s="107" t="str">
        <f t="shared" si="2"/>
        <v/>
      </c>
      <c r="B23" s="13"/>
      <c r="C23" s="139"/>
      <c r="D23" s="139"/>
      <c r="E23" s="139"/>
      <c r="F23" s="139"/>
      <c r="G23" s="139"/>
      <c r="H23" s="139"/>
      <c r="I23" s="16">
        <f t="shared" si="3"/>
        <v>0</v>
      </c>
      <c r="J23" s="16">
        <f t="shared" si="3"/>
        <v>0</v>
      </c>
      <c r="K23" s="16"/>
      <c r="L23" s="16"/>
      <c r="M23" s="9"/>
      <c r="N23" s="16"/>
      <c r="O23" s="16" t="str">
        <f t="shared" si="4"/>
        <v/>
      </c>
      <c r="P23" s="27"/>
      <c r="R23" s="28"/>
      <c r="S23" s="28"/>
      <c r="T23" s="28"/>
      <c r="U23" s="28"/>
      <c r="V23" s="28"/>
      <c r="W23" s="28"/>
      <c r="X23" s="28"/>
      <c r="Y23" s="28"/>
      <c r="Z23" s="28"/>
      <c r="AA23" s="28"/>
      <c r="AB23" s="28"/>
      <c r="AC23" s="28"/>
      <c r="AD23" s="35"/>
      <c r="AE23" s="34"/>
      <c r="AF23" s="28"/>
      <c r="AG23" s="34"/>
      <c r="AH23" s="34"/>
      <c r="AI23" s="34"/>
      <c r="AJ23" s="34"/>
      <c r="AK23" s="34"/>
      <c r="AL23" s="34"/>
      <c r="AM23" s="34"/>
      <c r="AN23" s="34"/>
      <c r="AO23" s="34"/>
      <c r="AP23" s="34"/>
      <c r="AQ23" s="34"/>
      <c r="AR23" s="34"/>
      <c r="AS23" s="34"/>
      <c r="AT23" s="34"/>
      <c r="AU23" s="34" t="str">
        <f t="shared" si="5"/>
        <v/>
      </c>
      <c r="AV23" s="34"/>
      <c r="AW23" s="34"/>
      <c r="AX23" s="34"/>
      <c r="AY23" s="247">
        <f t="shared" si="6"/>
        <v>0</v>
      </c>
      <c r="AZ23" s="34"/>
      <c r="BA23" s="247">
        <f t="shared" si="7"/>
        <v>0</v>
      </c>
      <c r="BB23" s="34"/>
      <c r="BC23" s="247">
        <f t="shared" si="8"/>
        <v>0</v>
      </c>
      <c r="BD23" s="34" t="str">
        <f t="shared" si="9"/>
        <v/>
      </c>
      <c r="BE23" s="44" t="str">
        <f t="shared" si="10"/>
        <v/>
      </c>
      <c r="BF23" s="34"/>
      <c r="BG23" s="34"/>
      <c r="BH23" s="34" t="str">
        <f>IFERROR((BE23-J18)/J18*100,"")</f>
        <v/>
      </c>
      <c r="BI23" s="34"/>
      <c r="BJ23" s="34"/>
      <c r="BK23" s="34"/>
      <c r="BL23" s="34"/>
    </row>
    <row r="24" customHeight="1" spans="1:64">
      <c r="A24" s="107" t="str">
        <f t="shared" si="2"/>
        <v/>
      </c>
      <c r="B24" s="13"/>
      <c r="C24" s="139"/>
      <c r="D24" s="139"/>
      <c r="E24" s="139"/>
      <c r="F24" s="139"/>
      <c r="G24" s="139"/>
      <c r="H24" s="139"/>
      <c r="I24" s="16">
        <f t="shared" si="3"/>
        <v>0</v>
      </c>
      <c r="J24" s="16">
        <f t="shared" si="3"/>
        <v>0</v>
      </c>
      <c r="K24" s="16"/>
      <c r="L24" s="16"/>
      <c r="M24" s="9"/>
      <c r="N24" s="16"/>
      <c r="O24" s="16" t="str">
        <f t="shared" si="4"/>
        <v/>
      </c>
      <c r="P24" s="27"/>
      <c r="R24" s="28"/>
      <c r="S24" s="28"/>
      <c r="T24" s="28"/>
      <c r="U24" s="28"/>
      <c r="V24" s="28"/>
      <c r="W24" s="28"/>
      <c r="X24" s="28"/>
      <c r="Y24" s="28"/>
      <c r="Z24" s="28"/>
      <c r="AA24" s="28"/>
      <c r="AB24" s="28"/>
      <c r="AC24" s="28"/>
      <c r="AD24" s="35"/>
      <c r="AE24" s="34"/>
      <c r="AF24" s="28"/>
      <c r="AG24" s="34"/>
      <c r="AH24" s="34"/>
      <c r="AI24" s="34"/>
      <c r="AJ24" s="34"/>
      <c r="AK24" s="34"/>
      <c r="AL24" s="34"/>
      <c r="AM24" s="34"/>
      <c r="AN24" s="34"/>
      <c r="AO24" s="34"/>
      <c r="AP24" s="34"/>
      <c r="AQ24" s="34"/>
      <c r="AR24" s="34"/>
      <c r="AS24" s="34"/>
      <c r="AT24" s="34"/>
      <c r="AU24" s="34" t="str">
        <f t="shared" si="5"/>
        <v/>
      </c>
      <c r="AV24" s="34"/>
      <c r="AW24" s="34"/>
      <c r="AX24" s="34"/>
      <c r="AY24" s="247">
        <f t="shared" si="6"/>
        <v>0</v>
      </c>
      <c r="AZ24" s="34"/>
      <c r="BA24" s="247">
        <f t="shared" si="7"/>
        <v>0</v>
      </c>
      <c r="BB24" s="34"/>
      <c r="BC24" s="247">
        <f t="shared" si="8"/>
        <v>0</v>
      </c>
      <c r="BD24" s="34" t="str">
        <f t="shared" si="9"/>
        <v/>
      </c>
      <c r="BE24" s="44" t="str">
        <f t="shared" si="10"/>
        <v/>
      </c>
      <c r="BF24" s="34"/>
      <c r="BG24" s="34"/>
      <c r="BH24" s="34" t="str">
        <f>IFERROR((BE24-#REF!)/#REF!*100,"")</f>
        <v/>
      </c>
      <c r="BI24" s="34"/>
      <c r="BJ24" s="34"/>
      <c r="BK24" s="34"/>
      <c r="BL24" s="34"/>
    </row>
    <row r="25" customHeight="1" spans="1:64">
      <c r="A25" s="107" t="str">
        <f t="shared" si="2"/>
        <v/>
      </c>
      <c r="B25" s="13"/>
      <c r="C25" s="139"/>
      <c r="D25" s="139"/>
      <c r="E25" s="139"/>
      <c r="F25" s="139"/>
      <c r="G25" s="139"/>
      <c r="H25" s="139"/>
      <c r="I25" s="16">
        <f t="shared" si="3"/>
        <v>0</v>
      </c>
      <c r="J25" s="16">
        <f t="shared" si="3"/>
        <v>0</v>
      </c>
      <c r="K25" s="16"/>
      <c r="L25" s="16"/>
      <c r="M25" s="9"/>
      <c r="N25" s="16"/>
      <c r="O25" s="16" t="str">
        <f t="shared" si="4"/>
        <v/>
      </c>
      <c r="P25" s="27"/>
      <c r="R25" s="28"/>
      <c r="S25" s="28"/>
      <c r="T25" s="28"/>
      <c r="U25" s="28"/>
      <c r="V25" s="28"/>
      <c r="W25" s="28"/>
      <c r="X25" s="28"/>
      <c r="Y25" s="28"/>
      <c r="Z25" s="28"/>
      <c r="AA25" s="28"/>
      <c r="AB25" s="28"/>
      <c r="AC25" s="28"/>
      <c r="AD25" s="35"/>
      <c r="AE25" s="34"/>
      <c r="AF25" s="28"/>
      <c r="AG25" s="34"/>
      <c r="AH25" s="34"/>
      <c r="AI25" s="34"/>
      <c r="AJ25" s="34"/>
      <c r="AK25" s="34"/>
      <c r="AL25" s="34"/>
      <c r="AM25" s="34"/>
      <c r="AN25" s="34"/>
      <c r="AO25" s="34"/>
      <c r="AP25" s="34"/>
      <c r="AQ25" s="34"/>
      <c r="AR25" s="34"/>
      <c r="AS25" s="34"/>
      <c r="AT25" s="34"/>
      <c r="AU25" s="34" t="str">
        <f t="shared" si="5"/>
        <v/>
      </c>
      <c r="AV25" s="34"/>
      <c r="AW25" s="34"/>
      <c r="AX25" s="34"/>
      <c r="AY25" s="247">
        <f t="shared" si="6"/>
        <v>0</v>
      </c>
      <c r="AZ25" s="34"/>
      <c r="BA25" s="247">
        <f t="shared" si="7"/>
        <v>0</v>
      </c>
      <c r="BB25" s="34"/>
      <c r="BC25" s="247">
        <f t="shared" si="8"/>
        <v>0</v>
      </c>
      <c r="BD25" s="34" t="str">
        <f t="shared" si="9"/>
        <v/>
      </c>
      <c r="BE25" s="44" t="str">
        <f t="shared" si="10"/>
        <v/>
      </c>
      <c r="BF25" s="34"/>
      <c r="BG25" s="34"/>
      <c r="BH25" s="34" t="str">
        <f>IFERROR((BE25-#REF!)/#REF!*100,"")</f>
        <v/>
      </c>
      <c r="BI25" s="34"/>
      <c r="BJ25" s="34"/>
      <c r="BK25" s="34"/>
      <c r="BL25" s="34"/>
    </row>
    <row r="26" customHeight="1" spans="1:64">
      <c r="A26" s="17" t="s">
        <v>741</v>
      </c>
      <c r="B26" s="14"/>
      <c r="C26" s="224"/>
      <c r="D26" s="224"/>
      <c r="E26" s="16">
        <f t="shared" ref="E26:L26" si="14">SUM(E8:E25)</f>
        <v>0</v>
      </c>
      <c r="F26" s="16">
        <f t="shared" si="14"/>
        <v>0</v>
      </c>
      <c r="G26" s="16">
        <f t="shared" si="14"/>
        <v>0</v>
      </c>
      <c r="H26" s="16">
        <f t="shared" si="14"/>
        <v>0</v>
      </c>
      <c r="I26" s="16">
        <f t="shared" si="14"/>
        <v>0</v>
      </c>
      <c r="J26" s="16">
        <f t="shared" si="14"/>
        <v>0</v>
      </c>
      <c r="K26" s="16">
        <f t="shared" si="14"/>
        <v>0</v>
      </c>
      <c r="L26" s="16">
        <f t="shared" si="14"/>
        <v>0</v>
      </c>
      <c r="M26" s="9"/>
      <c r="N26" s="16">
        <f>SUM(N8:N25)</f>
        <v>0</v>
      </c>
      <c r="O26" s="16" t="str">
        <f t="shared" si="4"/>
        <v/>
      </c>
      <c r="P26" s="27"/>
      <c r="R26" s="28"/>
      <c r="S26" s="28"/>
      <c r="T26" s="28"/>
      <c r="U26" s="28"/>
      <c r="V26" s="28"/>
      <c r="W26" s="28"/>
      <c r="X26" s="28"/>
      <c r="Y26" s="28"/>
      <c r="Z26" s="28"/>
      <c r="AA26" s="28"/>
      <c r="AB26" s="28"/>
      <c r="AC26" s="28"/>
      <c r="AD26" s="35"/>
      <c r="AE26" s="34"/>
      <c r="AF26" s="28"/>
      <c r="AG26" s="34"/>
      <c r="AH26" s="34"/>
      <c r="AI26" s="34"/>
      <c r="AJ26" s="34"/>
      <c r="AK26" s="34"/>
      <c r="AL26" s="34"/>
      <c r="AM26" s="34"/>
      <c r="AN26" s="34"/>
      <c r="AO26" s="34"/>
      <c r="AP26" s="34"/>
      <c r="AQ26" s="34"/>
      <c r="AR26" s="34"/>
      <c r="AS26" s="34"/>
      <c r="AT26" s="34"/>
      <c r="AU26" s="34" t="str">
        <f t="shared" si="5"/>
        <v/>
      </c>
      <c r="AV26" s="34"/>
      <c r="AW26" s="34"/>
      <c r="AX26" s="34"/>
      <c r="AY26" s="247">
        <f t="shared" si="6"/>
        <v>0</v>
      </c>
      <c r="AZ26" s="34"/>
      <c r="BA26" s="247">
        <f t="shared" si="7"/>
        <v>0</v>
      </c>
      <c r="BB26" s="34"/>
      <c r="BC26" s="247">
        <f t="shared" si="8"/>
        <v>0</v>
      </c>
      <c r="BD26" s="34" t="str">
        <f t="shared" si="9"/>
        <v/>
      </c>
      <c r="BE26" s="44" t="str">
        <f t="shared" si="10"/>
        <v/>
      </c>
      <c r="BF26" s="34"/>
      <c r="BG26" s="34"/>
      <c r="BH26" s="34" t="str">
        <f>IFERROR((BE26-#REF!)/#REF!*100,"")</f>
        <v/>
      </c>
      <c r="BI26" s="34"/>
      <c r="BJ26" s="34"/>
      <c r="BK26" s="34"/>
      <c r="BL26" s="34"/>
    </row>
    <row r="27" customHeight="1" spans="1:64">
      <c r="A27" s="3" t="str">
        <f>基本信息输入表!$K$6&amp;"填表人："&amp;基本信息输入表!$M$33</f>
        <v>被评估单位填表人：</v>
      </c>
      <c r="C27" s="3"/>
      <c r="D27" s="3"/>
      <c r="E27" s="3"/>
      <c r="F27" s="3"/>
      <c r="G27" s="3"/>
      <c r="H27" s="3"/>
      <c r="N27" s="3" t="str">
        <f>"评估人员："&amp;基本信息输入表!$Q$33</f>
        <v>评估人员：陈诗雨</v>
      </c>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customHeight="1" spans="1:64">
      <c r="A28" s="3" t="str">
        <f>"填表日期："&amp;YEAR(基本信息输入表!$O$33)&amp;"年"&amp;MONTH(基本信息输入表!$O$33)&amp;"月"&amp;DAY(基本信息输入表!$O$33)&amp;"日"</f>
        <v>填表日期：1900年1月0日</v>
      </c>
      <c r="C28" s="3"/>
      <c r="D28" s="3"/>
      <c r="E28" s="3"/>
      <c r="F28" s="3"/>
      <c r="G28" s="3"/>
      <c r="H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customHeight="1" spans="17:17">
      <c r="Q29" s="29" t="s">
        <v>466</v>
      </c>
    </row>
  </sheetData>
  <mergeCells count="39">
    <mergeCell ref="A2:P2"/>
    <mergeCell ref="A3:P3"/>
    <mergeCell ref="R5:Y5"/>
    <mergeCell ref="Z5:AK5"/>
    <mergeCell ref="AL5:BF5"/>
    <mergeCell ref="BG5:BL5"/>
    <mergeCell ref="E6:F6"/>
    <mergeCell ref="G6:H6"/>
    <mergeCell ref="I6:J6"/>
    <mergeCell ref="L6:N6"/>
    <mergeCell ref="Z6:AE6"/>
    <mergeCell ref="AF6:AG6"/>
    <mergeCell ref="AH6:AI6"/>
    <mergeCell ref="AM6:AO6"/>
    <mergeCell ref="AP6:BB6"/>
    <mergeCell ref="BC6:BE6"/>
    <mergeCell ref="BG6:BH6"/>
    <mergeCell ref="BI6:BJ6"/>
    <mergeCell ref="A26:B26"/>
    <mergeCell ref="A6:A7"/>
    <mergeCell ref="B6:B7"/>
    <mergeCell ref="C6:C7"/>
    <mergeCell ref="D6:D7"/>
    <mergeCell ref="K6:K7"/>
    <mergeCell ref="O6:O7"/>
    <mergeCell ref="P6:P7"/>
    <mergeCell ref="R6:R7"/>
    <mergeCell ref="S6:S7"/>
    <mergeCell ref="T6:T7"/>
    <mergeCell ref="U6:U7"/>
    <mergeCell ref="V6:V7"/>
    <mergeCell ref="W6:W7"/>
    <mergeCell ref="X6:X7"/>
    <mergeCell ref="Y6:Y7"/>
    <mergeCell ref="AJ6:AJ7"/>
    <mergeCell ref="AK6:AK7"/>
    <mergeCell ref="AL6:AL7"/>
    <mergeCell ref="BK6:BK7"/>
    <mergeCell ref="BL6:BL7"/>
  </mergeCells>
  <dataValidations count="5">
    <dataValidation type="list" allowBlank="1" showInputMessage="1" showErrorMessage="1" sqref="AF8:AF26">
      <formula1>基本信息输入表!$A$126:$A$128</formula1>
    </dataValidation>
    <dataValidation type="list" allowBlank="1" showInputMessage="1" showErrorMessage="1" sqref="AH8:AH26">
      <formula1>基本信息输入表!$A$129:$A$132</formula1>
    </dataValidation>
    <dataValidation type="list" allowBlank="1" showInputMessage="1" showErrorMessage="1" sqref="AP8:AP26">
      <formula1>基本信息输入表!$A$167:$A$172</formula1>
    </dataValidation>
    <dataValidation type="list" allowBlank="1" showInputMessage="1" showErrorMessage="1" sqref="R8:W26">
      <formula1>$A$108:$A$109</formula1>
    </dataValidation>
    <dataValidation type="list" allowBlank="1" showInputMessage="1" showErrorMessage="1" sqref="Z8:AC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0" fitToHeight="1000" orientation="landscape"/>
  <headerFooter scaleWithDoc="0">
    <oddFooter>&amp;R&amp;"宋体,常规"&amp;10&amp;P/&amp;N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T26"/>
  <sheetViews>
    <sheetView showGridLines="0" workbookViewId="0">
      <selection activeCell="P13" sqref="P13"/>
    </sheetView>
  </sheetViews>
  <sheetFormatPr defaultColWidth="9" defaultRowHeight="15.5"/>
  <sheetData>
    <row r="1" spans="1:1">
      <c r="A1" s="5"/>
    </row>
    <row r="2" ht="23" spans="1:20">
      <c r="A2" s="297" t="s">
        <v>843</v>
      </c>
      <c r="B2" s="297"/>
      <c r="C2" s="297"/>
      <c r="D2" s="297"/>
      <c r="E2" s="297"/>
      <c r="F2" s="297"/>
      <c r="G2" s="297"/>
      <c r="H2" s="297"/>
      <c r="I2" s="297"/>
      <c r="J2" s="297"/>
      <c r="K2" s="297"/>
      <c r="L2" s="297"/>
      <c r="M2" s="297"/>
      <c r="N2" s="297"/>
      <c r="O2" s="297"/>
      <c r="P2" s="297"/>
      <c r="Q2" s="297"/>
      <c r="R2" s="297"/>
      <c r="S2" s="297"/>
      <c r="T2" s="297"/>
    </row>
    <row r="3" spans="1:20">
      <c r="A3" s="298" t="str">
        <f>"评估基准日："&amp;TEXT(基本信息输入表!M7,"yyyy年mm月dd日")</f>
        <v>评估基准日：2024年06月30日</v>
      </c>
      <c r="B3" s="298"/>
      <c r="C3" s="298"/>
      <c r="D3" s="298"/>
      <c r="E3" s="298"/>
      <c r="F3" s="298"/>
      <c r="G3" s="298"/>
      <c r="H3" s="298"/>
      <c r="I3" s="298"/>
      <c r="J3" s="298"/>
      <c r="K3" s="298"/>
      <c r="L3" s="298"/>
      <c r="M3" s="298"/>
      <c r="N3" s="298"/>
      <c r="O3" s="298"/>
      <c r="P3" s="298"/>
      <c r="Q3" s="298"/>
      <c r="R3" s="298"/>
      <c r="S3" s="298"/>
      <c r="T3" s="298"/>
    </row>
    <row r="4" spans="1:20">
      <c r="A4" s="298"/>
      <c r="B4" s="263"/>
      <c r="C4" s="298"/>
      <c r="D4" s="298"/>
      <c r="E4" s="298"/>
      <c r="F4" s="298"/>
      <c r="G4" s="298"/>
      <c r="H4" s="298"/>
      <c r="I4" s="298"/>
      <c r="J4" s="298"/>
      <c r="K4" s="298"/>
      <c r="L4" s="298"/>
      <c r="M4" s="298"/>
      <c r="N4" s="298"/>
      <c r="O4" s="298"/>
      <c r="P4" s="298"/>
      <c r="Q4" s="298"/>
      <c r="R4" s="298"/>
      <c r="S4" s="298"/>
      <c r="T4" s="310" t="s">
        <v>844</v>
      </c>
    </row>
    <row r="5" spans="1:20">
      <c r="A5" s="263" t="str">
        <f>基本信息输入表!K6&amp;"："&amp;基本信息输入表!M6</f>
        <v>被评估单位：贵州天然气能源投资股份有限公司</v>
      </c>
      <c r="B5" s="263"/>
      <c r="C5" s="263"/>
      <c r="D5" s="263"/>
      <c r="E5" s="263"/>
      <c r="F5" s="263"/>
      <c r="G5" s="263"/>
      <c r="H5" s="263"/>
      <c r="I5" s="263"/>
      <c r="J5" s="263"/>
      <c r="K5" s="263"/>
      <c r="L5" s="263"/>
      <c r="M5" s="263"/>
      <c r="N5" s="263"/>
      <c r="O5" s="263"/>
      <c r="P5" s="263"/>
      <c r="Q5" s="263"/>
      <c r="R5" s="263"/>
      <c r="S5" s="263"/>
      <c r="T5" s="310" t="s">
        <v>469</v>
      </c>
    </row>
    <row r="6" s="296" customFormat="1" spans="1:20">
      <c r="A6" s="216" t="s">
        <v>470</v>
      </c>
      <c r="B6" s="215" t="s">
        <v>845</v>
      </c>
      <c r="C6" s="200" t="s">
        <v>770</v>
      </c>
      <c r="D6" s="299" t="s">
        <v>846</v>
      </c>
      <c r="E6" s="300" t="s">
        <v>847</v>
      </c>
      <c r="F6" s="300" t="s">
        <v>848</v>
      </c>
      <c r="G6" s="300" t="s">
        <v>849</v>
      </c>
      <c r="H6" s="300" t="s">
        <v>850</v>
      </c>
      <c r="I6" s="304" t="s">
        <v>442</v>
      </c>
      <c r="J6" s="306"/>
      <c r="K6" s="306"/>
      <c r="L6" s="306"/>
      <c r="M6" s="306"/>
      <c r="N6" s="306"/>
      <c r="O6" s="306"/>
      <c r="P6" s="306"/>
      <c r="Q6" s="224"/>
      <c r="R6" s="311" t="s">
        <v>817</v>
      </c>
      <c r="S6" s="216" t="s">
        <v>445</v>
      </c>
      <c r="T6" s="216" t="s">
        <v>588</v>
      </c>
    </row>
    <row r="7" s="296" customFormat="1" spans="1:20">
      <c r="A7" s="216"/>
      <c r="B7" s="216"/>
      <c r="C7" s="201"/>
      <c r="D7" s="301"/>
      <c r="E7" s="302"/>
      <c r="F7" s="302"/>
      <c r="G7" s="302"/>
      <c r="H7" s="302"/>
      <c r="I7" s="307" t="s">
        <v>851</v>
      </c>
      <c r="J7" s="308" t="s">
        <v>852</v>
      </c>
      <c r="K7" s="308" t="s">
        <v>853</v>
      </c>
      <c r="L7" s="308" t="s">
        <v>854</v>
      </c>
      <c r="M7" s="308" t="s">
        <v>855</v>
      </c>
      <c r="N7" s="216" t="s">
        <v>856</v>
      </c>
      <c r="O7" s="216" t="s">
        <v>857</v>
      </c>
      <c r="P7" s="215" t="s">
        <v>858</v>
      </c>
      <c r="Q7" s="216" t="s">
        <v>773</v>
      </c>
      <c r="R7" s="312"/>
      <c r="S7" s="216"/>
      <c r="T7" s="216"/>
    </row>
    <row r="8" spans="1:20">
      <c r="A8" s="12" t="s">
        <v>721</v>
      </c>
      <c r="B8" s="139"/>
      <c r="C8" s="268"/>
      <c r="D8" s="303"/>
      <c r="E8" s="303"/>
      <c r="F8" s="303"/>
      <c r="G8" s="303"/>
      <c r="H8" s="303"/>
      <c r="I8" s="303"/>
      <c r="J8" s="303"/>
      <c r="K8" s="303"/>
      <c r="L8" s="303"/>
      <c r="M8" s="303"/>
      <c r="N8" s="303">
        <f>SUM(I8:M8)</f>
        <v>0</v>
      </c>
      <c r="O8" s="305"/>
      <c r="P8" s="305"/>
      <c r="Q8" s="305">
        <f>SUM(N8:O8)-P8</f>
        <v>0</v>
      </c>
      <c r="R8" s="305"/>
      <c r="S8" s="309" t="str">
        <f>IF(Q8=0,"",#REF!/Q8*100)</f>
        <v/>
      </c>
      <c r="T8" s="268"/>
    </row>
    <row r="9" spans="1:20">
      <c r="A9" s="12"/>
      <c r="B9" s="139"/>
      <c r="C9" s="268"/>
      <c r="D9" s="303"/>
      <c r="E9" s="303"/>
      <c r="F9" s="303"/>
      <c r="G9" s="303"/>
      <c r="H9" s="303"/>
      <c r="I9" s="303"/>
      <c r="J9" s="303"/>
      <c r="K9" s="303"/>
      <c r="L9" s="303"/>
      <c r="M9" s="303"/>
      <c r="N9" s="303">
        <f t="shared" ref="N9:N23" si="0">SUM(I9:M9)</f>
        <v>0</v>
      </c>
      <c r="O9" s="305"/>
      <c r="P9" s="305"/>
      <c r="Q9" s="305">
        <f t="shared" ref="Q9:Q23" si="1">SUM(N9:O9)-P9</f>
        <v>0</v>
      </c>
      <c r="R9" s="305"/>
      <c r="S9" s="309" t="str">
        <f>IF(Q9=0,"",#REF!/Q9*100)</f>
        <v/>
      </c>
      <c r="T9" s="268"/>
    </row>
    <row r="10" spans="1:20">
      <c r="A10" s="12"/>
      <c r="B10" s="139"/>
      <c r="C10" s="268"/>
      <c r="D10" s="303"/>
      <c r="E10" s="303"/>
      <c r="F10" s="303"/>
      <c r="G10" s="303"/>
      <c r="H10" s="303"/>
      <c r="I10" s="303"/>
      <c r="J10" s="303"/>
      <c r="K10" s="303"/>
      <c r="L10" s="303"/>
      <c r="M10" s="303"/>
      <c r="N10" s="303">
        <f t="shared" si="0"/>
        <v>0</v>
      </c>
      <c r="O10" s="305"/>
      <c r="P10" s="305"/>
      <c r="Q10" s="305">
        <f t="shared" si="1"/>
        <v>0</v>
      </c>
      <c r="R10" s="305"/>
      <c r="S10" s="309" t="str">
        <f>IF(Q10=0,"",#REF!/Q10*100)</f>
        <v/>
      </c>
      <c r="T10" s="268"/>
    </row>
    <row r="11" spans="1:20">
      <c r="A11" s="12"/>
      <c r="B11" s="139"/>
      <c r="C11" s="268"/>
      <c r="D11" s="303"/>
      <c r="E11" s="303"/>
      <c r="F11" s="303"/>
      <c r="G11" s="303"/>
      <c r="H11" s="303"/>
      <c r="I11" s="303"/>
      <c r="J11" s="303"/>
      <c r="K11" s="303"/>
      <c r="L11" s="303"/>
      <c r="M11" s="303"/>
      <c r="N11" s="303">
        <f t="shared" si="0"/>
        <v>0</v>
      </c>
      <c r="O11" s="305"/>
      <c r="P11" s="305"/>
      <c r="Q11" s="305">
        <f t="shared" si="1"/>
        <v>0</v>
      </c>
      <c r="R11" s="305"/>
      <c r="S11" s="309" t="str">
        <f>IF(Q11=0,"",#REF!/Q11*100)</f>
        <v/>
      </c>
      <c r="T11" s="268"/>
    </row>
    <row r="12" spans="1:20">
      <c r="A12" s="12"/>
      <c r="B12" s="139"/>
      <c r="C12" s="268"/>
      <c r="D12" s="303"/>
      <c r="E12" s="303"/>
      <c r="F12" s="303"/>
      <c r="G12" s="303"/>
      <c r="H12" s="303"/>
      <c r="I12" s="303"/>
      <c r="J12" s="303"/>
      <c r="K12" s="303"/>
      <c r="L12" s="303"/>
      <c r="M12" s="303"/>
      <c r="N12" s="303">
        <f t="shared" si="0"/>
        <v>0</v>
      </c>
      <c r="O12" s="305"/>
      <c r="P12" s="305"/>
      <c r="Q12" s="305">
        <f t="shared" si="1"/>
        <v>0</v>
      </c>
      <c r="R12" s="305"/>
      <c r="S12" s="309" t="str">
        <f>IF(Q12=0,"",#REF!/Q12*100)</f>
        <v/>
      </c>
      <c r="T12" s="268"/>
    </row>
    <row r="13" spans="1:20">
      <c r="A13" s="12"/>
      <c r="B13" s="139"/>
      <c r="C13" s="268"/>
      <c r="D13" s="303"/>
      <c r="E13" s="303"/>
      <c r="F13" s="303"/>
      <c r="G13" s="303"/>
      <c r="H13" s="303"/>
      <c r="I13" s="303"/>
      <c r="J13" s="303"/>
      <c r="K13" s="303"/>
      <c r="L13" s="303"/>
      <c r="M13" s="303"/>
      <c r="N13" s="303">
        <f t="shared" si="0"/>
        <v>0</v>
      </c>
      <c r="O13" s="305"/>
      <c r="P13" s="305"/>
      <c r="Q13" s="305">
        <f t="shared" si="1"/>
        <v>0</v>
      </c>
      <c r="R13" s="305"/>
      <c r="S13" s="309" t="str">
        <f>IF(Q13=0,"",#REF!/Q13*100)</f>
        <v/>
      </c>
      <c r="T13" s="268"/>
    </row>
    <row r="14" spans="1:20">
      <c r="A14" s="12"/>
      <c r="B14" s="139"/>
      <c r="C14" s="268"/>
      <c r="D14" s="303"/>
      <c r="E14" s="303"/>
      <c r="F14" s="303"/>
      <c r="G14" s="303"/>
      <c r="H14" s="303"/>
      <c r="I14" s="303"/>
      <c r="J14" s="303"/>
      <c r="K14" s="303"/>
      <c r="L14" s="303"/>
      <c r="M14" s="303"/>
      <c r="N14" s="303">
        <f t="shared" si="0"/>
        <v>0</v>
      </c>
      <c r="O14" s="305"/>
      <c r="P14" s="305"/>
      <c r="Q14" s="305">
        <f t="shared" si="1"/>
        <v>0</v>
      </c>
      <c r="R14" s="305"/>
      <c r="S14" s="309" t="str">
        <f>IF(Q14=0,"",#REF!/Q14*100)</f>
        <v/>
      </c>
      <c r="T14" s="268"/>
    </row>
    <row r="15" spans="1:20">
      <c r="A15" s="12"/>
      <c r="B15" s="139"/>
      <c r="C15" s="268"/>
      <c r="D15" s="303"/>
      <c r="E15" s="303"/>
      <c r="F15" s="303"/>
      <c r="G15" s="303"/>
      <c r="H15" s="303"/>
      <c r="I15" s="303"/>
      <c r="J15" s="303"/>
      <c r="K15" s="303"/>
      <c r="L15" s="303"/>
      <c r="M15" s="303"/>
      <c r="N15" s="303">
        <f t="shared" si="0"/>
        <v>0</v>
      </c>
      <c r="O15" s="305"/>
      <c r="P15" s="305"/>
      <c r="Q15" s="305">
        <f t="shared" si="1"/>
        <v>0</v>
      </c>
      <c r="R15" s="305"/>
      <c r="S15" s="309" t="str">
        <f>IF(Q15=0,"",#REF!/Q15*100)</f>
        <v/>
      </c>
      <c r="T15" s="268"/>
    </row>
    <row r="16" spans="1:20">
      <c r="A16" s="12"/>
      <c r="B16" s="139"/>
      <c r="C16" s="268"/>
      <c r="D16" s="303"/>
      <c r="E16" s="303"/>
      <c r="F16" s="303"/>
      <c r="G16" s="303"/>
      <c r="H16" s="303"/>
      <c r="I16" s="303"/>
      <c r="J16" s="303"/>
      <c r="K16" s="303"/>
      <c r="L16" s="303"/>
      <c r="M16" s="303"/>
      <c r="N16" s="303">
        <f t="shared" si="0"/>
        <v>0</v>
      </c>
      <c r="O16" s="305"/>
      <c r="P16" s="305"/>
      <c r="Q16" s="305">
        <f t="shared" si="1"/>
        <v>0</v>
      </c>
      <c r="R16" s="305"/>
      <c r="S16" s="309" t="str">
        <f>IF(Q16=0,"",#REF!/Q16*100)</f>
        <v/>
      </c>
      <c r="T16" s="268"/>
    </row>
    <row r="17" spans="1:20">
      <c r="A17" s="12"/>
      <c r="B17" s="139"/>
      <c r="C17" s="268"/>
      <c r="D17" s="303"/>
      <c r="E17" s="303"/>
      <c r="F17" s="303"/>
      <c r="G17" s="303"/>
      <c r="H17" s="303"/>
      <c r="I17" s="303"/>
      <c r="J17" s="303"/>
      <c r="K17" s="303"/>
      <c r="L17" s="303"/>
      <c r="M17" s="303"/>
      <c r="N17" s="303">
        <f t="shared" si="0"/>
        <v>0</v>
      </c>
      <c r="O17" s="305"/>
      <c r="P17" s="305"/>
      <c r="Q17" s="305">
        <f t="shared" si="1"/>
        <v>0</v>
      </c>
      <c r="R17" s="305"/>
      <c r="S17" s="309" t="str">
        <f>IF(Q17=0,"",#REF!/Q17*100)</f>
        <v/>
      </c>
      <c r="T17" s="268"/>
    </row>
    <row r="18" spans="1:20">
      <c r="A18" s="12"/>
      <c r="B18" s="139"/>
      <c r="C18" s="268"/>
      <c r="D18" s="303"/>
      <c r="E18" s="303"/>
      <c r="F18" s="303"/>
      <c r="G18" s="303"/>
      <c r="H18" s="303"/>
      <c r="I18" s="303"/>
      <c r="J18" s="303"/>
      <c r="K18" s="303"/>
      <c r="L18" s="303"/>
      <c r="M18" s="303"/>
      <c r="N18" s="303">
        <f t="shared" si="0"/>
        <v>0</v>
      </c>
      <c r="O18" s="305"/>
      <c r="P18" s="305"/>
      <c r="Q18" s="305">
        <f t="shared" si="1"/>
        <v>0</v>
      </c>
      <c r="R18" s="305"/>
      <c r="S18" s="309" t="str">
        <f>IF(Q18=0,"",#REF!/Q18*100)</f>
        <v/>
      </c>
      <c r="T18" s="268"/>
    </row>
    <row r="19" spans="1:20">
      <c r="A19" s="12"/>
      <c r="B19" s="139"/>
      <c r="C19" s="268"/>
      <c r="D19" s="303"/>
      <c r="E19" s="303"/>
      <c r="F19" s="303"/>
      <c r="G19" s="303"/>
      <c r="H19" s="303"/>
      <c r="I19" s="303"/>
      <c r="J19" s="303"/>
      <c r="K19" s="303"/>
      <c r="L19" s="303"/>
      <c r="M19" s="303"/>
      <c r="N19" s="303">
        <f t="shared" si="0"/>
        <v>0</v>
      </c>
      <c r="O19" s="305"/>
      <c r="P19" s="305"/>
      <c r="Q19" s="305">
        <f t="shared" si="1"/>
        <v>0</v>
      </c>
      <c r="R19" s="305"/>
      <c r="S19" s="309" t="str">
        <f>IF(Q19=0,"",#REF!/Q19*100)</f>
        <v/>
      </c>
      <c r="T19" s="268"/>
    </row>
    <row r="20" spans="1:20">
      <c r="A20" s="12"/>
      <c r="B20" s="139"/>
      <c r="C20" s="268"/>
      <c r="D20" s="303"/>
      <c r="E20" s="303"/>
      <c r="F20" s="303"/>
      <c r="G20" s="303"/>
      <c r="H20" s="303"/>
      <c r="I20" s="303"/>
      <c r="J20" s="303"/>
      <c r="K20" s="303"/>
      <c r="L20" s="303"/>
      <c r="M20" s="303"/>
      <c r="N20" s="303">
        <f t="shared" si="0"/>
        <v>0</v>
      </c>
      <c r="O20" s="305"/>
      <c r="P20" s="305"/>
      <c r="Q20" s="305">
        <f t="shared" si="1"/>
        <v>0</v>
      </c>
      <c r="R20" s="305"/>
      <c r="S20" s="309" t="str">
        <f>IF(Q20=0,"",#REF!/Q20*100)</f>
        <v/>
      </c>
      <c r="T20" s="268"/>
    </row>
    <row r="21" spans="1:20">
      <c r="A21" s="12"/>
      <c r="B21" s="139"/>
      <c r="C21" s="268"/>
      <c r="D21" s="303"/>
      <c r="E21" s="303"/>
      <c r="F21" s="303"/>
      <c r="G21" s="303"/>
      <c r="H21" s="303"/>
      <c r="I21" s="303"/>
      <c r="J21" s="303"/>
      <c r="K21" s="303"/>
      <c r="L21" s="303"/>
      <c r="M21" s="303"/>
      <c r="N21" s="303">
        <f t="shared" si="0"/>
        <v>0</v>
      </c>
      <c r="O21" s="305"/>
      <c r="P21" s="305"/>
      <c r="Q21" s="305">
        <f t="shared" si="1"/>
        <v>0</v>
      </c>
      <c r="R21" s="305"/>
      <c r="S21" s="309" t="str">
        <f>IF(Q21=0,"",#REF!/Q21*100)</f>
        <v/>
      </c>
      <c r="T21" s="268"/>
    </row>
    <row r="22" spans="1:20">
      <c r="A22" s="12"/>
      <c r="B22" s="139"/>
      <c r="C22" s="268"/>
      <c r="D22" s="303"/>
      <c r="E22" s="303"/>
      <c r="F22" s="303"/>
      <c r="G22" s="303"/>
      <c r="H22" s="303"/>
      <c r="I22" s="303"/>
      <c r="J22" s="303"/>
      <c r="K22" s="303"/>
      <c r="L22" s="303"/>
      <c r="M22" s="303"/>
      <c r="N22" s="303">
        <f t="shared" si="0"/>
        <v>0</v>
      </c>
      <c r="O22" s="305"/>
      <c r="P22" s="305"/>
      <c r="Q22" s="305">
        <f t="shared" si="1"/>
        <v>0</v>
      </c>
      <c r="R22" s="305"/>
      <c r="S22" s="309" t="str">
        <f>IF(Q22=0,"",#REF!/Q22*100)</f>
        <v/>
      </c>
      <c r="T22" s="268"/>
    </row>
    <row r="23" spans="1:20">
      <c r="A23" s="12" t="s">
        <v>721</v>
      </c>
      <c r="B23" s="139"/>
      <c r="C23" s="268"/>
      <c r="D23" s="303"/>
      <c r="E23" s="303"/>
      <c r="F23" s="303"/>
      <c r="G23" s="303"/>
      <c r="H23" s="303"/>
      <c r="I23" s="303"/>
      <c r="J23" s="303"/>
      <c r="K23" s="303"/>
      <c r="L23" s="303"/>
      <c r="M23" s="303"/>
      <c r="N23" s="303">
        <f t="shared" si="0"/>
        <v>0</v>
      </c>
      <c r="O23" s="305"/>
      <c r="P23" s="305"/>
      <c r="Q23" s="305">
        <f t="shared" si="1"/>
        <v>0</v>
      </c>
      <c r="R23" s="305"/>
      <c r="S23" s="309" t="str">
        <f>IF(Q23=0,"",#REF!/Q23*100)</f>
        <v/>
      </c>
      <c r="T23" s="268"/>
    </row>
    <row r="24" spans="1:20">
      <c r="A24" s="304" t="s">
        <v>741</v>
      </c>
      <c r="B24" s="224"/>
      <c r="C24" s="268"/>
      <c r="D24" s="305">
        <f>SUM(D8:D23)</f>
        <v>0</v>
      </c>
      <c r="E24" s="305"/>
      <c r="F24" s="305">
        <f>SUM(F8:F23)</f>
        <v>0</v>
      </c>
      <c r="G24" s="305">
        <f>SUM(G8:G23)</f>
        <v>0</v>
      </c>
      <c r="H24" s="305">
        <f>SUM(H8:H23)</f>
        <v>0</v>
      </c>
      <c r="I24" s="305"/>
      <c r="J24" s="305"/>
      <c r="K24" s="305"/>
      <c r="L24" s="305"/>
      <c r="M24" s="305"/>
      <c r="N24" s="305">
        <f>SUM(N8:N23)</f>
        <v>0</v>
      </c>
      <c r="O24" s="305">
        <f>SUM(O8:O23)</f>
        <v>0</v>
      </c>
      <c r="P24" s="309"/>
      <c r="Q24" s="305">
        <f>SUM(Q8:Q23)</f>
        <v>0</v>
      </c>
      <c r="R24" s="305">
        <f>SUM(R8:R23)</f>
        <v>0</v>
      </c>
      <c r="S24" s="309" t="str">
        <f>IF(Q24=0,"",#REF!/Q24*100)</f>
        <v/>
      </c>
      <c r="T24" s="268"/>
    </row>
    <row r="25" spans="1:18">
      <c r="A25" s="3" t="str">
        <f>基本信息输入表!$K$6&amp;"填表人："&amp;基本信息输入表!$M$34</f>
        <v>被评估单位填表人：</v>
      </c>
      <c r="R25" s="3" t="str">
        <f>"评估人员："&amp;基本信息输入表!$Q$34</f>
        <v>评估人员：陈诗雨</v>
      </c>
    </row>
    <row r="26" spans="1:1">
      <c r="A26" s="3" t="str">
        <f>"填表日期："&amp;YEAR(基本信息输入表!$O$34)&amp;"年"&amp;MONTH(基本信息输入表!$O$34)&amp;"月"&amp;DAY(基本信息输入表!$O$34)&amp;"日"</f>
        <v>填表日期：1900年1月0日</v>
      </c>
    </row>
  </sheetData>
  <mergeCells count="15">
    <mergeCell ref="A2:T2"/>
    <mergeCell ref="A3:T3"/>
    <mergeCell ref="I6:Q6"/>
    <mergeCell ref="A24:B24"/>
    <mergeCell ref="A6:A7"/>
    <mergeCell ref="B6:B7"/>
    <mergeCell ref="C6:C7"/>
    <mergeCell ref="D6:D7"/>
    <mergeCell ref="E6:E7"/>
    <mergeCell ref="F6:F7"/>
    <mergeCell ref="G6:G7"/>
    <mergeCell ref="H6:H7"/>
    <mergeCell ref="R6:R7"/>
    <mergeCell ref="S6:S7"/>
    <mergeCell ref="T6:T7"/>
  </mergeCells>
  <pageMargins left="0.699305555555556" right="0.699305555555556"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M33"/>
  <sheetViews>
    <sheetView view="pageBreakPreview" zoomScale="99" zoomScaleNormal="86" workbookViewId="0">
      <selection activeCell="L20" sqref="L20"/>
    </sheetView>
  </sheetViews>
  <sheetFormatPr defaultColWidth="9" defaultRowHeight="13"/>
  <cols>
    <col min="1" max="1" width="4.625" style="47" customWidth="1"/>
    <col min="2" max="2" width="28.125" style="48" customWidth="1"/>
    <col min="3" max="3" width="20.075" style="49" customWidth="1"/>
    <col min="4" max="4" width="13.5083333333333" style="49" customWidth="1"/>
    <col min="5" max="7" width="12.875" style="49" customWidth="1"/>
    <col min="8" max="8" width="12.375" style="49" customWidth="1"/>
    <col min="9" max="9" width="11" style="49" customWidth="1"/>
    <col min="10" max="10" width="7.875" style="49" customWidth="1"/>
    <col min="11" max="11" width="8.625" style="49" customWidth="1"/>
    <col min="12" max="12" width="6.875" style="49" customWidth="1"/>
    <col min="13" max="16384" width="9" style="49"/>
  </cols>
  <sheetData>
    <row r="1" ht="30" customHeight="1" spans="1:12">
      <c r="A1" s="50" t="s">
        <v>859</v>
      </c>
      <c r="B1" s="50"/>
      <c r="C1" s="50"/>
      <c r="D1" s="50"/>
      <c r="E1" s="50"/>
      <c r="F1" s="50"/>
      <c r="G1" s="50"/>
      <c r="H1" s="50"/>
      <c r="I1" s="50"/>
      <c r="J1" s="50"/>
      <c r="K1" s="50"/>
      <c r="L1" s="50"/>
    </row>
    <row r="2" ht="14.25" customHeight="1" spans="1:12">
      <c r="A2" s="47" t="str">
        <f>"评估基准日："&amp;TEXT(基本信息输入表!M7,"yyyy年mm月dd日")</f>
        <v>评估基准日：2024年06月30日</v>
      </c>
      <c r="B2" s="47"/>
      <c r="C2" s="47"/>
      <c r="D2" s="47"/>
      <c r="E2" s="47"/>
      <c r="F2" s="47"/>
      <c r="G2" s="47"/>
      <c r="H2" s="47"/>
      <c r="I2" s="47"/>
      <c r="J2" s="47"/>
      <c r="K2" s="47"/>
      <c r="L2" s="47"/>
    </row>
    <row r="3" ht="14.25" customHeight="1" spans="12:12">
      <c r="L3" s="126" t="s">
        <v>860</v>
      </c>
    </row>
    <row r="4" ht="14.25" customHeight="1" spans="12:12">
      <c r="L4" s="127"/>
    </row>
    <row r="5" ht="14.25" customHeight="1" spans="1:12">
      <c r="A5" s="48" t="str">
        <f>基本信息输入表!K6&amp;"："&amp;基本信息输入表!M6</f>
        <v>被评估单位：贵州天然气能源投资股份有限公司</v>
      </c>
      <c r="L5" s="57" t="s">
        <v>469</v>
      </c>
    </row>
    <row r="6" s="47" customFormat="1" ht="16.5" customHeight="1" spans="1:12">
      <c r="A6" s="52" t="s">
        <v>470</v>
      </c>
      <c r="B6" s="24" t="s">
        <v>861</v>
      </c>
      <c r="C6" s="24" t="s">
        <v>862</v>
      </c>
      <c r="D6" s="24" t="s">
        <v>863</v>
      </c>
      <c r="E6" s="24" t="s">
        <v>864</v>
      </c>
      <c r="F6" s="10" t="s">
        <v>440</v>
      </c>
      <c r="G6" s="10" t="s">
        <v>441</v>
      </c>
      <c r="H6" s="81" t="s">
        <v>719</v>
      </c>
      <c r="I6" s="24" t="s">
        <v>443</v>
      </c>
      <c r="J6" s="24" t="s">
        <v>444</v>
      </c>
      <c r="K6" s="52" t="s">
        <v>865</v>
      </c>
      <c r="L6" s="52" t="s">
        <v>588</v>
      </c>
    </row>
    <row r="7" s="113" customFormat="1" ht="15.95" customHeight="1" spans="1:12">
      <c r="A7" s="54" t="s">
        <v>866</v>
      </c>
      <c r="B7" s="115"/>
      <c r="C7" s="115"/>
      <c r="D7" s="116"/>
      <c r="E7" s="295"/>
      <c r="F7" s="295"/>
      <c r="G7" s="295"/>
      <c r="H7" s="88">
        <f>F7+G7</f>
        <v>0</v>
      </c>
      <c r="I7" s="25"/>
      <c r="J7" s="25" t="str">
        <f t="shared" ref="J7:J26" si="0">IF(I7=H7,"",I7-H7)</f>
        <v/>
      </c>
      <c r="K7" s="128" t="str">
        <f t="shared" ref="K7:K26" si="1">IF(OR(H7=0,I7=H7),"",ROUND(J7/ABS(H7),4))</f>
        <v/>
      </c>
      <c r="L7" s="115"/>
    </row>
    <row r="8" s="113" customFormat="1" ht="15.95" customHeight="1" spans="1:12">
      <c r="A8" s="54"/>
      <c r="B8" s="115"/>
      <c r="C8" s="115"/>
      <c r="D8" s="116"/>
      <c r="E8" s="295"/>
      <c r="F8" s="295"/>
      <c r="G8" s="295"/>
      <c r="H8" s="88">
        <f t="shared" ref="H8:H23" si="2">F8+G8</f>
        <v>0</v>
      </c>
      <c r="I8" s="25"/>
      <c r="J8" s="25" t="str">
        <f t="shared" si="0"/>
        <v/>
      </c>
      <c r="K8" s="128" t="str">
        <f t="shared" si="1"/>
        <v/>
      </c>
      <c r="L8" s="58"/>
    </row>
    <row r="9" s="113" customFormat="1" ht="15.95" customHeight="1" spans="1:12">
      <c r="A9" s="54"/>
      <c r="B9" s="115"/>
      <c r="C9" s="115"/>
      <c r="D9" s="116"/>
      <c r="E9" s="295"/>
      <c r="F9" s="295"/>
      <c r="G9" s="295"/>
      <c r="H9" s="88">
        <f t="shared" si="2"/>
        <v>0</v>
      </c>
      <c r="I9" s="25"/>
      <c r="J9" s="25" t="str">
        <f t="shared" si="0"/>
        <v/>
      </c>
      <c r="K9" s="128" t="str">
        <f t="shared" si="1"/>
        <v/>
      </c>
      <c r="L9" s="58"/>
    </row>
    <row r="10" s="113" customFormat="1" ht="15.95" customHeight="1" spans="1:12">
      <c r="A10" s="54"/>
      <c r="B10" s="115"/>
      <c r="C10" s="115"/>
      <c r="D10" s="116"/>
      <c r="E10" s="295"/>
      <c r="F10" s="295"/>
      <c r="G10" s="295"/>
      <c r="H10" s="88">
        <f t="shared" si="2"/>
        <v>0</v>
      </c>
      <c r="I10" s="25"/>
      <c r="J10" s="25" t="str">
        <f t="shared" si="0"/>
        <v/>
      </c>
      <c r="K10" s="128" t="str">
        <f t="shared" si="1"/>
        <v/>
      </c>
      <c r="L10" s="58"/>
    </row>
    <row r="11" s="113" customFormat="1" ht="15.95" customHeight="1" spans="1:12">
      <c r="A11" s="54"/>
      <c r="B11" s="115"/>
      <c r="C11" s="115"/>
      <c r="D11" s="116"/>
      <c r="E11" s="295"/>
      <c r="F11" s="295"/>
      <c r="G11" s="295"/>
      <c r="H11" s="88">
        <f t="shared" si="2"/>
        <v>0</v>
      </c>
      <c r="I11" s="25"/>
      <c r="J11" s="25" t="str">
        <f t="shared" si="0"/>
        <v/>
      </c>
      <c r="K11" s="128" t="str">
        <f t="shared" si="1"/>
        <v/>
      </c>
      <c r="L11" s="58"/>
    </row>
    <row r="12" s="113" customFormat="1" ht="15.95" customHeight="1" spans="1:12">
      <c r="A12" s="54"/>
      <c r="B12" s="115"/>
      <c r="C12" s="115"/>
      <c r="D12" s="116"/>
      <c r="E12" s="295"/>
      <c r="F12" s="295"/>
      <c r="G12" s="295"/>
      <c r="H12" s="88">
        <f t="shared" si="2"/>
        <v>0</v>
      </c>
      <c r="I12" s="25"/>
      <c r="J12" s="25" t="str">
        <f t="shared" si="0"/>
        <v/>
      </c>
      <c r="K12" s="128" t="str">
        <f t="shared" si="1"/>
        <v/>
      </c>
      <c r="L12" s="115"/>
    </row>
    <row r="13" s="113" customFormat="1" ht="15.95" customHeight="1" spans="1:12">
      <c r="A13" s="54"/>
      <c r="B13" s="115"/>
      <c r="C13" s="115"/>
      <c r="D13" s="116"/>
      <c r="E13" s="295"/>
      <c r="F13" s="295"/>
      <c r="G13" s="295"/>
      <c r="H13" s="88">
        <f t="shared" si="2"/>
        <v>0</v>
      </c>
      <c r="I13" s="25"/>
      <c r="J13" s="25" t="str">
        <f t="shared" si="0"/>
        <v/>
      </c>
      <c r="K13" s="128" t="str">
        <f t="shared" si="1"/>
        <v/>
      </c>
      <c r="L13" s="58"/>
    </row>
    <row r="14" s="113" customFormat="1" ht="15.95" customHeight="1" spans="1:12">
      <c r="A14" s="54"/>
      <c r="B14" s="115"/>
      <c r="C14" s="115"/>
      <c r="D14" s="116"/>
      <c r="E14" s="295"/>
      <c r="F14" s="295"/>
      <c r="G14" s="295"/>
      <c r="H14" s="88">
        <f t="shared" si="2"/>
        <v>0</v>
      </c>
      <c r="I14" s="25"/>
      <c r="J14" s="25" t="str">
        <f t="shared" si="0"/>
        <v/>
      </c>
      <c r="K14" s="128" t="str">
        <f t="shared" si="1"/>
        <v/>
      </c>
      <c r="L14" s="58"/>
    </row>
    <row r="15" s="113" customFormat="1" ht="15.95" customHeight="1" spans="1:12">
      <c r="A15" s="54"/>
      <c r="B15" s="115"/>
      <c r="C15" s="115"/>
      <c r="D15" s="116"/>
      <c r="E15" s="295"/>
      <c r="F15" s="295"/>
      <c r="G15" s="295"/>
      <c r="H15" s="88">
        <f t="shared" si="2"/>
        <v>0</v>
      </c>
      <c r="I15" s="25"/>
      <c r="J15" s="25" t="str">
        <f t="shared" si="0"/>
        <v/>
      </c>
      <c r="K15" s="128" t="str">
        <f t="shared" si="1"/>
        <v/>
      </c>
      <c r="L15" s="58"/>
    </row>
    <row r="16" s="113" customFormat="1" ht="15.95" customHeight="1" spans="1:12">
      <c r="A16" s="54"/>
      <c r="B16" s="115"/>
      <c r="C16" s="115"/>
      <c r="D16" s="116"/>
      <c r="E16" s="295"/>
      <c r="F16" s="295"/>
      <c r="G16" s="295"/>
      <c r="H16" s="88">
        <f t="shared" si="2"/>
        <v>0</v>
      </c>
      <c r="I16" s="25"/>
      <c r="J16" s="25" t="str">
        <f t="shared" si="0"/>
        <v/>
      </c>
      <c r="K16" s="128" t="str">
        <f t="shared" si="1"/>
        <v/>
      </c>
      <c r="L16" s="58"/>
    </row>
    <row r="17" s="113" customFormat="1" ht="15.95" customHeight="1" spans="1:12">
      <c r="A17" s="54"/>
      <c r="B17" s="115"/>
      <c r="C17" s="115"/>
      <c r="D17" s="116"/>
      <c r="E17" s="295"/>
      <c r="F17" s="295"/>
      <c r="G17" s="295"/>
      <c r="H17" s="88">
        <f t="shared" si="2"/>
        <v>0</v>
      </c>
      <c r="I17" s="25"/>
      <c r="J17" s="25" t="str">
        <f t="shared" si="0"/>
        <v/>
      </c>
      <c r="K17" s="128" t="str">
        <f t="shared" si="1"/>
        <v/>
      </c>
      <c r="L17" s="58"/>
    </row>
    <row r="18" s="113" customFormat="1" ht="15.95" customHeight="1" spans="1:12">
      <c r="A18" s="54"/>
      <c r="B18" s="115"/>
      <c r="C18" s="115"/>
      <c r="D18" s="118"/>
      <c r="E18" s="295"/>
      <c r="F18" s="295"/>
      <c r="G18" s="295"/>
      <c r="H18" s="88">
        <f t="shared" si="2"/>
        <v>0</v>
      </c>
      <c r="I18" s="25"/>
      <c r="J18" s="25" t="str">
        <f t="shared" si="0"/>
        <v/>
      </c>
      <c r="K18" s="128" t="str">
        <f t="shared" si="1"/>
        <v/>
      </c>
      <c r="L18" s="58"/>
    </row>
    <row r="19" s="113" customFormat="1" ht="15.95" customHeight="1" spans="1:12">
      <c r="A19" s="54"/>
      <c r="B19" s="115"/>
      <c r="C19" s="115"/>
      <c r="D19" s="116"/>
      <c r="E19" s="295"/>
      <c r="F19" s="295"/>
      <c r="G19" s="295"/>
      <c r="H19" s="88">
        <f t="shared" si="2"/>
        <v>0</v>
      </c>
      <c r="I19" s="25"/>
      <c r="J19" s="25" t="str">
        <f t="shared" si="0"/>
        <v/>
      </c>
      <c r="K19" s="128" t="str">
        <f t="shared" si="1"/>
        <v/>
      </c>
      <c r="L19" s="58"/>
    </row>
    <row r="20" s="113" customFormat="1" ht="15.95" customHeight="1" spans="1:12">
      <c r="A20" s="54"/>
      <c r="B20" s="115"/>
      <c r="C20" s="115"/>
      <c r="D20" s="116"/>
      <c r="E20" s="295"/>
      <c r="F20" s="295"/>
      <c r="G20" s="295"/>
      <c r="H20" s="88">
        <f t="shared" si="2"/>
        <v>0</v>
      </c>
      <c r="I20" s="25"/>
      <c r="J20" s="25" t="str">
        <f t="shared" si="0"/>
        <v/>
      </c>
      <c r="K20" s="128" t="str">
        <f t="shared" si="1"/>
        <v/>
      </c>
      <c r="L20" s="58"/>
    </row>
    <row r="21" s="113" customFormat="1" ht="16.5" customHeight="1" spans="1:12">
      <c r="A21" s="54"/>
      <c r="B21" s="120"/>
      <c r="C21" s="121"/>
      <c r="D21" s="116"/>
      <c r="E21" s="295"/>
      <c r="F21" s="295"/>
      <c r="G21" s="295"/>
      <c r="H21" s="88">
        <f t="shared" si="2"/>
        <v>0</v>
      </c>
      <c r="I21" s="25"/>
      <c r="J21" s="25"/>
      <c r="K21" s="128"/>
      <c r="L21" s="58"/>
    </row>
    <row r="22" s="113" customFormat="1" ht="16.5" customHeight="1" spans="1:12">
      <c r="A22" s="54"/>
      <c r="B22" s="122"/>
      <c r="C22" s="121"/>
      <c r="D22" s="25"/>
      <c r="E22" s="25"/>
      <c r="F22" s="25"/>
      <c r="G22" s="25"/>
      <c r="H22" s="88">
        <f t="shared" si="2"/>
        <v>0</v>
      </c>
      <c r="I22" s="25"/>
      <c r="J22" s="25" t="str">
        <f t="shared" si="0"/>
        <v/>
      </c>
      <c r="K22" s="128" t="str">
        <f t="shared" si="1"/>
        <v/>
      </c>
      <c r="L22" s="58"/>
    </row>
    <row r="23" s="113" customFormat="1" ht="16.5" customHeight="1" spans="1:12">
      <c r="A23" s="54"/>
      <c r="B23" s="122"/>
      <c r="C23" s="121"/>
      <c r="D23" s="25"/>
      <c r="E23" s="25"/>
      <c r="F23" s="25"/>
      <c r="G23" s="25"/>
      <c r="H23" s="88">
        <f t="shared" si="2"/>
        <v>0</v>
      </c>
      <c r="I23" s="25"/>
      <c r="J23" s="25" t="str">
        <f t="shared" si="0"/>
        <v/>
      </c>
      <c r="K23" s="128" t="str">
        <f t="shared" si="1"/>
        <v/>
      </c>
      <c r="L23" s="58"/>
    </row>
    <row r="24" s="113" customFormat="1" ht="16.5" customHeight="1" spans="1:13">
      <c r="A24" s="61" t="s">
        <v>867</v>
      </c>
      <c r="B24" s="61"/>
      <c r="C24" s="121"/>
      <c r="D24" s="25"/>
      <c r="E24" s="25"/>
      <c r="F24" s="25"/>
      <c r="G24" s="25"/>
      <c r="H24" s="25">
        <f>SUM(H7:H23)</f>
        <v>0</v>
      </c>
      <c r="I24" s="25">
        <f>SUM(I7:I23)</f>
        <v>0</v>
      </c>
      <c r="J24" s="25" t="str">
        <f t="shared" si="0"/>
        <v/>
      </c>
      <c r="K24" s="128" t="str">
        <f t="shared" si="1"/>
        <v/>
      </c>
      <c r="L24" s="58"/>
      <c r="M24" s="129"/>
    </row>
    <row r="25" s="113" customFormat="1" ht="16.5" customHeight="1" spans="1:12">
      <c r="A25" s="61" t="s">
        <v>868</v>
      </c>
      <c r="B25" s="61"/>
      <c r="C25" s="121"/>
      <c r="D25" s="25"/>
      <c r="E25" s="25"/>
      <c r="F25" s="25"/>
      <c r="G25" s="25"/>
      <c r="H25" s="25"/>
      <c r="I25" s="25"/>
      <c r="J25" s="25" t="str">
        <f t="shared" si="0"/>
        <v/>
      </c>
      <c r="K25" s="128" t="str">
        <f t="shared" si="1"/>
        <v/>
      </c>
      <c r="L25" s="58"/>
    </row>
    <row r="26" s="113" customFormat="1" ht="16.5" customHeight="1" spans="1:12">
      <c r="A26" s="123" t="s">
        <v>869</v>
      </c>
      <c r="B26" s="123"/>
      <c r="C26" s="121"/>
      <c r="D26" s="25"/>
      <c r="E26" s="25"/>
      <c r="F26" s="25"/>
      <c r="G26" s="25"/>
      <c r="H26" s="25"/>
      <c r="I26" s="25"/>
      <c r="J26" s="25"/>
      <c r="K26" s="128"/>
      <c r="L26" s="58"/>
    </row>
    <row r="27" s="113" customFormat="1" ht="16.5" customHeight="1" spans="1:12">
      <c r="A27" s="54" t="s">
        <v>788</v>
      </c>
      <c r="B27" s="54"/>
      <c r="C27" s="124"/>
      <c r="D27" s="125"/>
      <c r="E27" s="125"/>
      <c r="F27" s="125"/>
      <c r="G27" s="125"/>
      <c r="H27" s="25">
        <f>H24-H25</f>
        <v>0</v>
      </c>
      <c r="I27" s="25">
        <f>I24-I26</f>
        <v>0</v>
      </c>
      <c r="J27" s="25" t="str">
        <f>IF(I27=H27,"",I27-H27)</f>
        <v/>
      </c>
      <c r="K27" s="128" t="str">
        <f>IF(OR(H27=0,I27=H27),"",ROUND(J27/ABS(H27),4))</f>
        <v/>
      </c>
      <c r="L27" s="58"/>
    </row>
    <row r="28" s="48" customFormat="1" ht="14.25" customHeight="1" spans="1:5">
      <c r="A28" s="48" t="s">
        <v>870</v>
      </c>
      <c r="E28" s="48" t="s">
        <v>871</v>
      </c>
    </row>
    <row r="29" s="48" customFormat="1" ht="14.25" customHeight="1" spans="1:1">
      <c r="A29" s="55" t="s">
        <v>872</v>
      </c>
    </row>
    <row r="30" spans="8:8">
      <c r="H30" s="130"/>
    </row>
    <row r="32" spans="8:10">
      <c r="H32" s="131"/>
      <c r="J32" s="131"/>
    </row>
    <row r="33" spans="8:8">
      <c r="H33" s="131"/>
    </row>
  </sheetData>
  <mergeCells count="6">
    <mergeCell ref="A1:L1"/>
    <mergeCell ref="A2:L2"/>
    <mergeCell ref="A24:B24"/>
    <mergeCell ref="A25:B25"/>
    <mergeCell ref="A26:B26"/>
    <mergeCell ref="A27:B27"/>
  </mergeCells>
  <hyperlinks>
    <hyperlink ref="L3" location="基本情况!A1" display="表3-10"/>
  </hyperlinks>
  <pageMargins left="0.7" right="0.7" top="0.75" bottom="0.75" header="0.3" footer="0.3"/>
  <pageSetup paperSize="9" scale="91"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P29"/>
  <sheetViews>
    <sheetView showGridLines="0" workbookViewId="0">
      <selection activeCell="J13" sqref="J13"/>
    </sheetView>
  </sheetViews>
  <sheetFormatPr defaultColWidth="9" defaultRowHeight="15.75" customHeight="1"/>
  <cols>
    <col min="1" max="1" width="5.75" style="3" customWidth="1"/>
    <col min="2" max="2" width="17.5" style="3" customWidth="1"/>
    <col min="3" max="3" width="7.75" style="3" customWidth="1"/>
    <col min="4" max="4" width="13.75" style="3" customWidth="1"/>
    <col min="5" max="6" width="12.625" style="3" customWidth="1" outlineLevel="1"/>
    <col min="7" max="9" width="12.625" style="3" customWidth="1"/>
    <col min="10" max="10" width="15.75" style="3" customWidth="1"/>
    <col min="11" max="11" width="9" style="3"/>
    <col min="12" max="17" width="5.625" style="4" customWidth="1" outlineLevel="1"/>
    <col min="18" max="18" width="14.75" style="4" customWidth="1" outlineLevel="1"/>
    <col min="19" max="19" width="13.625" style="4" customWidth="1"/>
    <col min="20" max="21" width="5.625" style="4" customWidth="1" outlineLevel="1"/>
    <col min="22" max="22" width="7.25" style="4" customWidth="1" outlineLevel="1"/>
    <col min="23" max="23" width="5.625" style="4" customWidth="1" outlineLevel="1"/>
    <col min="24" max="25" width="8.625" style="4" customWidth="1" outlineLevel="1"/>
    <col min="26" max="26" width="14.625" style="4" customWidth="1" outlineLevel="1"/>
    <col min="27" max="27" width="13.625" style="4" customWidth="1"/>
    <col min="28" max="29" width="8.625" style="4" customWidth="1" outlineLevel="2"/>
    <col min="30" max="30" width="11.25" style="4" customWidth="1" outlineLevel="2"/>
    <col min="31" max="31" width="14.5" style="4" customWidth="1" outlineLevel="2"/>
    <col min="32" max="36" width="8.625" style="4" customWidth="1" outlineLevel="2"/>
    <col min="37" max="37" width="8.625" style="4" customWidth="1" outlineLevel="1"/>
    <col min="38" max="38" width="13.75" style="4" customWidth="1"/>
    <col min="39" max="41" width="13.625" style="4" customWidth="1" outlineLevel="1"/>
    <col min="42" max="42" width="13.625" style="4" customWidth="1"/>
    <col min="43" max="16384" width="9" style="3"/>
  </cols>
  <sheetData>
    <row r="1" customHeight="1" spans="1:1">
      <c r="A1" s="5" t="s">
        <v>435</v>
      </c>
    </row>
    <row r="2" s="1" customFormat="1" ht="30" customHeight="1" spans="1:42">
      <c r="A2" s="6" t="s">
        <v>873</v>
      </c>
      <c r="B2" s="6"/>
      <c r="C2" s="6"/>
      <c r="D2" s="6"/>
      <c r="E2" s="6"/>
      <c r="F2" s="6"/>
      <c r="G2" s="6"/>
      <c r="H2" s="6"/>
      <c r="I2" s="6"/>
      <c r="J2" s="6"/>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customHeight="1" spans="1:10">
      <c r="A3" s="2" t="str">
        <f>"评估基准日："&amp;TEXT(基本信息输入表!M7,"yyyy年mm月dd日")</f>
        <v>评估基准日：2024年06月30日</v>
      </c>
      <c r="B3" s="2"/>
      <c r="C3" s="2"/>
      <c r="D3" s="2"/>
      <c r="E3" s="2"/>
      <c r="F3" s="2"/>
      <c r="G3" s="2"/>
      <c r="H3" s="2"/>
      <c r="I3" s="2"/>
      <c r="J3" s="2"/>
    </row>
    <row r="4" ht="14.1" customHeight="1" spans="1:42">
      <c r="A4" s="2"/>
      <c r="B4" s="2"/>
      <c r="C4" s="2"/>
      <c r="D4" s="2"/>
      <c r="E4" s="2"/>
      <c r="F4" s="2"/>
      <c r="G4" s="2"/>
      <c r="H4" s="2"/>
      <c r="I4" s="2"/>
      <c r="J4" s="19" t="s">
        <v>874</v>
      </c>
      <c r="L4" s="20" t="s">
        <v>598</v>
      </c>
      <c r="M4" s="20"/>
      <c r="N4" s="20"/>
      <c r="O4" s="20"/>
      <c r="P4" s="20"/>
      <c r="Q4" s="20"/>
      <c r="R4" s="20"/>
      <c r="S4" s="20"/>
      <c r="T4" s="30" t="s">
        <v>599</v>
      </c>
      <c r="U4" s="31"/>
      <c r="V4" s="31"/>
      <c r="W4" s="31"/>
      <c r="X4" s="31"/>
      <c r="Y4" s="31"/>
      <c r="Z4" s="31"/>
      <c r="AA4" s="32"/>
      <c r="AB4" s="68" t="s">
        <v>600</v>
      </c>
      <c r="AC4" s="36"/>
      <c r="AD4" s="36"/>
      <c r="AE4" s="36"/>
      <c r="AF4" s="36"/>
      <c r="AG4" s="36"/>
      <c r="AH4" s="36"/>
      <c r="AI4" s="36"/>
      <c r="AJ4" s="36"/>
      <c r="AK4" s="36"/>
      <c r="AL4" s="37"/>
      <c r="AM4" s="33" t="s">
        <v>601</v>
      </c>
      <c r="AN4" s="33"/>
      <c r="AO4" s="33"/>
      <c r="AP4" s="33"/>
    </row>
    <row r="5" customHeight="1" spans="1:42">
      <c r="A5" s="3" t="str">
        <f>基本信息输入表!K6&amp;"："&amp;基本信息输入表!M6</f>
        <v>被评估单位：贵州天然气能源投资股份有限公司</v>
      </c>
      <c r="J5" s="21" t="s">
        <v>469</v>
      </c>
      <c r="L5" s="20" t="s">
        <v>602</v>
      </c>
      <c r="M5" s="20" t="s">
        <v>654</v>
      </c>
      <c r="N5" s="20" t="s">
        <v>696</v>
      </c>
      <c r="O5" s="20" t="s">
        <v>655</v>
      </c>
      <c r="P5" s="22" t="s">
        <v>711</v>
      </c>
      <c r="Q5" s="23" t="s">
        <v>604</v>
      </c>
      <c r="R5" s="20" t="s">
        <v>605</v>
      </c>
      <c r="S5" s="20"/>
      <c r="T5" s="30" t="s">
        <v>606</v>
      </c>
      <c r="U5" s="31"/>
      <c r="V5" s="31"/>
      <c r="W5" s="32"/>
      <c r="X5" s="33" t="s">
        <v>607</v>
      </c>
      <c r="Y5" s="33"/>
      <c r="Z5" s="33" t="s">
        <v>608</v>
      </c>
      <c r="AA5" s="38"/>
      <c r="AB5" s="20" t="s">
        <v>609</v>
      </c>
      <c r="AC5" s="20" t="s">
        <v>657</v>
      </c>
      <c r="AD5" s="20"/>
      <c r="AE5" s="69" t="s">
        <v>658</v>
      </c>
      <c r="AF5" s="70"/>
      <c r="AG5" s="70"/>
      <c r="AH5" s="70"/>
      <c r="AI5" s="70"/>
      <c r="AJ5" s="71"/>
      <c r="AK5" s="20" t="s">
        <v>443</v>
      </c>
      <c r="AL5" s="40"/>
      <c r="AM5" s="38" t="s">
        <v>610</v>
      </c>
      <c r="AN5" s="38" t="s">
        <v>611</v>
      </c>
      <c r="AO5" s="33" t="s">
        <v>612</v>
      </c>
      <c r="AP5" s="38"/>
    </row>
    <row r="6" s="2" customFormat="1" customHeight="1" spans="1:42">
      <c r="A6" s="9" t="s">
        <v>470</v>
      </c>
      <c r="B6" s="9" t="s">
        <v>875</v>
      </c>
      <c r="C6" s="9" t="s">
        <v>731</v>
      </c>
      <c r="D6" s="9" t="s">
        <v>876</v>
      </c>
      <c r="E6" s="10" t="s">
        <v>440</v>
      </c>
      <c r="F6" s="10" t="s">
        <v>441</v>
      </c>
      <c r="G6" s="112" t="s">
        <v>442</v>
      </c>
      <c r="H6" s="9" t="s">
        <v>443</v>
      </c>
      <c r="I6" s="9" t="s">
        <v>445</v>
      </c>
      <c r="J6" s="9" t="s">
        <v>588</v>
      </c>
      <c r="L6" s="20"/>
      <c r="M6" s="20"/>
      <c r="N6" s="20"/>
      <c r="O6" s="20"/>
      <c r="P6" s="20"/>
      <c r="Q6" s="20"/>
      <c r="R6" s="20"/>
      <c r="S6" s="20"/>
      <c r="T6" s="33" t="s">
        <v>617</v>
      </c>
      <c r="U6" s="33" t="s">
        <v>618</v>
      </c>
      <c r="V6" s="33" t="s">
        <v>620</v>
      </c>
      <c r="W6" s="30" t="s">
        <v>621</v>
      </c>
      <c r="X6" s="33" t="s">
        <v>622</v>
      </c>
      <c r="Y6" s="33" t="s">
        <v>623</v>
      </c>
      <c r="Z6" s="33"/>
      <c r="AA6" s="41"/>
      <c r="AB6" s="20"/>
      <c r="AC6" s="20" t="s">
        <v>669</v>
      </c>
      <c r="AD6" s="20" t="s">
        <v>670</v>
      </c>
      <c r="AE6" s="110"/>
      <c r="AF6" s="110"/>
      <c r="AG6" s="110"/>
      <c r="AH6" s="20"/>
      <c r="AI6" s="20"/>
      <c r="AJ6" s="20"/>
      <c r="AK6" s="20"/>
      <c r="AL6" s="43"/>
      <c r="AM6" s="41"/>
      <c r="AN6" s="41"/>
      <c r="AO6" s="33"/>
      <c r="AP6" s="41"/>
    </row>
    <row r="7" customHeight="1" spans="1:42">
      <c r="A7" s="107" t="str">
        <f>IF(B7="","",ROW()-6)</f>
        <v/>
      </c>
      <c r="B7" s="13"/>
      <c r="C7" s="9"/>
      <c r="D7" s="9"/>
      <c r="E7" s="9"/>
      <c r="F7" s="9"/>
      <c r="G7" s="16">
        <f>E7+F7</f>
        <v>0</v>
      </c>
      <c r="H7" s="16"/>
      <c r="I7" s="16" t="str">
        <f t="shared" ref="I7:I26" si="0">IF(G7=0,"",(H7-G7)/G7*100)</f>
        <v/>
      </c>
      <c r="J7" s="27"/>
      <c r="L7" s="28"/>
      <c r="M7" s="28"/>
      <c r="N7" s="28"/>
      <c r="O7" s="28"/>
      <c r="P7" s="28"/>
      <c r="Q7" s="28"/>
      <c r="R7" s="28"/>
      <c r="S7" s="28"/>
      <c r="T7" s="28"/>
      <c r="U7" s="28"/>
      <c r="V7" s="34"/>
      <c r="W7" s="34"/>
      <c r="X7" s="28"/>
      <c r="Y7" s="34"/>
      <c r="Z7" s="34"/>
      <c r="AA7" s="34"/>
      <c r="AB7" s="34"/>
      <c r="AC7" s="34" t="s">
        <v>208</v>
      </c>
      <c r="AD7" s="34"/>
      <c r="AE7" s="34"/>
      <c r="AF7" s="34"/>
      <c r="AG7" s="34"/>
      <c r="AH7" s="34"/>
      <c r="AI7" s="34"/>
      <c r="AJ7" s="34"/>
      <c r="AK7" s="34"/>
      <c r="AL7" s="34"/>
      <c r="AM7" s="44" t="str">
        <f t="shared" ref="AM7:AM26" si="1">IFERROR((AK7-G7)/(G7)*100,"")</f>
        <v/>
      </c>
      <c r="AN7" s="34"/>
      <c r="AO7" s="34"/>
      <c r="AP7" s="34"/>
    </row>
    <row r="8" customHeight="1" spans="1:42">
      <c r="A8" s="107" t="str">
        <f t="shared" ref="A8:A25" si="2">IF(B8="","",ROW()-6)</f>
        <v/>
      </c>
      <c r="B8" s="13"/>
      <c r="C8" s="9"/>
      <c r="D8" s="9"/>
      <c r="E8" s="9"/>
      <c r="F8" s="9"/>
      <c r="G8" s="16">
        <f t="shared" ref="G7:G9" si="3">E8+F8</f>
        <v>0</v>
      </c>
      <c r="H8" s="16"/>
      <c r="I8" s="16" t="str">
        <f t="shared" si="0"/>
        <v/>
      </c>
      <c r="J8" s="27"/>
      <c r="L8" s="28"/>
      <c r="M8" s="28"/>
      <c r="N8" s="28"/>
      <c r="O8" s="28"/>
      <c r="P8" s="28"/>
      <c r="Q8" s="28"/>
      <c r="R8" s="28"/>
      <c r="S8" s="28"/>
      <c r="T8" s="28"/>
      <c r="U8" s="28"/>
      <c r="V8" s="35"/>
      <c r="W8" s="34"/>
      <c r="X8" s="28"/>
      <c r="Y8" s="34"/>
      <c r="Z8" s="34"/>
      <c r="AA8" s="34"/>
      <c r="AB8" s="34"/>
      <c r="AC8" s="34"/>
      <c r="AD8" s="34"/>
      <c r="AE8" s="34"/>
      <c r="AF8" s="34"/>
      <c r="AG8" s="34"/>
      <c r="AH8" s="34"/>
      <c r="AI8" s="34"/>
      <c r="AJ8" s="34"/>
      <c r="AK8" s="34"/>
      <c r="AL8" s="34"/>
      <c r="AM8" s="44" t="str">
        <f t="shared" si="1"/>
        <v/>
      </c>
      <c r="AN8" s="34"/>
      <c r="AO8" s="34"/>
      <c r="AP8" s="34"/>
    </row>
    <row r="9" customHeight="1" spans="1:42">
      <c r="A9" s="107" t="str">
        <f t="shared" si="2"/>
        <v/>
      </c>
      <c r="B9" s="13"/>
      <c r="C9" s="9"/>
      <c r="D9" s="9"/>
      <c r="E9" s="9"/>
      <c r="F9" s="9"/>
      <c r="G9" s="16">
        <f t="shared" si="3"/>
        <v>0</v>
      </c>
      <c r="H9" s="16"/>
      <c r="I9" s="16" t="str">
        <f t="shared" si="0"/>
        <v/>
      </c>
      <c r="J9" s="27"/>
      <c r="L9" s="28"/>
      <c r="M9" s="28"/>
      <c r="N9" s="28"/>
      <c r="O9" s="28"/>
      <c r="P9" s="28"/>
      <c r="Q9" s="28"/>
      <c r="R9" s="28"/>
      <c r="S9" s="28"/>
      <c r="T9" s="28"/>
      <c r="U9" s="28"/>
      <c r="V9" s="35"/>
      <c r="W9" s="34"/>
      <c r="X9" s="28"/>
      <c r="Y9" s="34"/>
      <c r="Z9" s="34"/>
      <c r="AA9" s="34"/>
      <c r="AB9" s="34"/>
      <c r="AC9" s="34"/>
      <c r="AD9" s="34"/>
      <c r="AE9" s="34"/>
      <c r="AF9" s="34"/>
      <c r="AG9" s="34"/>
      <c r="AH9" s="34"/>
      <c r="AI9" s="34"/>
      <c r="AJ9" s="34"/>
      <c r="AK9" s="34"/>
      <c r="AL9" s="34"/>
      <c r="AM9" s="44" t="str">
        <f t="shared" si="1"/>
        <v/>
      </c>
      <c r="AN9" s="34"/>
      <c r="AO9" s="34"/>
      <c r="AP9" s="34"/>
    </row>
    <row r="10" customHeight="1" spans="1:42">
      <c r="A10" s="107" t="str">
        <f t="shared" si="2"/>
        <v/>
      </c>
      <c r="B10" s="13"/>
      <c r="C10" s="9"/>
      <c r="D10" s="9"/>
      <c r="E10" s="9"/>
      <c r="F10" s="9"/>
      <c r="G10" s="16">
        <f t="shared" ref="G10:G25" si="4">E10+F10</f>
        <v>0</v>
      </c>
      <c r="H10" s="16"/>
      <c r="I10" s="16" t="str">
        <f t="shared" si="0"/>
        <v/>
      </c>
      <c r="J10" s="27"/>
      <c r="L10" s="28"/>
      <c r="M10" s="28"/>
      <c r="N10" s="28"/>
      <c r="O10" s="28"/>
      <c r="P10" s="28"/>
      <c r="Q10" s="28"/>
      <c r="R10" s="28"/>
      <c r="S10" s="28"/>
      <c r="T10" s="28"/>
      <c r="U10" s="28"/>
      <c r="V10" s="35"/>
      <c r="W10" s="34"/>
      <c r="X10" s="28"/>
      <c r="Y10" s="34"/>
      <c r="Z10" s="34"/>
      <c r="AA10" s="34"/>
      <c r="AB10" s="34"/>
      <c r="AC10" s="34"/>
      <c r="AD10" s="34"/>
      <c r="AE10" s="34"/>
      <c r="AF10" s="34"/>
      <c r="AG10" s="34"/>
      <c r="AH10" s="34"/>
      <c r="AI10" s="34"/>
      <c r="AJ10" s="34"/>
      <c r="AK10" s="34"/>
      <c r="AL10" s="34"/>
      <c r="AM10" s="44" t="str">
        <f t="shared" si="1"/>
        <v/>
      </c>
      <c r="AN10" s="34"/>
      <c r="AO10" s="34"/>
      <c r="AP10" s="34"/>
    </row>
    <row r="11" customHeight="1" spans="1:42">
      <c r="A11" s="107" t="str">
        <f t="shared" si="2"/>
        <v/>
      </c>
      <c r="B11" s="13"/>
      <c r="C11" s="9"/>
      <c r="D11" s="9"/>
      <c r="E11" s="9"/>
      <c r="F11" s="9"/>
      <c r="G11" s="16">
        <f t="shared" si="4"/>
        <v>0</v>
      </c>
      <c r="H11" s="16"/>
      <c r="I11" s="16" t="str">
        <f t="shared" si="0"/>
        <v/>
      </c>
      <c r="J11" s="27"/>
      <c r="L11" s="28"/>
      <c r="M11" s="28"/>
      <c r="N11" s="28"/>
      <c r="O11" s="28"/>
      <c r="P11" s="28"/>
      <c r="Q11" s="28"/>
      <c r="R11" s="28"/>
      <c r="S11" s="28"/>
      <c r="T11" s="28"/>
      <c r="U11" s="28"/>
      <c r="V11" s="35"/>
      <c r="W11" s="34"/>
      <c r="X11" s="28"/>
      <c r="Y11" s="34"/>
      <c r="Z11" s="34"/>
      <c r="AA11" s="34"/>
      <c r="AB11" s="34"/>
      <c r="AC11" s="34"/>
      <c r="AD11" s="34"/>
      <c r="AE11" s="34"/>
      <c r="AF11" s="34"/>
      <c r="AG11" s="34"/>
      <c r="AH11" s="34"/>
      <c r="AI11" s="34"/>
      <c r="AJ11" s="34"/>
      <c r="AK11" s="34"/>
      <c r="AL11" s="34"/>
      <c r="AM11" s="44" t="str">
        <f t="shared" si="1"/>
        <v/>
      </c>
      <c r="AN11" s="34"/>
      <c r="AO11" s="34"/>
      <c r="AP11" s="34"/>
    </row>
    <row r="12" customHeight="1" spans="1:42">
      <c r="A12" s="107" t="str">
        <f t="shared" si="2"/>
        <v/>
      </c>
      <c r="B12" s="13"/>
      <c r="C12" s="9"/>
      <c r="D12" s="9"/>
      <c r="E12" s="9"/>
      <c r="F12" s="9"/>
      <c r="G12" s="16">
        <f t="shared" si="4"/>
        <v>0</v>
      </c>
      <c r="H12" s="16"/>
      <c r="I12" s="16" t="str">
        <f t="shared" si="0"/>
        <v/>
      </c>
      <c r="J12" s="27"/>
      <c r="L12" s="28"/>
      <c r="M12" s="28"/>
      <c r="N12" s="28"/>
      <c r="O12" s="28"/>
      <c r="P12" s="28"/>
      <c r="Q12" s="28"/>
      <c r="R12" s="28"/>
      <c r="S12" s="28"/>
      <c r="T12" s="28"/>
      <c r="U12" s="28"/>
      <c r="V12" s="35"/>
      <c r="W12" s="34"/>
      <c r="X12" s="28"/>
      <c r="Y12" s="34"/>
      <c r="Z12" s="34"/>
      <c r="AA12" s="34"/>
      <c r="AB12" s="34"/>
      <c r="AC12" s="34"/>
      <c r="AD12" s="34"/>
      <c r="AE12" s="34"/>
      <c r="AF12" s="34"/>
      <c r="AG12" s="34"/>
      <c r="AH12" s="34"/>
      <c r="AI12" s="34"/>
      <c r="AJ12" s="34"/>
      <c r="AK12" s="34"/>
      <c r="AL12" s="34"/>
      <c r="AM12" s="44" t="str">
        <f t="shared" si="1"/>
        <v/>
      </c>
      <c r="AN12" s="34"/>
      <c r="AO12" s="34"/>
      <c r="AP12" s="34"/>
    </row>
    <row r="13" customHeight="1" spans="1:42">
      <c r="A13" s="107" t="str">
        <f t="shared" si="2"/>
        <v/>
      </c>
      <c r="B13" s="13"/>
      <c r="C13" s="9"/>
      <c r="D13" s="9"/>
      <c r="E13" s="9"/>
      <c r="F13" s="9"/>
      <c r="G13" s="16">
        <f t="shared" si="4"/>
        <v>0</v>
      </c>
      <c r="H13" s="16"/>
      <c r="I13" s="16" t="str">
        <f t="shared" si="0"/>
        <v/>
      </c>
      <c r="J13" s="27"/>
      <c r="L13" s="28"/>
      <c r="M13" s="28"/>
      <c r="N13" s="28"/>
      <c r="O13" s="28"/>
      <c r="P13" s="28"/>
      <c r="Q13" s="28"/>
      <c r="R13" s="28"/>
      <c r="S13" s="28"/>
      <c r="T13" s="28"/>
      <c r="U13" s="28"/>
      <c r="V13" s="35"/>
      <c r="W13" s="34"/>
      <c r="X13" s="28"/>
      <c r="Y13" s="34"/>
      <c r="Z13" s="34"/>
      <c r="AA13" s="34"/>
      <c r="AB13" s="34"/>
      <c r="AC13" s="34"/>
      <c r="AD13" s="34"/>
      <c r="AE13" s="34"/>
      <c r="AF13" s="34"/>
      <c r="AG13" s="34"/>
      <c r="AH13" s="34"/>
      <c r="AI13" s="34"/>
      <c r="AJ13" s="34"/>
      <c r="AK13" s="34"/>
      <c r="AL13" s="34"/>
      <c r="AM13" s="44" t="str">
        <f t="shared" si="1"/>
        <v/>
      </c>
      <c r="AN13" s="34"/>
      <c r="AO13" s="34"/>
      <c r="AP13" s="34"/>
    </row>
    <row r="14" customHeight="1" spans="1:42">
      <c r="A14" s="107" t="str">
        <f t="shared" si="2"/>
        <v/>
      </c>
      <c r="B14" s="13"/>
      <c r="C14" s="9"/>
      <c r="D14" s="9"/>
      <c r="E14" s="9"/>
      <c r="F14" s="9"/>
      <c r="G14" s="16">
        <f t="shared" si="4"/>
        <v>0</v>
      </c>
      <c r="H14" s="16"/>
      <c r="I14" s="16" t="str">
        <f t="shared" si="0"/>
        <v/>
      </c>
      <c r="J14" s="27"/>
      <c r="L14" s="28"/>
      <c r="M14" s="28"/>
      <c r="N14" s="28"/>
      <c r="O14" s="28"/>
      <c r="P14" s="28"/>
      <c r="Q14" s="28"/>
      <c r="R14" s="28"/>
      <c r="S14" s="28"/>
      <c r="T14" s="28"/>
      <c r="U14" s="28"/>
      <c r="V14" s="35"/>
      <c r="W14" s="34"/>
      <c r="X14" s="28"/>
      <c r="Y14" s="34"/>
      <c r="Z14" s="34"/>
      <c r="AA14" s="34"/>
      <c r="AB14" s="34"/>
      <c r="AC14" s="34"/>
      <c r="AD14" s="34"/>
      <c r="AE14" s="34"/>
      <c r="AF14" s="34"/>
      <c r="AG14" s="34"/>
      <c r="AH14" s="34"/>
      <c r="AI14" s="34"/>
      <c r="AJ14" s="34"/>
      <c r="AK14" s="34"/>
      <c r="AL14" s="34"/>
      <c r="AM14" s="44" t="str">
        <f t="shared" si="1"/>
        <v/>
      </c>
      <c r="AN14" s="34"/>
      <c r="AO14" s="34"/>
      <c r="AP14" s="34"/>
    </row>
    <row r="15" customHeight="1" spans="1:42">
      <c r="A15" s="107" t="str">
        <f t="shared" si="2"/>
        <v/>
      </c>
      <c r="B15" s="13"/>
      <c r="C15" s="9"/>
      <c r="D15" s="9"/>
      <c r="E15" s="9"/>
      <c r="F15" s="9"/>
      <c r="G15" s="16">
        <f t="shared" si="4"/>
        <v>0</v>
      </c>
      <c r="H15" s="16"/>
      <c r="I15" s="16" t="str">
        <f t="shared" si="0"/>
        <v/>
      </c>
      <c r="J15" s="27"/>
      <c r="L15" s="28"/>
      <c r="M15" s="28"/>
      <c r="N15" s="28"/>
      <c r="O15" s="28"/>
      <c r="P15" s="28"/>
      <c r="Q15" s="28"/>
      <c r="R15" s="28"/>
      <c r="S15" s="28"/>
      <c r="T15" s="28"/>
      <c r="U15" s="28"/>
      <c r="V15" s="35"/>
      <c r="W15" s="34"/>
      <c r="X15" s="28"/>
      <c r="Y15" s="34"/>
      <c r="Z15" s="34"/>
      <c r="AA15" s="34"/>
      <c r="AB15" s="34"/>
      <c r="AC15" s="34"/>
      <c r="AD15" s="34"/>
      <c r="AE15" s="34"/>
      <c r="AF15" s="34"/>
      <c r="AG15" s="34"/>
      <c r="AH15" s="34"/>
      <c r="AI15" s="34"/>
      <c r="AJ15" s="34"/>
      <c r="AK15" s="34"/>
      <c r="AL15" s="34"/>
      <c r="AM15" s="44" t="str">
        <f t="shared" si="1"/>
        <v/>
      </c>
      <c r="AN15" s="34"/>
      <c r="AO15" s="34"/>
      <c r="AP15" s="34"/>
    </row>
    <row r="16" customHeight="1" spans="1:42">
      <c r="A16" s="107" t="str">
        <f t="shared" si="2"/>
        <v/>
      </c>
      <c r="B16" s="13"/>
      <c r="C16" s="9"/>
      <c r="D16" s="9"/>
      <c r="E16" s="9"/>
      <c r="F16" s="9"/>
      <c r="G16" s="16">
        <f t="shared" si="4"/>
        <v>0</v>
      </c>
      <c r="H16" s="16"/>
      <c r="I16" s="16" t="str">
        <f t="shared" si="0"/>
        <v/>
      </c>
      <c r="J16" s="27"/>
      <c r="L16" s="28"/>
      <c r="M16" s="28"/>
      <c r="N16" s="28"/>
      <c r="O16" s="28"/>
      <c r="P16" s="28"/>
      <c r="Q16" s="28"/>
      <c r="R16" s="28"/>
      <c r="S16" s="28"/>
      <c r="T16" s="28"/>
      <c r="U16" s="28"/>
      <c r="V16" s="35"/>
      <c r="W16" s="34"/>
      <c r="X16" s="28"/>
      <c r="Y16" s="34"/>
      <c r="Z16" s="34"/>
      <c r="AA16" s="34"/>
      <c r="AB16" s="34"/>
      <c r="AC16" s="34"/>
      <c r="AD16" s="34"/>
      <c r="AE16" s="34"/>
      <c r="AF16" s="34"/>
      <c r="AG16" s="34"/>
      <c r="AH16" s="34"/>
      <c r="AI16" s="34"/>
      <c r="AJ16" s="34"/>
      <c r="AK16" s="34"/>
      <c r="AL16" s="34"/>
      <c r="AM16" s="44" t="str">
        <f t="shared" si="1"/>
        <v/>
      </c>
      <c r="AN16" s="34"/>
      <c r="AO16" s="34"/>
      <c r="AP16" s="34"/>
    </row>
    <row r="17" customHeight="1" spans="1:42">
      <c r="A17" s="107" t="str">
        <f t="shared" si="2"/>
        <v/>
      </c>
      <c r="B17" s="13"/>
      <c r="C17" s="9"/>
      <c r="D17" s="9"/>
      <c r="E17" s="9"/>
      <c r="F17" s="9"/>
      <c r="G17" s="16">
        <f t="shared" si="4"/>
        <v>0</v>
      </c>
      <c r="H17" s="16"/>
      <c r="I17" s="16" t="str">
        <f t="shared" si="0"/>
        <v/>
      </c>
      <c r="J17" s="27"/>
      <c r="L17" s="28"/>
      <c r="M17" s="28"/>
      <c r="N17" s="28"/>
      <c r="O17" s="28"/>
      <c r="P17" s="28"/>
      <c r="Q17" s="28"/>
      <c r="R17" s="28"/>
      <c r="S17" s="28"/>
      <c r="T17" s="28"/>
      <c r="U17" s="28"/>
      <c r="V17" s="35"/>
      <c r="W17" s="34"/>
      <c r="X17" s="28"/>
      <c r="Y17" s="34"/>
      <c r="Z17" s="34"/>
      <c r="AA17" s="34"/>
      <c r="AB17" s="34"/>
      <c r="AC17" s="34"/>
      <c r="AD17" s="34"/>
      <c r="AE17" s="34"/>
      <c r="AF17" s="34"/>
      <c r="AG17" s="34"/>
      <c r="AH17" s="34"/>
      <c r="AI17" s="34"/>
      <c r="AJ17" s="34"/>
      <c r="AK17" s="34"/>
      <c r="AL17" s="34"/>
      <c r="AM17" s="44" t="str">
        <f t="shared" si="1"/>
        <v/>
      </c>
      <c r="AN17" s="34"/>
      <c r="AO17" s="34"/>
      <c r="AP17" s="34"/>
    </row>
    <row r="18" customHeight="1" spans="1:42">
      <c r="A18" s="107"/>
      <c r="B18" s="13"/>
      <c r="C18" s="9"/>
      <c r="D18" s="9"/>
      <c r="E18" s="9"/>
      <c r="F18" s="9"/>
      <c r="G18" s="16">
        <f t="shared" ref="G18:G20" si="5">E18+F18</f>
        <v>0</v>
      </c>
      <c r="H18" s="16"/>
      <c r="I18" s="16" t="str">
        <f t="shared" ref="I18:I20" si="6">IF(G18=0,"",(H18-G18)/G18*100)</f>
        <v/>
      </c>
      <c r="J18" s="27"/>
      <c r="L18" s="28"/>
      <c r="M18" s="28"/>
      <c r="N18" s="28"/>
      <c r="O18" s="28"/>
      <c r="P18" s="28"/>
      <c r="Q18" s="28"/>
      <c r="R18" s="28"/>
      <c r="S18" s="28"/>
      <c r="T18" s="28"/>
      <c r="U18" s="28"/>
      <c r="V18" s="35"/>
      <c r="W18" s="34"/>
      <c r="X18" s="28"/>
      <c r="Y18" s="34"/>
      <c r="Z18" s="34"/>
      <c r="AA18" s="34"/>
      <c r="AB18" s="34"/>
      <c r="AC18" s="34"/>
      <c r="AD18" s="34"/>
      <c r="AE18" s="34"/>
      <c r="AF18" s="34"/>
      <c r="AG18" s="34"/>
      <c r="AH18" s="34"/>
      <c r="AI18" s="34"/>
      <c r="AJ18" s="34"/>
      <c r="AK18" s="34"/>
      <c r="AL18" s="34"/>
      <c r="AM18" s="44"/>
      <c r="AN18" s="34"/>
      <c r="AO18" s="34"/>
      <c r="AP18" s="34"/>
    </row>
    <row r="19" customHeight="1" spans="1:42">
      <c r="A19" s="107"/>
      <c r="B19" s="13"/>
      <c r="C19" s="9"/>
      <c r="D19" s="9"/>
      <c r="E19" s="9"/>
      <c r="F19" s="9"/>
      <c r="G19" s="16">
        <f t="shared" si="5"/>
        <v>0</v>
      </c>
      <c r="H19" s="16"/>
      <c r="I19" s="16" t="str">
        <f t="shared" si="6"/>
        <v/>
      </c>
      <c r="J19" s="27"/>
      <c r="L19" s="28"/>
      <c r="M19" s="28"/>
      <c r="N19" s="28"/>
      <c r="O19" s="28"/>
      <c r="P19" s="28"/>
      <c r="Q19" s="28"/>
      <c r="R19" s="28"/>
      <c r="S19" s="28"/>
      <c r="T19" s="28"/>
      <c r="U19" s="28"/>
      <c r="V19" s="35"/>
      <c r="W19" s="34"/>
      <c r="X19" s="28"/>
      <c r="Y19" s="34"/>
      <c r="Z19" s="34"/>
      <c r="AA19" s="34"/>
      <c r="AB19" s="34"/>
      <c r="AC19" s="34"/>
      <c r="AD19" s="34"/>
      <c r="AE19" s="34"/>
      <c r="AF19" s="34"/>
      <c r="AG19" s="34"/>
      <c r="AH19" s="34"/>
      <c r="AI19" s="34"/>
      <c r="AJ19" s="34"/>
      <c r="AK19" s="34"/>
      <c r="AL19" s="34"/>
      <c r="AM19" s="44"/>
      <c r="AN19" s="34"/>
      <c r="AO19" s="34"/>
      <c r="AP19" s="34"/>
    </row>
    <row r="20" customHeight="1" spans="1:42">
      <c r="A20" s="107" t="str">
        <f t="shared" si="2"/>
        <v/>
      </c>
      <c r="B20" s="13"/>
      <c r="C20" s="9"/>
      <c r="D20" s="9"/>
      <c r="E20" s="9"/>
      <c r="F20" s="9"/>
      <c r="G20" s="16">
        <f t="shared" si="5"/>
        <v>0</v>
      </c>
      <c r="H20" s="16"/>
      <c r="I20" s="16" t="str">
        <f t="shared" si="6"/>
        <v/>
      </c>
      <c r="J20" s="27"/>
      <c r="L20" s="28"/>
      <c r="M20" s="28"/>
      <c r="N20" s="28"/>
      <c r="O20" s="28"/>
      <c r="P20" s="28"/>
      <c r="Q20" s="28"/>
      <c r="R20" s="28"/>
      <c r="S20" s="28"/>
      <c r="T20" s="28"/>
      <c r="U20" s="28"/>
      <c r="V20" s="35"/>
      <c r="W20" s="34"/>
      <c r="X20" s="28"/>
      <c r="Y20" s="34"/>
      <c r="Z20" s="34"/>
      <c r="AA20" s="34"/>
      <c r="AB20" s="34"/>
      <c r="AC20" s="34"/>
      <c r="AD20" s="34"/>
      <c r="AE20" s="34"/>
      <c r="AF20" s="34"/>
      <c r="AG20" s="34"/>
      <c r="AH20" s="34"/>
      <c r="AI20" s="34"/>
      <c r="AJ20" s="34"/>
      <c r="AK20" s="34"/>
      <c r="AL20" s="34"/>
      <c r="AM20" s="44" t="str">
        <f t="shared" si="1"/>
        <v/>
      </c>
      <c r="AN20" s="34"/>
      <c r="AO20" s="34"/>
      <c r="AP20" s="34"/>
    </row>
    <row r="21" customHeight="1" spans="1:42">
      <c r="A21" s="107" t="str">
        <f t="shared" si="2"/>
        <v/>
      </c>
      <c r="B21" s="13"/>
      <c r="C21" s="9"/>
      <c r="D21" s="9"/>
      <c r="E21" s="9"/>
      <c r="F21" s="9"/>
      <c r="G21" s="16">
        <f t="shared" si="4"/>
        <v>0</v>
      </c>
      <c r="H21" s="16"/>
      <c r="I21" s="16" t="str">
        <f t="shared" si="0"/>
        <v/>
      </c>
      <c r="J21" s="27"/>
      <c r="L21" s="28"/>
      <c r="M21" s="28"/>
      <c r="N21" s="28"/>
      <c r="O21" s="28"/>
      <c r="P21" s="28"/>
      <c r="Q21" s="28"/>
      <c r="R21" s="28"/>
      <c r="S21" s="28"/>
      <c r="T21" s="28"/>
      <c r="U21" s="28"/>
      <c r="V21" s="35"/>
      <c r="W21" s="34"/>
      <c r="X21" s="28"/>
      <c r="Y21" s="34"/>
      <c r="Z21" s="34"/>
      <c r="AA21" s="34"/>
      <c r="AB21" s="34"/>
      <c r="AC21" s="34"/>
      <c r="AD21" s="34"/>
      <c r="AE21" s="34"/>
      <c r="AF21" s="34"/>
      <c r="AG21" s="34"/>
      <c r="AH21" s="34"/>
      <c r="AI21" s="34"/>
      <c r="AJ21" s="34"/>
      <c r="AK21" s="34"/>
      <c r="AL21" s="34"/>
      <c r="AM21" s="44" t="str">
        <f t="shared" si="1"/>
        <v/>
      </c>
      <c r="AN21" s="34"/>
      <c r="AO21" s="34"/>
      <c r="AP21" s="34"/>
    </row>
    <row r="22" customHeight="1" spans="1:42">
      <c r="A22" s="107" t="str">
        <f t="shared" si="2"/>
        <v/>
      </c>
      <c r="B22" s="13"/>
      <c r="C22" s="9"/>
      <c r="D22" s="9"/>
      <c r="E22" s="9"/>
      <c r="F22" s="9"/>
      <c r="G22" s="16">
        <f t="shared" si="4"/>
        <v>0</v>
      </c>
      <c r="H22" s="16"/>
      <c r="I22" s="16" t="str">
        <f t="shared" si="0"/>
        <v/>
      </c>
      <c r="J22" s="27"/>
      <c r="L22" s="28"/>
      <c r="M22" s="28"/>
      <c r="N22" s="28"/>
      <c r="O22" s="28"/>
      <c r="P22" s="28"/>
      <c r="Q22" s="28"/>
      <c r="R22" s="28"/>
      <c r="S22" s="28"/>
      <c r="T22" s="28"/>
      <c r="U22" s="28"/>
      <c r="V22" s="35"/>
      <c r="W22" s="34"/>
      <c r="X22" s="28"/>
      <c r="Y22" s="34"/>
      <c r="Z22" s="34"/>
      <c r="AA22" s="34"/>
      <c r="AB22" s="34"/>
      <c r="AC22" s="34"/>
      <c r="AD22" s="34"/>
      <c r="AE22" s="34"/>
      <c r="AF22" s="34"/>
      <c r="AG22" s="34"/>
      <c r="AH22" s="34"/>
      <c r="AI22" s="34"/>
      <c r="AJ22" s="34"/>
      <c r="AK22" s="34"/>
      <c r="AL22" s="34"/>
      <c r="AM22" s="44" t="str">
        <f t="shared" si="1"/>
        <v/>
      </c>
      <c r="AN22" s="34"/>
      <c r="AO22" s="34"/>
      <c r="AP22" s="34"/>
    </row>
    <row r="23" customHeight="1" spans="1:42">
      <c r="A23" s="107" t="str">
        <f t="shared" si="2"/>
        <v/>
      </c>
      <c r="B23" s="13"/>
      <c r="C23" s="9"/>
      <c r="D23" s="9"/>
      <c r="E23" s="9"/>
      <c r="F23" s="9"/>
      <c r="G23" s="16">
        <f t="shared" si="4"/>
        <v>0</v>
      </c>
      <c r="H23" s="16"/>
      <c r="I23" s="16" t="str">
        <f t="shared" si="0"/>
        <v/>
      </c>
      <c r="J23" s="27"/>
      <c r="L23" s="28"/>
      <c r="M23" s="28"/>
      <c r="N23" s="28"/>
      <c r="O23" s="28"/>
      <c r="P23" s="28"/>
      <c r="Q23" s="28"/>
      <c r="R23" s="28"/>
      <c r="S23" s="28"/>
      <c r="T23" s="28"/>
      <c r="U23" s="28"/>
      <c r="V23" s="35"/>
      <c r="W23" s="34"/>
      <c r="X23" s="28"/>
      <c r="Y23" s="34"/>
      <c r="Z23" s="34"/>
      <c r="AA23" s="34"/>
      <c r="AB23" s="34"/>
      <c r="AC23" s="34"/>
      <c r="AD23" s="34"/>
      <c r="AE23" s="34"/>
      <c r="AF23" s="34"/>
      <c r="AG23" s="34"/>
      <c r="AH23" s="34"/>
      <c r="AI23" s="34"/>
      <c r="AJ23" s="34"/>
      <c r="AK23" s="34"/>
      <c r="AL23" s="34"/>
      <c r="AM23" s="44" t="str">
        <f t="shared" si="1"/>
        <v/>
      </c>
      <c r="AN23" s="34"/>
      <c r="AO23" s="34"/>
      <c r="AP23" s="34"/>
    </row>
    <row r="24" customHeight="1" spans="1:42">
      <c r="A24" s="107" t="str">
        <f t="shared" si="2"/>
        <v/>
      </c>
      <c r="B24" s="13"/>
      <c r="C24" s="9"/>
      <c r="D24" s="9"/>
      <c r="E24" s="9"/>
      <c r="F24" s="9"/>
      <c r="G24" s="16">
        <f t="shared" si="4"/>
        <v>0</v>
      </c>
      <c r="H24" s="16"/>
      <c r="I24" s="16" t="str">
        <f t="shared" si="0"/>
        <v/>
      </c>
      <c r="J24" s="27"/>
      <c r="L24" s="28"/>
      <c r="M24" s="28"/>
      <c r="N24" s="28"/>
      <c r="O24" s="28"/>
      <c r="P24" s="28"/>
      <c r="Q24" s="28"/>
      <c r="R24" s="28"/>
      <c r="S24" s="28"/>
      <c r="T24" s="28"/>
      <c r="U24" s="28"/>
      <c r="V24" s="35"/>
      <c r="W24" s="34"/>
      <c r="X24" s="28"/>
      <c r="Y24" s="34"/>
      <c r="Z24" s="34"/>
      <c r="AA24" s="34"/>
      <c r="AB24" s="34"/>
      <c r="AC24" s="34"/>
      <c r="AD24" s="34"/>
      <c r="AE24" s="34"/>
      <c r="AF24" s="34"/>
      <c r="AG24" s="34"/>
      <c r="AH24" s="34"/>
      <c r="AI24" s="34"/>
      <c r="AJ24" s="34"/>
      <c r="AK24" s="34"/>
      <c r="AL24" s="34"/>
      <c r="AM24" s="44" t="str">
        <f t="shared" si="1"/>
        <v/>
      </c>
      <c r="AN24" s="34"/>
      <c r="AO24" s="34"/>
      <c r="AP24" s="34"/>
    </row>
    <row r="25" customHeight="1" spans="1:42">
      <c r="A25" s="107" t="str">
        <f t="shared" si="2"/>
        <v/>
      </c>
      <c r="B25" s="13"/>
      <c r="C25" s="9"/>
      <c r="D25" s="9"/>
      <c r="E25" s="9"/>
      <c r="F25" s="9"/>
      <c r="G25" s="16">
        <f t="shared" si="4"/>
        <v>0</v>
      </c>
      <c r="H25" s="16"/>
      <c r="I25" s="16" t="str">
        <f t="shared" si="0"/>
        <v/>
      </c>
      <c r="J25" s="27"/>
      <c r="L25" s="28"/>
      <c r="M25" s="28"/>
      <c r="N25" s="28"/>
      <c r="O25" s="28"/>
      <c r="P25" s="28"/>
      <c r="Q25" s="28"/>
      <c r="R25" s="28"/>
      <c r="S25" s="28"/>
      <c r="T25" s="28"/>
      <c r="U25" s="28"/>
      <c r="V25" s="35"/>
      <c r="W25" s="34"/>
      <c r="X25" s="28"/>
      <c r="Y25" s="34"/>
      <c r="Z25" s="34"/>
      <c r="AA25" s="34"/>
      <c r="AB25" s="34"/>
      <c r="AC25" s="34"/>
      <c r="AD25" s="34"/>
      <c r="AE25" s="34"/>
      <c r="AF25" s="34"/>
      <c r="AG25" s="34"/>
      <c r="AH25" s="34"/>
      <c r="AI25" s="34"/>
      <c r="AJ25" s="34"/>
      <c r="AK25" s="34"/>
      <c r="AL25" s="34"/>
      <c r="AM25" s="44" t="str">
        <f t="shared" si="1"/>
        <v/>
      </c>
      <c r="AN25" s="34"/>
      <c r="AO25" s="34"/>
      <c r="AP25" s="34"/>
    </row>
    <row r="26" customHeight="1" spans="1:42">
      <c r="A26" s="17" t="s">
        <v>741</v>
      </c>
      <c r="B26" s="14"/>
      <c r="C26" s="9"/>
      <c r="D26" s="9"/>
      <c r="E26" s="16">
        <f>SUM(E7:E25)</f>
        <v>0</v>
      </c>
      <c r="F26" s="16">
        <f>SUM(F7:F25)</f>
        <v>0</v>
      </c>
      <c r="G26" s="16">
        <f>SUM(G7:G25)</f>
        <v>0</v>
      </c>
      <c r="H26" s="16">
        <f>SUM(H7:H25)</f>
        <v>0</v>
      </c>
      <c r="I26" s="16" t="str">
        <f t="shared" si="0"/>
        <v/>
      </c>
      <c r="J26" s="27"/>
      <c r="L26" s="28"/>
      <c r="M26" s="28"/>
      <c r="N26" s="28"/>
      <c r="O26" s="28"/>
      <c r="P26" s="28"/>
      <c r="Q26" s="28"/>
      <c r="R26" s="28"/>
      <c r="S26" s="28"/>
      <c r="T26" s="28"/>
      <c r="U26" s="28"/>
      <c r="V26" s="35"/>
      <c r="W26" s="34"/>
      <c r="X26" s="28"/>
      <c r="Y26" s="34"/>
      <c r="Z26" s="34"/>
      <c r="AA26" s="34"/>
      <c r="AB26" s="34"/>
      <c r="AC26" s="34"/>
      <c r="AD26" s="34"/>
      <c r="AE26" s="34"/>
      <c r="AF26" s="34"/>
      <c r="AG26" s="34"/>
      <c r="AH26" s="34"/>
      <c r="AI26" s="34"/>
      <c r="AJ26" s="34"/>
      <c r="AK26" s="34"/>
      <c r="AL26" s="34"/>
      <c r="AM26" s="44" t="str">
        <f t="shared" si="1"/>
        <v/>
      </c>
      <c r="AN26" s="34"/>
      <c r="AO26" s="34"/>
      <c r="AP26" s="34"/>
    </row>
    <row r="27" customHeight="1" spans="1:8">
      <c r="A27" s="3" t="str">
        <f>基本信息输入表!$K$6&amp;"填表人："&amp;基本信息输入表!$M$36</f>
        <v>被评估单位填表人：</v>
      </c>
      <c r="H27" s="3" t="str">
        <f>"评估人员："&amp;基本信息输入表!$Q$36</f>
        <v>评估人员：陈诗雨</v>
      </c>
    </row>
    <row r="28" customHeight="1" spans="1:1">
      <c r="A28" s="3" t="str">
        <f>"填表日期："&amp;YEAR(基本信息输入表!$O$36)&amp;"年"&amp;MONTH(基本信息输入表!$O$36)&amp;"月"&amp;DAY(基本信息输入表!$O$36)&amp;"日"</f>
        <v>填表日期：1900年1月0日</v>
      </c>
    </row>
    <row r="29" customHeight="1" spans="11:11">
      <c r="K29" s="29" t="s">
        <v>466</v>
      </c>
    </row>
  </sheetData>
  <mergeCells count="28">
    <mergeCell ref="A2:J2"/>
    <mergeCell ref="A3:J3"/>
    <mergeCell ref="L4:S4"/>
    <mergeCell ref="T4:AA4"/>
    <mergeCell ref="AB4:AL4"/>
    <mergeCell ref="AM4:AP4"/>
    <mergeCell ref="T5:W5"/>
    <mergeCell ref="X5:Y5"/>
    <mergeCell ref="AC5:AD5"/>
    <mergeCell ref="AE5:AJ5"/>
    <mergeCell ref="A26:B26"/>
    <mergeCell ref="L5:L6"/>
    <mergeCell ref="M5:M6"/>
    <mergeCell ref="N5:N6"/>
    <mergeCell ref="O5:O6"/>
    <mergeCell ref="P5:P6"/>
    <mergeCell ref="Q5:Q6"/>
    <mergeCell ref="R5:R6"/>
    <mergeCell ref="S5:S6"/>
    <mergeCell ref="Z5:Z6"/>
    <mergeCell ref="AA5:AA6"/>
    <mergeCell ref="AB5:AB6"/>
    <mergeCell ref="AK5:AK6"/>
    <mergeCell ref="AL5:AL6"/>
    <mergeCell ref="AM5:AM6"/>
    <mergeCell ref="AN5:AN6"/>
    <mergeCell ref="AO5:AO6"/>
    <mergeCell ref="AP5:AP6"/>
  </mergeCells>
  <dataValidations count="3">
    <dataValidation type="list" allowBlank="1" showInputMessage="1" showErrorMessage="1" sqref="X7:X26">
      <formula1>基本信息输入表!$A$126:$A$128</formula1>
    </dataValidation>
    <dataValidation type="list" allowBlank="1" showInputMessage="1" showErrorMessage="1" sqref="T7:U26">
      <formula1>$A$108:$A$109</formula1>
    </dataValidation>
    <dataValidation type="list" allowBlank="1" showInputMessage="1" showErrorMessage="1" sqref="L7:Q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4" fitToHeight="1000" orientation="landscape"/>
  <headerFooter scaleWithDoc="0">
    <oddFooter>&amp;R&amp;"宋体,常规"&amp;10&amp;P/&amp;N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Q29"/>
  <sheetViews>
    <sheetView showGridLines="0" workbookViewId="0">
      <selection activeCell="J13" sqref="J13"/>
    </sheetView>
  </sheetViews>
  <sheetFormatPr defaultColWidth="9" defaultRowHeight="15.75" customHeight="1"/>
  <cols>
    <col min="1" max="1" width="5.5" style="3" customWidth="1"/>
    <col min="2" max="2" width="18.25" style="3" customWidth="1"/>
    <col min="3" max="3" width="8.25" style="3" customWidth="1"/>
    <col min="4" max="5" width="12.625" style="3" customWidth="1"/>
    <col min="6" max="7" width="12.625" style="3" customWidth="1" outlineLevel="1"/>
    <col min="8" max="9" width="12.625" style="3" customWidth="1"/>
    <col min="10" max="10" width="9.75" style="3" customWidth="1"/>
    <col min="11" max="11" width="13.25" style="3" customWidth="1"/>
    <col min="12" max="12" width="9" style="3"/>
    <col min="13" max="18" width="5.625" style="4" customWidth="1" outlineLevel="1"/>
    <col min="19" max="19" width="14.75" style="4" customWidth="1" outlineLevel="1"/>
    <col min="20" max="20" width="13.625" style="4" customWidth="1"/>
    <col min="21" max="22" width="5.625" style="4" customWidth="1" outlineLevel="1"/>
    <col min="23" max="23" width="7.25" style="4" customWidth="1" outlineLevel="1"/>
    <col min="24" max="24" width="5.625" style="4" customWidth="1" outlineLevel="1"/>
    <col min="25" max="26" width="8.625" style="4" customWidth="1" outlineLevel="1"/>
    <col min="27" max="27" width="14.625" style="4" customWidth="1" outlineLevel="1"/>
    <col min="28" max="28" width="13.625" style="4" customWidth="1"/>
    <col min="29" max="30" width="8.625" style="4" hidden="1" customWidth="1" outlineLevel="2"/>
    <col min="31" max="31" width="11.25" style="4" hidden="1" customWidth="1" outlineLevel="2"/>
    <col min="32" max="32" width="14.5" style="4" hidden="1" customWidth="1" outlineLevel="2"/>
    <col min="33" max="37" width="8.625" style="4" hidden="1" customWidth="1" outlineLevel="2"/>
    <col min="38" max="38" width="8.625" style="4" customWidth="1" outlineLevel="1" collapsed="1"/>
    <col min="39" max="39" width="13.75" style="4" customWidth="1"/>
    <col min="40" max="42" width="13.625" style="4" customWidth="1" outlineLevel="1"/>
    <col min="43" max="43" width="13.625" style="4" customWidth="1"/>
    <col min="44" max="16384" width="9" style="3"/>
  </cols>
  <sheetData>
    <row r="1" customHeight="1" spans="1:1">
      <c r="A1" s="5" t="s">
        <v>435</v>
      </c>
    </row>
    <row r="2" s="1" customFormat="1" ht="30" customHeight="1" spans="1:43">
      <c r="A2" s="6" t="s">
        <v>877</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customHeight="1" spans="1:11">
      <c r="A3" s="2" t="str">
        <f>"评估基准日："&amp;TEXT(基本信息输入表!M7,"yyyy年mm月dd日")</f>
        <v>评估基准日：2024年06月30日</v>
      </c>
      <c r="B3" s="2"/>
      <c r="C3" s="2"/>
      <c r="D3" s="2"/>
      <c r="E3" s="2"/>
      <c r="F3" s="2"/>
      <c r="G3" s="2"/>
      <c r="H3" s="2"/>
      <c r="I3" s="2"/>
      <c r="J3" s="2"/>
      <c r="K3" s="2"/>
    </row>
    <row r="4" ht="14.1" customHeight="1" spans="1:43">
      <c r="A4" s="2"/>
      <c r="B4" s="2"/>
      <c r="C4" s="2"/>
      <c r="D4" s="2"/>
      <c r="E4" s="2"/>
      <c r="F4" s="2"/>
      <c r="G4" s="2"/>
      <c r="H4" s="2"/>
      <c r="I4" s="2"/>
      <c r="J4" s="2"/>
      <c r="K4" s="19" t="s">
        <v>878</v>
      </c>
      <c r="M4" s="20" t="s">
        <v>598</v>
      </c>
      <c r="N4" s="20"/>
      <c r="O4" s="20"/>
      <c r="P4" s="20"/>
      <c r="Q4" s="20"/>
      <c r="R4" s="20"/>
      <c r="S4" s="20"/>
      <c r="T4" s="20"/>
      <c r="U4" s="30" t="s">
        <v>599</v>
      </c>
      <c r="V4" s="31"/>
      <c r="W4" s="31"/>
      <c r="X4" s="31"/>
      <c r="Y4" s="31"/>
      <c r="Z4" s="31"/>
      <c r="AA4" s="31"/>
      <c r="AB4" s="32"/>
      <c r="AC4" s="68" t="s">
        <v>600</v>
      </c>
      <c r="AD4" s="36"/>
      <c r="AE4" s="36"/>
      <c r="AF4" s="36"/>
      <c r="AG4" s="36"/>
      <c r="AH4" s="36"/>
      <c r="AI4" s="36"/>
      <c r="AJ4" s="36"/>
      <c r="AK4" s="36"/>
      <c r="AL4" s="36"/>
      <c r="AM4" s="37"/>
      <c r="AN4" s="33" t="s">
        <v>601</v>
      </c>
      <c r="AO4" s="33"/>
      <c r="AP4" s="33"/>
      <c r="AQ4" s="33"/>
    </row>
    <row r="5" customHeight="1" spans="1:43">
      <c r="A5" s="3" t="str">
        <f>基本信息输入表!K6&amp;"："&amp;基本信息输入表!M6</f>
        <v>被评估单位：贵州天然气能源投资股份有限公司</v>
      </c>
      <c r="K5" s="21" t="s">
        <v>469</v>
      </c>
      <c r="M5" s="20" t="s">
        <v>602</v>
      </c>
      <c r="N5" s="20" t="s">
        <v>654</v>
      </c>
      <c r="O5" s="20" t="s">
        <v>696</v>
      </c>
      <c r="P5" s="20" t="s">
        <v>655</v>
      </c>
      <c r="Q5" s="22" t="s">
        <v>711</v>
      </c>
      <c r="R5" s="23" t="s">
        <v>604</v>
      </c>
      <c r="S5" s="20" t="s">
        <v>605</v>
      </c>
      <c r="T5" s="20"/>
      <c r="U5" s="30" t="s">
        <v>606</v>
      </c>
      <c r="V5" s="31"/>
      <c r="W5" s="31"/>
      <c r="X5" s="32"/>
      <c r="Y5" s="33" t="s">
        <v>607</v>
      </c>
      <c r="Z5" s="33"/>
      <c r="AA5" s="33" t="s">
        <v>608</v>
      </c>
      <c r="AB5" s="38"/>
      <c r="AC5" s="20" t="s">
        <v>609</v>
      </c>
      <c r="AD5" s="20" t="s">
        <v>657</v>
      </c>
      <c r="AE5" s="20"/>
      <c r="AF5" s="69" t="s">
        <v>658</v>
      </c>
      <c r="AG5" s="70"/>
      <c r="AH5" s="70"/>
      <c r="AI5" s="70"/>
      <c r="AJ5" s="70"/>
      <c r="AK5" s="71"/>
      <c r="AL5" s="20" t="s">
        <v>443</v>
      </c>
      <c r="AM5" s="40"/>
      <c r="AN5" s="38" t="s">
        <v>610</v>
      </c>
      <c r="AO5" s="38" t="s">
        <v>611</v>
      </c>
      <c r="AP5" s="33" t="s">
        <v>612</v>
      </c>
      <c r="AQ5" s="38"/>
    </row>
    <row r="6" s="2" customFormat="1" customHeight="1" spans="1:43">
      <c r="A6" s="9" t="s">
        <v>470</v>
      </c>
      <c r="B6" s="9" t="s">
        <v>875</v>
      </c>
      <c r="C6" s="9" t="s">
        <v>731</v>
      </c>
      <c r="D6" s="9" t="s">
        <v>876</v>
      </c>
      <c r="E6" s="216" t="s">
        <v>681</v>
      </c>
      <c r="F6" s="10" t="s">
        <v>440</v>
      </c>
      <c r="G6" s="10" t="s">
        <v>441</v>
      </c>
      <c r="H6" s="112" t="s">
        <v>442</v>
      </c>
      <c r="I6" s="9" t="s">
        <v>443</v>
      </c>
      <c r="J6" s="9" t="s">
        <v>445</v>
      </c>
      <c r="K6" s="9" t="s">
        <v>588</v>
      </c>
      <c r="M6" s="20"/>
      <c r="N6" s="20"/>
      <c r="O6" s="20"/>
      <c r="P6" s="20"/>
      <c r="Q6" s="20"/>
      <c r="R6" s="20"/>
      <c r="S6" s="20"/>
      <c r="T6" s="20"/>
      <c r="U6" s="33" t="s">
        <v>617</v>
      </c>
      <c r="V6" s="33" t="s">
        <v>618</v>
      </c>
      <c r="W6" s="33" t="s">
        <v>620</v>
      </c>
      <c r="X6" s="30" t="s">
        <v>621</v>
      </c>
      <c r="Y6" s="33" t="s">
        <v>622</v>
      </c>
      <c r="Z6" s="33" t="s">
        <v>623</v>
      </c>
      <c r="AA6" s="33"/>
      <c r="AB6" s="41"/>
      <c r="AC6" s="20"/>
      <c r="AD6" s="20" t="s">
        <v>669</v>
      </c>
      <c r="AE6" s="20" t="s">
        <v>670</v>
      </c>
      <c r="AF6" s="110"/>
      <c r="AG6" s="110"/>
      <c r="AH6" s="110"/>
      <c r="AI6" s="20"/>
      <c r="AJ6" s="20"/>
      <c r="AK6" s="20"/>
      <c r="AL6" s="20"/>
      <c r="AM6" s="43"/>
      <c r="AN6" s="41"/>
      <c r="AO6" s="41"/>
      <c r="AP6" s="33"/>
      <c r="AQ6" s="41"/>
    </row>
    <row r="7" customHeight="1" spans="1:43">
      <c r="A7" s="107" t="str">
        <f>IF(B7="","",ROW()-6)</f>
        <v/>
      </c>
      <c r="B7" s="13"/>
      <c r="C7" s="13"/>
      <c r="D7" s="13"/>
      <c r="E7" s="13"/>
      <c r="F7" s="13"/>
      <c r="G7" s="13"/>
      <c r="H7" s="16">
        <f>F7+G7</f>
        <v>0</v>
      </c>
      <c r="I7" s="16"/>
      <c r="J7" s="16" t="str">
        <f>IF(H7=0,"",(I7-H7)/H7*100)</f>
        <v/>
      </c>
      <c r="K7" s="27"/>
      <c r="M7" s="28"/>
      <c r="N7" s="28"/>
      <c r="O7" s="28"/>
      <c r="P7" s="28"/>
      <c r="Q7" s="28"/>
      <c r="R7" s="28"/>
      <c r="S7" s="28"/>
      <c r="T7" s="28"/>
      <c r="U7" s="28"/>
      <c r="V7" s="28"/>
      <c r="W7" s="34"/>
      <c r="X7" s="34"/>
      <c r="Y7" s="28"/>
      <c r="Z7" s="34"/>
      <c r="AA7" s="34"/>
      <c r="AB7" s="34"/>
      <c r="AC7" s="34"/>
      <c r="AD7" s="34" t="s">
        <v>208</v>
      </c>
      <c r="AE7" s="34"/>
      <c r="AF7" s="34"/>
      <c r="AG7" s="34"/>
      <c r="AH7" s="34"/>
      <c r="AI7" s="34"/>
      <c r="AJ7" s="34"/>
      <c r="AK7" s="34"/>
      <c r="AL7" s="34"/>
      <c r="AM7" s="34"/>
      <c r="AN7" s="44" t="str">
        <f t="shared" ref="AN7:AN26" si="0">IFERROR((AL7-H7)/(H7)*100,"")</f>
        <v/>
      </c>
      <c r="AO7" s="34"/>
      <c r="AP7" s="34"/>
      <c r="AQ7" s="34"/>
    </row>
    <row r="8" customHeight="1" spans="1:43">
      <c r="A8" s="107" t="str">
        <f t="shared" ref="A8:A25" si="1">IF(B8="","",ROW()-6)</f>
        <v/>
      </c>
      <c r="B8" s="13"/>
      <c r="C8" s="9"/>
      <c r="D8" s="9"/>
      <c r="E8" s="9"/>
      <c r="F8" s="9"/>
      <c r="G8" s="9"/>
      <c r="H8" s="16">
        <f t="shared" ref="H7:H9" si="2">F8+G8</f>
        <v>0</v>
      </c>
      <c r="I8" s="16"/>
      <c r="J8" s="16" t="str">
        <f t="shared" ref="J8:J26" si="3">IF(H8=0,"",(I8-H8)/H8*100)</f>
        <v/>
      </c>
      <c r="K8" s="27"/>
      <c r="M8" s="28"/>
      <c r="N8" s="28"/>
      <c r="O8" s="28"/>
      <c r="P8" s="28"/>
      <c r="Q8" s="28"/>
      <c r="R8" s="28"/>
      <c r="S8" s="28"/>
      <c r="T8" s="28"/>
      <c r="U8" s="28"/>
      <c r="V8" s="28"/>
      <c r="W8" s="35"/>
      <c r="X8" s="34"/>
      <c r="Y8" s="28"/>
      <c r="Z8" s="34"/>
      <c r="AA8" s="34"/>
      <c r="AB8" s="34"/>
      <c r="AC8" s="34"/>
      <c r="AD8" s="34"/>
      <c r="AE8" s="34"/>
      <c r="AF8" s="34"/>
      <c r="AG8" s="34"/>
      <c r="AH8" s="34"/>
      <c r="AI8" s="34"/>
      <c r="AJ8" s="34"/>
      <c r="AK8" s="34"/>
      <c r="AL8" s="34"/>
      <c r="AM8" s="34"/>
      <c r="AN8" s="44" t="str">
        <f t="shared" si="0"/>
        <v/>
      </c>
      <c r="AO8" s="34"/>
      <c r="AP8" s="34"/>
      <c r="AQ8" s="34"/>
    </row>
    <row r="9" customHeight="1" spans="1:43">
      <c r="A9" s="107" t="str">
        <f t="shared" si="1"/>
        <v/>
      </c>
      <c r="B9" s="13"/>
      <c r="C9" s="13"/>
      <c r="D9" s="13"/>
      <c r="E9" s="13"/>
      <c r="F9" s="13"/>
      <c r="G9" s="13"/>
      <c r="H9" s="16">
        <f t="shared" si="2"/>
        <v>0</v>
      </c>
      <c r="I9" s="16"/>
      <c r="J9" s="16" t="str">
        <f t="shared" si="3"/>
        <v/>
      </c>
      <c r="K9" s="27"/>
      <c r="M9" s="28"/>
      <c r="N9" s="28"/>
      <c r="O9" s="28"/>
      <c r="P9" s="28"/>
      <c r="Q9" s="28"/>
      <c r="R9" s="28"/>
      <c r="S9" s="28"/>
      <c r="T9" s="28"/>
      <c r="U9" s="28"/>
      <c r="V9" s="28"/>
      <c r="W9" s="35"/>
      <c r="X9" s="34"/>
      <c r="Y9" s="28"/>
      <c r="Z9" s="34"/>
      <c r="AA9" s="34"/>
      <c r="AB9" s="34"/>
      <c r="AC9" s="34"/>
      <c r="AD9" s="34"/>
      <c r="AE9" s="34"/>
      <c r="AF9" s="34"/>
      <c r="AG9" s="34"/>
      <c r="AH9" s="34"/>
      <c r="AI9" s="34"/>
      <c r="AJ9" s="34"/>
      <c r="AK9" s="34"/>
      <c r="AL9" s="34"/>
      <c r="AM9" s="34"/>
      <c r="AN9" s="44" t="str">
        <f t="shared" si="0"/>
        <v/>
      </c>
      <c r="AO9" s="34"/>
      <c r="AP9" s="34"/>
      <c r="AQ9" s="34"/>
    </row>
    <row r="10" customHeight="1" spans="1:43">
      <c r="A10" s="107" t="str">
        <f t="shared" si="1"/>
        <v/>
      </c>
      <c r="B10" s="13"/>
      <c r="C10" s="13"/>
      <c r="D10" s="13"/>
      <c r="E10" s="13"/>
      <c r="F10" s="13"/>
      <c r="G10" s="13"/>
      <c r="H10" s="16">
        <f t="shared" ref="H10:H25" si="4">F10+G10</f>
        <v>0</v>
      </c>
      <c r="I10" s="16"/>
      <c r="J10" s="16" t="str">
        <f t="shared" si="3"/>
        <v/>
      </c>
      <c r="K10" s="27"/>
      <c r="M10" s="28"/>
      <c r="N10" s="28"/>
      <c r="O10" s="28"/>
      <c r="P10" s="28"/>
      <c r="Q10" s="28"/>
      <c r="R10" s="28"/>
      <c r="S10" s="28"/>
      <c r="T10" s="28"/>
      <c r="U10" s="28"/>
      <c r="V10" s="28"/>
      <c r="W10" s="35"/>
      <c r="X10" s="34"/>
      <c r="Y10" s="28"/>
      <c r="Z10" s="34"/>
      <c r="AA10" s="34"/>
      <c r="AB10" s="34"/>
      <c r="AC10" s="34"/>
      <c r="AD10" s="34"/>
      <c r="AE10" s="34"/>
      <c r="AF10" s="34"/>
      <c r="AG10" s="34"/>
      <c r="AH10" s="34"/>
      <c r="AI10" s="34"/>
      <c r="AJ10" s="34"/>
      <c r="AK10" s="34"/>
      <c r="AL10" s="34"/>
      <c r="AM10" s="34"/>
      <c r="AN10" s="44" t="str">
        <f t="shared" si="0"/>
        <v/>
      </c>
      <c r="AO10" s="34"/>
      <c r="AP10" s="34"/>
      <c r="AQ10" s="34"/>
    </row>
    <row r="11" customHeight="1" spans="1:43">
      <c r="A11" s="107" t="str">
        <f t="shared" si="1"/>
        <v/>
      </c>
      <c r="B11" s="13"/>
      <c r="C11" s="13"/>
      <c r="D11" s="13"/>
      <c r="E11" s="13"/>
      <c r="F11" s="13"/>
      <c r="G11" s="13"/>
      <c r="H11" s="16">
        <f t="shared" si="4"/>
        <v>0</v>
      </c>
      <c r="I11" s="16"/>
      <c r="J11" s="16" t="str">
        <f t="shared" si="3"/>
        <v/>
      </c>
      <c r="K11" s="27"/>
      <c r="M11" s="28"/>
      <c r="N11" s="28"/>
      <c r="O11" s="28"/>
      <c r="P11" s="28"/>
      <c r="Q11" s="28"/>
      <c r="R11" s="28"/>
      <c r="S11" s="28"/>
      <c r="T11" s="28"/>
      <c r="U11" s="28"/>
      <c r="V11" s="28"/>
      <c r="W11" s="35"/>
      <c r="X11" s="34"/>
      <c r="Y11" s="28"/>
      <c r="Z11" s="34"/>
      <c r="AA11" s="34"/>
      <c r="AB11" s="34"/>
      <c r="AC11" s="34"/>
      <c r="AD11" s="34"/>
      <c r="AE11" s="34"/>
      <c r="AF11" s="34"/>
      <c r="AG11" s="34"/>
      <c r="AH11" s="34"/>
      <c r="AI11" s="34"/>
      <c r="AJ11" s="34"/>
      <c r="AK11" s="34"/>
      <c r="AL11" s="34"/>
      <c r="AM11" s="34"/>
      <c r="AN11" s="44" t="str">
        <f t="shared" si="0"/>
        <v/>
      </c>
      <c r="AO11" s="34"/>
      <c r="AP11" s="34"/>
      <c r="AQ11" s="34"/>
    </row>
    <row r="12" customHeight="1" spans="1:43">
      <c r="A12" s="107" t="str">
        <f t="shared" si="1"/>
        <v/>
      </c>
      <c r="B12" s="13"/>
      <c r="C12" s="13"/>
      <c r="D12" s="13"/>
      <c r="E12" s="13"/>
      <c r="F12" s="13"/>
      <c r="G12" s="13"/>
      <c r="H12" s="16">
        <f t="shared" si="4"/>
        <v>0</v>
      </c>
      <c r="I12" s="16"/>
      <c r="J12" s="16" t="str">
        <f t="shared" si="3"/>
        <v/>
      </c>
      <c r="K12" s="27"/>
      <c r="M12" s="28"/>
      <c r="N12" s="28"/>
      <c r="O12" s="28"/>
      <c r="P12" s="28"/>
      <c r="Q12" s="28"/>
      <c r="R12" s="28"/>
      <c r="S12" s="28"/>
      <c r="T12" s="28"/>
      <c r="U12" s="28"/>
      <c r="V12" s="28"/>
      <c r="W12" s="35"/>
      <c r="X12" s="34"/>
      <c r="Y12" s="28"/>
      <c r="Z12" s="34"/>
      <c r="AA12" s="34"/>
      <c r="AB12" s="34"/>
      <c r="AC12" s="34"/>
      <c r="AD12" s="34"/>
      <c r="AE12" s="34"/>
      <c r="AF12" s="34"/>
      <c r="AG12" s="34"/>
      <c r="AH12" s="34"/>
      <c r="AI12" s="34"/>
      <c r="AJ12" s="34"/>
      <c r="AK12" s="34"/>
      <c r="AL12" s="34"/>
      <c r="AM12" s="34"/>
      <c r="AN12" s="44" t="str">
        <f t="shared" si="0"/>
        <v/>
      </c>
      <c r="AO12" s="34"/>
      <c r="AP12" s="34"/>
      <c r="AQ12" s="34"/>
    </row>
    <row r="13" customHeight="1" spans="1:43">
      <c r="A13" s="107" t="str">
        <f t="shared" si="1"/>
        <v/>
      </c>
      <c r="B13" s="13"/>
      <c r="C13" s="13"/>
      <c r="D13" s="13"/>
      <c r="E13" s="13"/>
      <c r="F13" s="13"/>
      <c r="G13" s="13"/>
      <c r="H13" s="16">
        <f t="shared" si="4"/>
        <v>0</v>
      </c>
      <c r="I13" s="16"/>
      <c r="J13" s="16" t="str">
        <f t="shared" si="3"/>
        <v/>
      </c>
      <c r="K13" s="27"/>
      <c r="M13" s="28"/>
      <c r="N13" s="28"/>
      <c r="O13" s="28"/>
      <c r="P13" s="28"/>
      <c r="Q13" s="28"/>
      <c r="R13" s="28"/>
      <c r="S13" s="28"/>
      <c r="T13" s="28"/>
      <c r="U13" s="28"/>
      <c r="V13" s="28"/>
      <c r="W13" s="35"/>
      <c r="X13" s="34"/>
      <c r="Y13" s="28"/>
      <c r="Z13" s="34"/>
      <c r="AA13" s="34"/>
      <c r="AB13" s="34"/>
      <c r="AC13" s="34"/>
      <c r="AD13" s="34"/>
      <c r="AE13" s="34"/>
      <c r="AF13" s="34"/>
      <c r="AG13" s="34"/>
      <c r="AH13" s="34"/>
      <c r="AI13" s="34"/>
      <c r="AJ13" s="34"/>
      <c r="AK13" s="34"/>
      <c r="AL13" s="34"/>
      <c r="AM13" s="34"/>
      <c r="AN13" s="44" t="str">
        <f t="shared" si="0"/>
        <v/>
      </c>
      <c r="AO13" s="34"/>
      <c r="AP13" s="34"/>
      <c r="AQ13" s="34"/>
    </row>
    <row r="14" customHeight="1" spans="1:43">
      <c r="A14" s="107" t="str">
        <f t="shared" si="1"/>
        <v/>
      </c>
      <c r="B14" s="13"/>
      <c r="C14" s="13"/>
      <c r="D14" s="13"/>
      <c r="E14" s="13"/>
      <c r="F14" s="13"/>
      <c r="G14" s="13"/>
      <c r="H14" s="16">
        <f t="shared" si="4"/>
        <v>0</v>
      </c>
      <c r="I14" s="16"/>
      <c r="J14" s="16" t="str">
        <f t="shared" si="3"/>
        <v/>
      </c>
      <c r="K14" s="27"/>
      <c r="M14" s="28"/>
      <c r="N14" s="28"/>
      <c r="O14" s="28"/>
      <c r="P14" s="28"/>
      <c r="Q14" s="28"/>
      <c r="R14" s="28"/>
      <c r="S14" s="28"/>
      <c r="T14" s="28"/>
      <c r="U14" s="28"/>
      <c r="V14" s="28"/>
      <c r="W14" s="35"/>
      <c r="X14" s="34"/>
      <c r="Y14" s="28"/>
      <c r="Z14" s="34"/>
      <c r="AA14" s="34"/>
      <c r="AB14" s="34"/>
      <c r="AC14" s="34"/>
      <c r="AD14" s="34"/>
      <c r="AE14" s="34"/>
      <c r="AF14" s="34"/>
      <c r="AG14" s="34"/>
      <c r="AH14" s="34"/>
      <c r="AI14" s="34"/>
      <c r="AJ14" s="34"/>
      <c r="AK14" s="34"/>
      <c r="AL14" s="34"/>
      <c r="AM14" s="34"/>
      <c r="AN14" s="44" t="str">
        <f t="shared" si="0"/>
        <v/>
      </c>
      <c r="AO14" s="34"/>
      <c r="AP14" s="34"/>
      <c r="AQ14" s="34"/>
    </row>
    <row r="15" customHeight="1" spans="1:43">
      <c r="A15" s="107" t="str">
        <f t="shared" si="1"/>
        <v/>
      </c>
      <c r="B15" s="13"/>
      <c r="C15" s="13"/>
      <c r="D15" s="13"/>
      <c r="E15" s="13"/>
      <c r="F15" s="13"/>
      <c r="G15" s="13"/>
      <c r="H15" s="16">
        <f t="shared" si="4"/>
        <v>0</v>
      </c>
      <c r="I15" s="16"/>
      <c r="J15" s="16" t="str">
        <f t="shared" si="3"/>
        <v/>
      </c>
      <c r="K15" s="27"/>
      <c r="M15" s="28"/>
      <c r="N15" s="28"/>
      <c r="O15" s="28"/>
      <c r="P15" s="28"/>
      <c r="Q15" s="28"/>
      <c r="R15" s="28"/>
      <c r="S15" s="28"/>
      <c r="T15" s="28"/>
      <c r="U15" s="28"/>
      <c r="V15" s="28"/>
      <c r="W15" s="35"/>
      <c r="X15" s="34"/>
      <c r="Y15" s="28"/>
      <c r="Z15" s="34"/>
      <c r="AA15" s="34"/>
      <c r="AB15" s="34"/>
      <c r="AC15" s="34"/>
      <c r="AD15" s="34"/>
      <c r="AE15" s="34"/>
      <c r="AF15" s="34"/>
      <c r="AG15" s="34"/>
      <c r="AH15" s="34"/>
      <c r="AI15" s="34"/>
      <c r="AJ15" s="34"/>
      <c r="AK15" s="34"/>
      <c r="AL15" s="34"/>
      <c r="AM15" s="34"/>
      <c r="AN15" s="44" t="str">
        <f t="shared" si="0"/>
        <v/>
      </c>
      <c r="AO15" s="34"/>
      <c r="AP15" s="34"/>
      <c r="AQ15" s="34"/>
    </row>
    <row r="16" customHeight="1" spans="1:43">
      <c r="A16" s="107" t="str">
        <f t="shared" si="1"/>
        <v/>
      </c>
      <c r="B16" s="13"/>
      <c r="C16" s="13"/>
      <c r="D16" s="13"/>
      <c r="E16" s="13"/>
      <c r="F16" s="13"/>
      <c r="G16" s="13"/>
      <c r="H16" s="16">
        <f t="shared" si="4"/>
        <v>0</v>
      </c>
      <c r="I16" s="16"/>
      <c r="J16" s="16" t="str">
        <f t="shared" si="3"/>
        <v/>
      </c>
      <c r="K16" s="27"/>
      <c r="M16" s="28"/>
      <c r="N16" s="28"/>
      <c r="O16" s="28"/>
      <c r="P16" s="28"/>
      <c r="Q16" s="28"/>
      <c r="R16" s="28"/>
      <c r="S16" s="28"/>
      <c r="T16" s="28"/>
      <c r="U16" s="28"/>
      <c r="V16" s="28"/>
      <c r="W16" s="35"/>
      <c r="X16" s="34"/>
      <c r="Y16" s="28"/>
      <c r="Z16" s="34"/>
      <c r="AA16" s="34"/>
      <c r="AB16" s="34"/>
      <c r="AC16" s="34"/>
      <c r="AD16" s="34"/>
      <c r="AE16" s="34"/>
      <c r="AF16" s="34"/>
      <c r="AG16" s="34"/>
      <c r="AH16" s="34"/>
      <c r="AI16" s="34"/>
      <c r="AJ16" s="34"/>
      <c r="AK16" s="34"/>
      <c r="AL16" s="34"/>
      <c r="AM16" s="34"/>
      <c r="AN16" s="44" t="str">
        <f t="shared" si="0"/>
        <v/>
      </c>
      <c r="AO16" s="34"/>
      <c r="AP16" s="34"/>
      <c r="AQ16" s="34"/>
    </row>
    <row r="17" customHeight="1" spans="1:43">
      <c r="A17" s="107"/>
      <c r="B17" s="13"/>
      <c r="C17" s="13"/>
      <c r="D17" s="13"/>
      <c r="E17" s="13"/>
      <c r="F17" s="13"/>
      <c r="G17" s="13"/>
      <c r="H17" s="16">
        <f t="shared" ref="H17:H19" si="5">F17+G17</f>
        <v>0</v>
      </c>
      <c r="I17" s="16"/>
      <c r="J17" s="16" t="str">
        <f t="shared" ref="J17:J19" si="6">IF(H17=0,"",(I17-H17)/H17*100)</f>
        <v/>
      </c>
      <c r="K17" s="27"/>
      <c r="M17" s="28"/>
      <c r="N17" s="28"/>
      <c r="O17" s="28"/>
      <c r="P17" s="28"/>
      <c r="Q17" s="28"/>
      <c r="R17" s="28"/>
      <c r="S17" s="28"/>
      <c r="T17" s="28"/>
      <c r="U17" s="28"/>
      <c r="V17" s="28"/>
      <c r="W17" s="35"/>
      <c r="X17" s="34"/>
      <c r="Y17" s="28"/>
      <c r="Z17" s="34"/>
      <c r="AA17" s="34"/>
      <c r="AB17" s="34"/>
      <c r="AC17" s="34"/>
      <c r="AD17" s="34"/>
      <c r="AE17" s="34"/>
      <c r="AF17" s="34"/>
      <c r="AG17" s="34"/>
      <c r="AH17" s="34"/>
      <c r="AI17" s="34"/>
      <c r="AJ17" s="34"/>
      <c r="AK17" s="34"/>
      <c r="AL17" s="34"/>
      <c r="AM17" s="34"/>
      <c r="AN17" s="44"/>
      <c r="AO17" s="34"/>
      <c r="AP17" s="34"/>
      <c r="AQ17" s="34"/>
    </row>
    <row r="18" customHeight="1" spans="1:43">
      <c r="A18" s="107"/>
      <c r="B18" s="13"/>
      <c r="C18" s="13"/>
      <c r="D18" s="13"/>
      <c r="E18" s="13"/>
      <c r="F18" s="13"/>
      <c r="G18" s="13"/>
      <c r="H18" s="16">
        <f t="shared" si="5"/>
        <v>0</v>
      </c>
      <c r="I18" s="16"/>
      <c r="J18" s="16" t="str">
        <f t="shared" si="6"/>
        <v/>
      </c>
      <c r="K18" s="27"/>
      <c r="M18" s="28"/>
      <c r="N18" s="28"/>
      <c r="O18" s="28"/>
      <c r="P18" s="28"/>
      <c r="Q18" s="28"/>
      <c r="R18" s="28"/>
      <c r="S18" s="28"/>
      <c r="T18" s="28"/>
      <c r="U18" s="28"/>
      <c r="V18" s="28"/>
      <c r="W18" s="35"/>
      <c r="X18" s="34"/>
      <c r="Y18" s="28"/>
      <c r="Z18" s="34"/>
      <c r="AA18" s="34"/>
      <c r="AB18" s="34"/>
      <c r="AC18" s="34"/>
      <c r="AD18" s="34"/>
      <c r="AE18" s="34"/>
      <c r="AF18" s="34"/>
      <c r="AG18" s="34"/>
      <c r="AH18" s="34"/>
      <c r="AI18" s="34"/>
      <c r="AJ18" s="34"/>
      <c r="AK18" s="34"/>
      <c r="AL18" s="34"/>
      <c r="AM18" s="34"/>
      <c r="AN18" s="44"/>
      <c r="AO18" s="34"/>
      <c r="AP18" s="34"/>
      <c r="AQ18" s="34"/>
    </row>
    <row r="19" customHeight="1" spans="1:43">
      <c r="A19" s="107"/>
      <c r="B19" s="13"/>
      <c r="C19" s="13"/>
      <c r="D19" s="13"/>
      <c r="E19" s="13"/>
      <c r="F19" s="13"/>
      <c r="G19" s="13"/>
      <c r="H19" s="16">
        <f t="shared" si="5"/>
        <v>0</v>
      </c>
      <c r="I19" s="16"/>
      <c r="J19" s="16" t="str">
        <f t="shared" si="6"/>
        <v/>
      </c>
      <c r="K19" s="27"/>
      <c r="M19" s="28"/>
      <c r="N19" s="28"/>
      <c r="O19" s="28"/>
      <c r="P19" s="28"/>
      <c r="Q19" s="28"/>
      <c r="R19" s="28"/>
      <c r="S19" s="28"/>
      <c r="T19" s="28"/>
      <c r="U19" s="28"/>
      <c r="V19" s="28"/>
      <c r="W19" s="35"/>
      <c r="X19" s="34"/>
      <c r="Y19" s="28"/>
      <c r="Z19" s="34"/>
      <c r="AA19" s="34"/>
      <c r="AB19" s="34"/>
      <c r="AC19" s="34"/>
      <c r="AD19" s="34"/>
      <c r="AE19" s="34"/>
      <c r="AF19" s="34"/>
      <c r="AG19" s="34"/>
      <c r="AH19" s="34"/>
      <c r="AI19" s="34"/>
      <c r="AJ19" s="34"/>
      <c r="AK19" s="34"/>
      <c r="AL19" s="34"/>
      <c r="AM19" s="34"/>
      <c r="AN19" s="44"/>
      <c r="AO19" s="34"/>
      <c r="AP19" s="34"/>
      <c r="AQ19" s="34"/>
    </row>
    <row r="20" customHeight="1" spans="1:43">
      <c r="A20" s="107" t="str">
        <f t="shared" si="1"/>
        <v/>
      </c>
      <c r="B20" s="13"/>
      <c r="C20" s="13"/>
      <c r="D20" s="13"/>
      <c r="E20" s="13"/>
      <c r="F20" s="13"/>
      <c r="G20" s="13"/>
      <c r="H20" s="16">
        <f t="shared" si="4"/>
        <v>0</v>
      </c>
      <c r="I20" s="16"/>
      <c r="J20" s="16" t="str">
        <f t="shared" si="3"/>
        <v/>
      </c>
      <c r="K20" s="27"/>
      <c r="M20" s="28"/>
      <c r="N20" s="28"/>
      <c r="O20" s="28"/>
      <c r="P20" s="28"/>
      <c r="Q20" s="28"/>
      <c r="R20" s="28"/>
      <c r="S20" s="28"/>
      <c r="T20" s="28"/>
      <c r="U20" s="28"/>
      <c r="V20" s="28"/>
      <c r="W20" s="35"/>
      <c r="X20" s="34"/>
      <c r="Y20" s="28"/>
      <c r="Z20" s="34"/>
      <c r="AA20" s="34"/>
      <c r="AB20" s="34"/>
      <c r="AC20" s="34"/>
      <c r="AD20" s="34"/>
      <c r="AE20" s="34"/>
      <c r="AF20" s="34"/>
      <c r="AG20" s="34"/>
      <c r="AH20" s="34"/>
      <c r="AI20" s="34"/>
      <c r="AJ20" s="34"/>
      <c r="AK20" s="34"/>
      <c r="AL20" s="34"/>
      <c r="AM20" s="34"/>
      <c r="AN20" s="44" t="str">
        <f t="shared" si="0"/>
        <v/>
      </c>
      <c r="AO20" s="34"/>
      <c r="AP20" s="34"/>
      <c r="AQ20" s="34"/>
    </row>
    <row r="21" customHeight="1" spans="1:43">
      <c r="A21" s="107" t="str">
        <f t="shared" si="1"/>
        <v/>
      </c>
      <c r="B21" s="13"/>
      <c r="C21" s="13"/>
      <c r="D21" s="13"/>
      <c r="E21" s="13"/>
      <c r="F21" s="13"/>
      <c r="G21" s="13"/>
      <c r="H21" s="16">
        <f t="shared" si="4"/>
        <v>0</v>
      </c>
      <c r="I21" s="16"/>
      <c r="J21" s="16" t="str">
        <f t="shared" si="3"/>
        <v/>
      </c>
      <c r="K21" s="27"/>
      <c r="M21" s="28"/>
      <c r="N21" s="28"/>
      <c r="O21" s="28"/>
      <c r="P21" s="28"/>
      <c r="Q21" s="28"/>
      <c r="R21" s="28"/>
      <c r="S21" s="28"/>
      <c r="T21" s="28"/>
      <c r="U21" s="28"/>
      <c r="V21" s="28"/>
      <c r="W21" s="35"/>
      <c r="X21" s="34"/>
      <c r="Y21" s="28"/>
      <c r="Z21" s="34"/>
      <c r="AA21" s="34"/>
      <c r="AB21" s="34"/>
      <c r="AC21" s="34"/>
      <c r="AD21" s="34"/>
      <c r="AE21" s="34"/>
      <c r="AF21" s="34"/>
      <c r="AG21" s="34"/>
      <c r="AH21" s="34"/>
      <c r="AI21" s="34"/>
      <c r="AJ21" s="34"/>
      <c r="AK21" s="34"/>
      <c r="AL21" s="34"/>
      <c r="AM21" s="34"/>
      <c r="AN21" s="44" t="str">
        <f t="shared" si="0"/>
        <v/>
      </c>
      <c r="AO21" s="34"/>
      <c r="AP21" s="34"/>
      <c r="AQ21" s="34"/>
    </row>
    <row r="22" customHeight="1" spans="1:43">
      <c r="A22" s="107" t="str">
        <f t="shared" si="1"/>
        <v/>
      </c>
      <c r="B22" s="13"/>
      <c r="C22" s="13"/>
      <c r="D22" s="13"/>
      <c r="E22" s="13"/>
      <c r="F22" s="13"/>
      <c r="G22" s="13"/>
      <c r="H22" s="16">
        <f t="shared" si="4"/>
        <v>0</v>
      </c>
      <c r="I22" s="16"/>
      <c r="J22" s="16" t="str">
        <f t="shared" si="3"/>
        <v/>
      </c>
      <c r="K22" s="27"/>
      <c r="M22" s="28"/>
      <c r="N22" s="28"/>
      <c r="O22" s="28"/>
      <c r="P22" s="28"/>
      <c r="Q22" s="28"/>
      <c r="R22" s="28"/>
      <c r="S22" s="28"/>
      <c r="T22" s="28"/>
      <c r="U22" s="28"/>
      <c r="V22" s="28"/>
      <c r="W22" s="35"/>
      <c r="X22" s="34"/>
      <c r="Y22" s="28"/>
      <c r="Z22" s="34"/>
      <c r="AA22" s="34"/>
      <c r="AB22" s="34"/>
      <c r="AC22" s="34"/>
      <c r="AD22" s="34"/>
      <c r="AE22" s="34"/>
      <c r="AF22" s="34"/>
      <c r="AG22" s="34"/>
      <c r="AH22" s="34"/>
      <c r="AI22" s="34"/>
      <c r="AJ22" s="34"/>
      <c r="AK22" s="34"/>
      <c r="AL22" s="34"/>
      <c r="AM22" s="34"/>
      <c r="AN22" s="44" t="str">
        <f t="shared" si="0"/>
        <v/>
      </c>
      <c r="AO22" s="34"/>
      <c r="AP22" s="34"/>
      <c r="AQ22" s="34"/>
    </row>
    <row r="23" customHeight="1" spans="1:43">
      <c r="A23" s="107" t="str">
        <f t="shared" si="1"/>
        <v/>
      </c>
      <c r="B23" s="13"/>
      <c r="C23" s="13"/>
      <c r="D23" s="13"/>
      <c r="E23" s="13"/>
      <c r="F23" s="13"/>
      <c r="G23" s="13"/>
      <c r="H23" s="16">
        <f t="shared" si="4"/>
        <v>0</v>
      </c>
      <c r="I23" s="16"/>
      <c r="J23" s="16" t="str">
        <f t="shared" si="3"/>
        <v/>
      </c>
      <c r="K23" s="27"/>
      <c r="M23" s="28"/>
      <c r="N23" s="28"/>
      <c r="O23" s="28"/>
      <c r="P23" s="28"/>
      <c r="Q23" s="28"/>
      <c r="R23" s="28"/>
      <c r="S23" s="28"/>
      <c r="T23" s="28"/>
      <c r="U23" s="28"/>
      <c r="V23" s="28"/>
      <c r="W23" s="35"/>
      <c r="X23" s="34"/>
      <c r="Y23" s="28"/>
      <c r="Z23" s="34"/>
      <c r="AA23" s="34"/>
      <c r="AB23" s="34"/>
      <c r="AC23" s="34"/>
      <c r="AD23" s="34"/>
      <c r="AE23" s="34"/>
      <c r="AF23" s="34"/>
      <c r="AG23" s="34"/>
      <c r="AH23" s="34"/>
      <c r="AI23" s="34"/>
      <c r="AJ23" s="34"/>
      <c r="AK23" s="34"/>
      <c r="AL23" s="34"/>
      <c r="AM23" s="34"/>
      <c r="AN23" s="44" t="str">
        <f t="shared" si="0"/>
        <v/>
      </c>
      <c r="AO23" s="34"/>
      <c r="AP23" s="34"/>
      <c r="AQ23" s="34"/>
    </row>
    <row r="24" customHeight="1" spans="1:43">
      <c r="A24" s="107" t="str">
        <f t="shared" si="1"/>
        <v/>
      </c>
      <c r="B24" s="13"/>
      <c r="C24" s="13"/>
      <c r="D24" s="13"/>
      <c r="E24" s="13"/>
      <c r="F24" s="13"/>
      <c r="G24" s="13"/>
      <c r="H24" s="16">
        <f t="shared" si="4"/>
        <v>0</v>
      </c>
      <c r="I24" s="16"/>
      <c r="J24" s="16" t="str">
        <f t="shared" si="3"/>
        <v/>
      </c>
      <c r="K24" s="27"/>
      <c r="M24" s="28"/>
      <c r="N24" s="28"/>
      <c r="O24" s="28"/>
      <c r="P24" s="28"/>
      <c r="Q24" s="28"/>
      <c r="R24" s="28"/>
      <c r="S24" s="28"/>
      <c r="T24" s="28"/>
      <c r="U24" s="28"/>
      <c r="V24" s="28"/>
      <c r="W24" s="35"/>
      <c r="X24" s="34"/>
      <c r="Y24" s="28"/>
      <c r="Z24" s="34"/>
      <c r="AA24" s="34"/>
      <c r="AB24" s="34"/>
      <c r="AC24" s="34"/>
      <c r="AD24" s="34"/>
      <c r="AE24" s="34"/>
      <c r="AF24" s="34"/>
      <c r="AG24" s="34"/>
      <c r="AH24" s="34"/>
      <c r="AI24" s="34"/>
      <c r="AJ24" s="34"/>
      <c r="AK24" s="34"/>
      <c r="AL24" s="34"/>
      <c r="AM24" s="34"/>
      <c r="AN24" s="44" t="str">
        <f t="shared" si="0"/>
        <v/>
      </c>
      <c r="AO24" s="34"/>
      <c r="AP24" s="34"/>
      <c r="AQ24" s="34"/>
    </row>
    <row r="25" customHeight="1" spans="1:43">
      <c r="A25" s="107" t="str">
        <f t="shared" si="1"/>
        <v/>
      </c>
      <c r="B25" s="13"/>
      <c r="C25" s="13"/>
      <c r="D25" s="13"/>
      <c r="E25" s="13"/>
      <c r="F25" s="13"/>
      <c r="G25" s="13"/>
      <c r="H25" s="16">
        <f t="shared" si="4"/>
        <v>0</v>
      </c>
      <c r="I25" s="16"/>
      <c r="J25" s="16" t="str">
        <f t="shared" si="3"/>
        <v/>
      </c>
      <c r="K25" s="27"/>
      <c r="M25" s="28"/>
      <c r="N25" s="28"/>
      <c r="O25" s="28"/>
      <c r="P25" s="28"/>
      <c r="Q25" s="28"/>
      <c r="R25" s="28"/>
      <c r="S25" s="28"/>
      <c r="T25" s="28"/>
      <c r="U25" s="28"/>
      <c r="V25" s="28"/>
      <c r="W25" s="35"/>
      <c r="X25" s="34"/>
      <c r="Y25" s="28"/>
      <c r="Z25" s="34"/>
      <c r="AA25" s="34"/>
      <c r="AB25" s="34"/>
      <c r="AC25" s="34"/>
      <c r="AD25" s="34"/>
      <c r="AE25" s="34"/>
      <c r="AF25" s="34"/>
      <c r="AG25" s="34"/>
      <c r="AH25" s="34"/>
      <c r="AI25" s="34"/>
      <c r="AJ25" s="34"/>
      <c r="AK25" s="34"/>
      <c r="AL25" s="34"/>
      <c r="AM25" s="34"/>
      <c r="AN25" s="44" t="str">
        <f t="shared" si="0"/>
        <v/>
      </c>
      <c r="AO25" s="34"/>
      <c r="AP25" s="34"/>
      <c r="AQ25" s="34"/>
    </row>
    <row r="26" customHeight="1" spans="1:43">
      <c r="A26" s="17" t="s">
        <v>741</v>
      </c>
      <c r="B26" s="14"/>
      <c r="C26" s="9"/>
      <c r="D26" s="9"/>
      <c r="E26" s="16">
        <f>SUM(E7:E25)</f>
        <v>0</v>
      </c>
      <c r="F26" s="16">
        <f>SUM(F7:F25)</f>
        <v>0</v>
      </c>
      <c r="G26" s="16">
        <f>SUM(G7:G25)</f>
        <v>0</v>
      </c>
      <c r="H26" s="16">
        <f>SUM(H7:H25)</f>
        <v>0</v>
      </c>
      <c r="I26" s="16">
        <f>SUM(I7:I25)</f>
        <v>0</v>
      </c>
      <c r="J26" s="16" t="str">
        <f t="shared" si="3"/>
        <v/>
      </c>
      <c r="K26" s="27"/>
      <c r="M26" s="28"/>
      <c r="N26" s="28"/>
      <c r="O26" s="28"/>
      <c r="P26" s="28"/>
      <c r="Q26" s="28"/>
      <c r="R26" s="28"/>
      <c r="S26" s="28"/>
      <c r="T26" s="28"/>
      <c r="U26" s="28"/>
      <c r="V26" s="28"/>
      <c r="W26" s="35"/>
      <c r="X26" s="34"/>
      <c r="Y26" s="28"/>
      <c r="Z26" s="34"/>
      <c r="AA26" s="34"/>
      <c r="AB26" s="34"/>
      <c r="AC26" s="34"/>
      <c r="AD26" s="34"/>
      <c r="AE26" s="34"/>
      <c r="AF26" s="34"/>
      <c r="AG26" s="34"/>
      <c r="AH26" s="34"/>
      <c r="AI26" s="34"/>
      <c r="AJ26" s="34"/>
      <c r="AK26" s="34"/>
      <c r="AL26" s="34"/>
      <c r="AM26" s="34"/>
      <c r="AN26" s="44" t="str">
        <f t="shared" si="0"/>
        <v/>
      </c>
      <c r="AO26" s="34"/>
      <c r="AP26" s="34"/>
      <c r="AQ26" s="34"/>
    </row>
    <row r="27" customHeight="1" spans="1:9">
      <c r="A27" s="3" t="str">
        <f>基本信息输入表!$K$6&amp;"填表人："&amp;基本信息输入表!$M$37</f>
        <v>被评估单位填表人：</v>
      </c>
      <c r="I27" s="3" t="str">
        <f>"评估人员："&amp;基本信息输入表!$Q$37</f>
        <v>评估人员：陈诗雨</v>
      </c>
    </row>
    <row r="28" customHeight="1" spans="1:1">
      <c r="A28" s="3" t="str">
        <f>"填表日期："&amp;YEAR(基本信息输入表!$O$37)&amp;"年"&amp;MONTH(基本信息输入表!$O$37)&amp;"月"&amp;DAY(基本信息输入表!$O$37)&amp;"日"</f>
        <v>填表日期：1900年1月0日</v>
      </c>
    </row>
    <row r="29" customHeight="1" spans="12:12">
      <c r="L29" s="29" t="s">
        <v>466</v>
      </c>
    </row>
  </sheetData>
  <mergeCells count="28">
    <mergeCell ref="A2:K2"/>
    <mergeCell ref="A3:K3"/>
    <mergeCell ref="M4:T4"/>
    <mergeCell ref="U4:AB4"/>
    <mergeCell ref="AC4:AM4"/>
    <mergeCell ref="AN4:AQ4"/>
    <mergeCell ref="U5:X5"/>
    <mergeCell ref="Y5:Z5"/>
    <mergeCell ref="AD5:AE5"/>
    <mergeCell ref="AF5:AK5"/>
    <mergeCell ref="A26:B26"/>
    <mergeCell ref="M5:M6"/>
    <mergeCell ref="N5:N6"/>
    <mergeCell ref="O5:O6"/>
    <mergeCell ref="P5:P6"/>
    <mergeCell ref="Q5:Q6"/>
    <mergeCell ref="R5:R6"/>
    <mergeCell ref="S5:S6"/>
    <mergeCell ref="T5:T6"/>
    <mergeCell ref="AA5:AA6"/>
    <mergeCell ref="AB5:AB6"/>
    <mergeCell ref="AC5:AC6"/>
    <mergeCell ref="AL5:AL6"/>
    <mergeCell ref="AM5:AM6"/>
    <mergeCell ref="AN5:AN6"/>
    <mergeCell ref="AO5:AO6"/>
    <mergeCell ref="AP5:AP6"/>
    <mergeCell ref="AQ5:AQ6"/>
  </mergeCells>
  <dataValidations count="3">
    <dataValidation type="list" allowBlank="1" showInputMessage="1" showErrorMessage="1" sqref="Y7:Y26">
      <formula1>基本信息输入表!$A$126:$A$128</formula1>
    </dataValidation>
    <dataValidation type="list" allowBlank="1" showInputMessage="1" showErrorMessage="1" sqref="M7:R26">
      <formula1>$A$108:$A$109</formula1>
    </dataValidation>
    <dataValidation type="list" allowBlank="1" showInputMessage="1" showErrorMessage="1" sqref="U7:V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9" fitToHeight="1000" orientation="landscape"/>
  <headerFooter scaleWithDoc="0">
    <oddFooter>&amp;R&amp;"宋体,常规"&amp;10&amp;P/&amp;N</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showGridLines="0" showZeros="0" topLeftCell="A27" workbookViewId="0">
      <selection activeCell="G6" sqref="G6"/>
    </sheetView>
  </sheetViews>
  <sheetFormatPr defaultColWidth="9" defaultRowHeight="15.75" customHeight="1"/>
  <cols>
    <col min="1" max="1" width="5.25" style="3" customWidth="1"/>
    <col min="2" max="2" width="28" style="3" customWidth="1"/>
    <col min="3" max="4" width="18.625" style="3" hidden="1" customWidth="1" outlineLevel="1"/>
    <col min="5" max="5" width="18.625" style="3" customWidth="1" collapsed="1"/>
    <col min="6" max="7" width="18.625" style="3" customWidth="1"/>
    <col min="8" max="8" width="14.5" style="3" customWidth="1"/>
    <col min="9" max="16384" width="9" style="3"/>
  </cols>
  <sheetData>
    <row r="1" customHeight="1" spans="1:1">
      <c r="A1" s="5" t="s">
        <v>435</v>
      </c>
    </row>
    <row r="2" s="1" customFormat="1" ht="30" customHeight="1" spans="1:8">
      <c r="A2" s="6" t="s">
        <v>879</v>
      </c>
      <c r="B2" s="6"/>
      <c r="C2" s="6"/>
      <c r="D2" s="6"/>
      <c r="E2" s="6"/>
      <c r="F2" s="6"/>
      <c r="G2" s="6"/>
      <c r="H2" s="6"/>
    </row>
    <row r="3" customHeight="1" spans="1:8">
      <c r="A3" s="2" t="str">
        <f>"评估基准日："&amp;TEXT(基本信息输入表!M7,"yyyy年mm月dd日")</f>
        <v>评估基准日：2024年06月30日</v>
      </c>
      <c r="B3" s="2"/>
      <c r="C3" s="2"/>
      <c r="D3" s="2"/>
      <c r="E3" s="2"/>
      <c r="F3" s="2"/>
      <c r="G3" s="2"/>
      <c r="H3" s="2"/>
    </row>
    <row r="4" ht="14.1" customHeight="1" spans="1:8">
      <c r="A4" s="2"/>
      <c r="B4" s="2"/>
      <c r="C4" s="2"/>
      <c r="D4" s="2"/>
      <c r="E4" s="2"/>
      <c r="F4" s="2"/>
      <c r="G4" s="2"/>
      <c r="H4" s="21" t="s">
        <v>880</v>
      </c>
    </row>
    <row r="5" customHeight="1" spans="1:8">
      <c r="A5" s="3" t="str">
        <f>基本信息输入表!K6&amp;"："&amp;基本信息输入表!M6</f>
        <v>被评估单位：贵州天然气能源投资股份有限公司</v>
      </c>
      <c r="H5" s="96" t="s">
        <v>469</v>
      </c>
    </row>
    <row r="6" s="2" customFormat="1" customHeight="1" spans="1:8">
      <c r="A6" s="9" t="s">
        <v>586</v>
      </c>
      <c r="B6" s="9" t="s">
        <v>587</v>
      </c>
      <c r="C6" s="10" t="s">
        <v>440</v>
      </c>
      <c r="D6" s="10" t="s">
        <v>441</v>
      </c>
      <c r="E6" s="9" t="s">
        <v>442</v>
      </c>
      <c r="F6" s="9" t="s">
        <v>443</v>
      </c>
      <c r="G6" s="17" t="s">
        <v>444</v>
      </c>
      <c r="H6" s="9" t="s">
        <v>445</v>
      </c>
    </row>
    <row r="7" customHeight="1" spans="1:8">
      <c r="A7" s="9" t="s">
        <v>881</v>
      </c>
      <c r="B7" s="290" t="s">
        <v>491</v>
      </c>
      <c r="C7" s="15">
        <f>'4-1可供出售金融资产汇总'!C26</f>
        <v>0</v>
      </c>
      <c r="D7" s="15">
        <f>'4-1可供出售金融资产汇总'!D26</f>
        <v>0</v>
      </c>
      <c r="E7" s="15">
        <f>'4-1可供出售金融资产汇总'!E26</f>
        <v>0</v>
      </c>
      <c r="F7" s="16">
        <f>'4-1可供出售金融资产汇总'!F26</f>
        <v>0</v>
      </c>
      <c r="G7" s="16">
        <f>F7-E7</f>
        <v>0</v>
      </c>
      <c r="H7" s="104" t="str">
        <f>IF(E7=0,"",G7/E7*100)</f>
        <v/>
      </c>
    </row>
    <row r="8" customHeight="1" spans="1:8">
      <c r="A8" s="9" t="s">
        <v>882</v>
      </c>
      <c r="B8" s="290" t="s">
        <v>492</v>
      </c>
      <c r="C8" s="15">
        <f>'4-2持有到期投资'!H25</f>
        <v>0</v>
      </c>
      <c r="D8" s="15">
        <f>'4-2持有到期投资'!J25</f>
        <v>0</v>
      </c>
      <c r="E8" s="15">
        <f>'4-2持有到期投资'!L25</f>
        <v>0</v>
      </c>
      <c r="F8" s="15">
        <f>'4-2持有到期投资'!N25</f>
        <v>0</v>
      </c>
      <c r="G8" s="16">
        <f t="shared" ref="G8:G45" si="0">F8-E8</f>
        <v>0</v>
      </c>
      <c r="H8" s="104" t="str">
        <f t="shared" ref="H8:H45" si="1">IF(E8=0,"",G8/E8*100)</f>
        <v/>
      </c>
    </row>
    <row r="9" customHeight="1" spans="1:8">
      <c r="A9" s="9"/>
      <c r="B9" s="291" t="s">
        <v>493</v>
      </c>
      <c r="C9" s="15">
        <f>'4-2持有到期投资'!H26</f>
        <v>0</v>
      </c>
      <c r="D9" s="15">
        <f>'4-2持有到期投资'!J26</f>
        <v>0</v>
      </c>
      <c r="E9" s="15">
        <f>'4-2持有到期投资'!L26</f>
        <v>0</v>
      </c>
      <c r="F9" s="15">
        <f>'4-2持有到期投资'!N26</f>
        <v>0</v>
      </c>
      <c r="G9" s="16">
        <f t="shared" si="0"/>
        <v>0</v>
      </c>
      <c r="H9" s="104" t="str">
        <f t="shared" si="1"/>
        <v/>
      </c>
    </row>
    <row r="10" customHeight="1" spans="1:8">
      <c r="A10" s="9"/>
      <c r="B10" s="290" t="s">
        <v>494</v>
      </c>
      <c r="C10" s="15">
        <f>'4-2持有到期投资'!H27</f>
        <v>0</v>
      </c>
      <c r="D10" s="15">
        <f>'4-2持有到期投资'!J27</f>
        <v>0</v>
      </c>
      <c r="E10" s="15">
        <f>'4-2持有到期投资'!L27</f>
        <v>0</v>
      </c>
      <c r="F10" s="15">
        <f>'4-2持有到期投资'!N27</f>
        <v>0</v>
      </c>
      <c r="G10" s="16">
        <f t="shared" si="0"/>
        <v>0</v>
      </c>
      <c r="H10" s="104" t="str">
        <f t="shared" si="1"/>
        <v/>
      </c>
    </row>
    <row r="11" customHeight="1" spans="1:8">
      <c r="A11" s="9" t="s">
        <v>883</v>
      </c>
      <c r="B11" s="290" t="s">
        <v>495</v>
      </c>
      <c r="C11" s="15">
        <f>'4-3长期应收'!E26</f>
        <v>0</v>
      </c>
      <c r="D11" s="15">
        <f>'4-3长期应收'!G26</f>
        <v>0</v>
      </c>
      <c r="E11" s="15">
        <f>'4-3长期应收'!I26</f>
        <v>0</v>
      </c>
      <c r="F11" s="15">
        <f>'4-3长期应收'!K26</f>
        <v>0</v>
      </c>
      <c r="G11" s="16">
        <f t="shared" si="0"/>
        <v>0</v>
      </c>
      <c r="H11" s="104" t="str">
        <f t="shared" si="1"/>
        <v/>
      </c>
    </row>
    <row r="12" customHeight="1" spans="1:8">
      <c r="A12" s="9" t="s">
        <v>884</v>
      </c>
      <c r="B12" s="290" t="s">
        <v>496</v>
      </c>
      <c r="C12" s="15">
        <f>'4-4股权投资'!I32</f>
        <v>0</v>
      </c>
      <c r="D12" s="15">
        <f>'4-4股权投资'!K32</f>
        <v>0</v>
      </c>
      <c r="E12" s="15">
        <f>'4-4股权投资'!M32</f>
        <v>0</v>
      </c>
      <c r="F12" s="15">
        <f>'4-4股权投资'!O32</f>
        <v>0</v>
      </c>
      <c r="G12" s="16">
        <f t="shared" si="0"/>
        <v>0</v>
      </c>
      <c r="H12" s="104" t="str">
        <f t="shared" si="1"/>
        <v/>
      </c>
    </row>
    <row r="13" customHeight="1" spans="1:8">
      <c r="A13" s="9"/>
      <c r="B13" s="290" t="s">
        <v>497</v>
      </c>
      <c r="C13" s="15">
        <f>'4-4股权投资'!I33</f>
        <v>0</v>
      </c>
      <c r="D13" s="15">
        <f>'4-4股权投资'!K33</f>
        <v>0</v>
      </c>
      <c r="E13" s="15">
        <f>'4-4股权投资'!M33</f>
        <v>0</v>
      </c>
      <c r="F13" s="15">
        <f>'4-4股权投资'!O33</f>
        <v>0</v>
      </c>
      <c r="G13" s="16">
        <f t="shared" si="0"/>
        <v>0</v>
      </c>
      <c r="H13" s="104" t="str">
        <f t="shared" si="1"/>
        <v/>
      </c>
    </row>
    <row r="14" customHeight="1" spans="1:8">
      <c r="A14" s="9"/>
      <c r="B14" s="290" t="s">
        <v>498</v>
      </c>
      <c r="C14" s="15">
        <f>'4-4股权投资'!I34</f>
        <v>0</v>
      </c>
      <c r="D14" s="15">
        <f>'4-4股权投资'!K34</f>
        <v>0</v>
      </c>
      <c r="E14" s="15">
        <f>'4-4股权投资'!M34</f>
        <v>0</v>
      </c>
      <c r="F14" s="15">
        <f>'4-4股权投资'!O34</f>
        <v>0</v>
      </c>
      <c r="G14" s="16">
        <f t="shared" si="0"/>
        <v>0</v>
      </c>
      <c r="H14" s="104" t="str">
        <f t="shared" si="1"/>
        <v/>
      </c>
    </row>
    <row r="15" customHeight="1" spans="1:8">
      <c r="A15" s="9" t="s">
        <v>885</v>
      </c>
      <c r="B15" s="290" t="s">
        <v>499</v>
      </c>
      <c r="C15" s="15">
        <f>'4-5-1投资性房地产（成本计量）'!R30+'4-5-2投资性房地产（公允计量）'!S31+'4-5-3投资性地产（成本计量）'!N31+'4-5-4投资性地产(公允计量）'!N29</f>
        <v>0</v>
      </c>
      <c r="D15" s="15">
        <f>'4-5-1投资性房地产（成本计量）'!U30+'4-5-2投资性房地产（公允计量）'!T31+'4-5-3投资性地产（成本计量）'!P31+'4-5-4投资性地产(公允计量）'!O29</f>
        <v>0</v>
      </c>
      <c r="E15" s="15">
        <f>'4-5-1投资性房地产（成本计量）'!X30+'4-5-2投资性房地产（公允计量）'!U31+'4-5-3投资性地产（成本计量）'!R31+'4-5-4投资性地产(公允计量）'!P29</f>
        <v>0</v>
      </c>
      <c r="F15" s="16">
        <f>'4-5-1投资性房地产（成本计量）'!AB30+'4-5-2投资性房地产（公允计量）'!V31+'4-5-3投资性地产（成本计量）'!T31+'4-5-4投资性地产(公允计量）'!Q29</f>
        <v>0</v>
      </c>
      <c r="G15" s="16">
        <f t="shared" si="0"/>
        <v>0</v>
      </c>
      <c r="H15" s="104" t="str">
        <f t="shared" si="1"/>
        <v/>
      </c>
    </row>
    <row r="16" customHeight="1" spans="1:8">
      <c r="A16" s="9"/>
      <c r="B16" s="290" t="s">
        <v>500</v>
      </c>
      <c r="C16" s="15">
        <f>'4-5-1投资性房地产（成本计量）'!R31+'4-5-3投资性地产（成本计量）'!O32</f>
        <v>0</v>
      </c>
      <c r="D16" s="15">
        <f>'4-5-1投资性房地产（成本计量）'!V31+'4-5-3投资性地产（成本计量）'!Q32</f>
        <v>0</v>
      </c>
      <c r="E16" s="15">
        <f>'4-5-1投资性房地产（成本计量）'!Y30+'4-5-3投资性地产（成本计量）'!S31</f>
        <v>0</v>
      </c>
      <c r="F16" s="16"/>
      <c r="G16" s="16">
        <f t="shared" si="0"/>
        <v>0</v>
      </c>
      <c r="H16" s="104" t="str">
        <f t="shared" si="1"/>
        <v/>
      </c>
    </row>
    <row r="17" customHeight="1" spans="1:8">
      <c r="A17" s="9"/>
      <c r="B17" s="290" t="s">
        <v>501</v>
      </c>
      <c r="C17" s="15">
        <f>C15-C16</f>
        <v>0</v>
      </c>
      <c r="D17" s="15">
        <f>D15-D16</f>
        <v>0</v>
      </c>
      <c r="E17" s="15">
        <f>E15-E16</f>
        <v>0</v>
      </c>
      <c r="F17" s="16">
        <f>F15</f>
        <v>0</v>
      </c>
      <c r="G17" s="16">
        <f t="shared" si="0"/>
        <v>0</v>
      </c>
      <c r="H17" s="104" t="str">
        <f t="shared" si="1"/>
        <v/>
      </c>
    </row>
    <row r="18" customHeight="1" spans="1:8">
      <c r="A18" s="9" t="s">
        <v>886</v>
      </c>
      <c r="B18" s="290" t="s">
        <v>502</v>
      </c>
      <c r="C18" s="15">
        <f>'4-6固定资产汇总'!C21</f>
        <v>535840.72</v>
      </c>
      <c r="D18" s="15">
        <f>'4-6固定资产汇总'!F21</f>
        <v>0</v>
      </c>
      <c r="E18" s="15">
        <f>'4-6固定资产汇总'!I21</f>
        <v>532000.72</v>
      </c>
      <c r="F18" s="15">
        <f>'4-6固定资产汇总'!L21</f>
        <v>294790</v>
      </c>
      <c r="G18" s="16">
        <f t="shared" si="0"/>
        <v>-237210.72</v>
      </c>
      <c r="H18" s="104">
        <f t="shared" si="1"/>
        <v>-44.5884208577763</v>
      </c>
    </row>
    <row r="19" customHeight="1" spans="1:8">
      <c r="A19" s="9"/>
      <c r="B19" s="291" t="s">
        <v>503</v>
      </c>
      <c r="C19" s="15">
        <f>'4-6固定资产汇总'!C8</f>
        <v>0</v>
      </c>
      <c r="D19" s="15">
        <f>'4-6固定资产汇总'!F8</f>
        <v>0</v>
      </c>
      <c r="E19" s="15">
        <f>'4-6固定资产汇总'!I8</f>
        <v>0</v>
      </c>
      <c r="F19" s="15">
        <f>'4-6固定资产汇总'!L8</f>
        <v>0</v>
      </c>
      <c r="G19" s="16">
        <f t="shared" si="0"/>
        <v>0</v>
      </c>
      <c r="H19" s="104" t="str">
        <f t="shared" si="1"/>
        <v/>
      </c>
    </row>
    <row r="20" customHeight="1" spans="1:8">
      <c r="A20" s="9"/>
      <c r="B20" s="292" t="s">
        <v>504</v>
      </c>
      <c r="C20" s="15">
        <f>'4-6固定资产汇总'!C14</f>
        <v>535840.72</v>
      </c>
      <c r="D20" s="15">
        <f>'4-6固定资产汇总'!F14</f>
        <v>0</v>
      </c>
      <c r="E20" s="15">
        <f>'4-6固定资产汇总'!I14</f>
        <v>532000.72</v>
      </c>
      <c r="F20" s="15">
        <f>'4-6固定资产汇总'!L14</f>
        <v>294790</v>
      </c>
      <c r="G20" s="16">
        <f t="shared" si="0"/>
        <v>-237210.72</v>
      </c>
      <c r="H20" s="104">
        <f t="shared" si="1"/>
        <v>-44.5884208577763</v>
      </c>
    </row>
    <row r="21" customHeight="1" spans="1:8">
      <c r="A21" s="9"/>
      <c r="B21" s="292" t="s">
        <v>505</v>
      </c>
      <c r="C21" s="15">
        <f>'4-6固定资产汇总'!C19</f>
        <v>0</v>
      </c>
      <c r="D21" s="15">
        <f>'4-6固定资产汇总'!F19</f>
        <v>0</v>
      </c>
      <c r="E21" s="15">
        <f>'4-6固定资产汇总'!I19</f>
        <v>0</v>
      </c>
      <c r="F21" s="15">
        <f>'4-6固定资产汇总'!L19</f>
        <v>0</v>
      </c>
      <c r="G21" s="16">
        <f t="shared" si="0"/>
        <v>0</v>
      </c>
      <c r="H21" s="104" t="str">
        <f t="shared" si="1"/>
        <v/>
      </c>
    </row>
    <row r="22" customHeight="1" spans="1:8">
      <c r="A22" s="9"/>
      <c r="B22" s="293" t="s">
        <v>506</v>
      </c>
      <c r="C22" s="15">
        <f>C18-C23</f>
        <v>511989.41</v>
      </c>
      <c r="D22" s="15">
        <f>D18-D23</f>
        <v>0</v>
      </c>
      <c r="E22" s="15">
        <f>E18-E23</f>
        <v>508149.41</v>
      </c>
      <c r="F22" s="15">
        <f>F18-F23</f>
        <v>243678</v>
      </c>
      <c r="G22" s="16">
        <f t="shared" si="0"/>
        <v>-264471.41</v>
      </c>
      <c r="H22" s="104">
        <f t="shared" si="1"/>
        <v>-52.0459937166905</v>
      </c>
    </row>
    <row r="23" customHeight="1" spans="1:8">
      <c r="A23" s="9"/>
      <c r="B23" s="291" t="s">
        <v>507</v>
      </c>
      <c r="C23" s="15">
        <f>'4-6固定资产汇总'!D21</f>
        <v>23851.31</v>
      </c>
      <c r="D23" s="15">
        <f>'4-6固定资产汇总'!G21</f>
        <v>0</v>
      </c>
      <c r="E23" s="15">
        <f>'4-6固定资产汇总'!J21</f>
        <v>23851.31</v>
      </c>
      <c r="F23" s="16">
        <f>'4-6固定资产汇总'!M23</f>
        <v>51112</v>
      </c>
      <c r="G23" s="16">
        <f t="shared" si="0"/>
        <v>27260.69</v>
      </c>
      <c r="H23" s="104">
        <f t="shared" si="1"/>
        <v>114.294309201465</v>
      </c>
    </row>
    <row r="24" customHeight="1" spans="1:8">
      <c r="A24" s="9"/>
      <c r="B24" s="291" t="s">
        <v>503</v>
      </c>
      <c r="C24" s="15">
        <f>'4-6固定资产汇总'!D8</f>
        <v>0</v>
      </c>
      <c r="D24" s="15">
        <f>'4-6固定资产汇总'!G8</f>
        <v>0</v>
      </c>
      <c r="E24" s="15">
        <f>'4-6固定资产汇总'!J8</f>
        <v>0</v>
      </c>
      <c r="F24" s="16">
        <f>'4-6固定资产汇总'!M8</f>
        <v>0</v>
      </c>
      <c r="G24" s="16">
        <f t="shared" si="0"/>
        <v>0</v>
      </c>
      <c r="H24" s="104" t="str">
        <f t="shared" si="1"/>
        <v/>
      </c>
    </row>
    <row r="25" customHeight="1" spans="1:8">
      <c r="A25" s="9"/>
      <c r="B25" s="292" t="s">
        <v>504</v>
      </c>
      <c r="C25" s="15">
        <f>'4-6固定资产汇总'!D14</f>
        <v>23851.31</v>
      </c>
      <c r="D25" s="15">
        <f>'4-6固定资产汇总'!G14</f>
        <v>0</v>
      </c>
      <c r="E25" s="15">
        <f>'4-6固定资产汇总'!J14</f>
        <v>23851.31</v>
      </c>
      <c r="F25" s="16">
        <f>'4-6固定资产汇总'!M14</f>
        <v>51112</v>
      </c>
      <c r="G25" s="16">
        <f t="shared" si="0"/>
        <v>27260.69</v>
      </c>
      <c r="H25" s="104">
        <f t="shared" si="1"/>
        <v>114.294309201465</v>
      </c>
    </row>
    <row r="26" customHeight="1" spans="1:8">
      <c r="A26" s="9"/>
      <c r="B26" s="292" t="s">
        <v>505</v>
      </c>
      <c r="C26" s="15">
        <f>'4-6固定资产汇总'!D19</f>
        <v>0</v>
      </c>
      <c r="D26" s="15">
        <f>'4-6固定资产汇总'!G19</f>
        <v>0</v>
      </c>
      <c r="E26" s="15">
        <f>'4-6固定资产汇总'!J19</f>
        <v>0</v>
      </c>
      <c r="F26" s="16">
        <f>'4-6固定资产汇总'!M19</f>
        <v>0</v>
      </c>
      <c r="G26" s="16">
        <f t="shared" si="0"/>
        <v>0</v>
      </c>
      <c r="H26" s="104" t="str">
        <f t="shared" si="1"/>
        <v/>
      </c>
    </row>
    <row r="27" customHeight="1" spans="1:8">
      <c r="A27" s="9"/>
      <c r="B27" s="293" t="s">
        <v>508</v>
      </c>
      <c r="C27" s="15">
        <f>'4-6固定资产汇总'!D22</f>
        <v>0</v>
      </c>
      <c r="D27" s="15">
        <f>'4-6固定资产汇总'!G22</f>
        <v>0</v>
      </c>
      <c r="E27" s="15">
        <f>'4-6固定资产汇总'!J22</f>
        <v>0</v>
      </c>
      <c r="F27" s="16"/>
      <c r="G27" s="16">
        <f t="shared" si="0"/>
        <v>0</v>
      </c>
      <c r="H27" s="104" t="str">
        <f t="shared" si="1"/>
        <v/>
      </c>
    </row>
    <row r="28" customHeight="1" spans="1:8">
      <c r="A28" s="9"/>
      <c r="B28" s="291" t="s">
        <v>509</v>
      </c>
      <c r="C28" s="15">
        <f>'4-6固定资产汇总'!D23</f>
        <v>23851.31</v>
      </c>
      <c r="D28" s="15">
        <f>'4-6固定资产汇总'!G23</f>
        <v>0</v>
      </c>
      <c r="E28" s="15">
        <f>E23-E27</f>
        <v>23851.31</v>
      </c>
      <c r="F28" s="16">
        <f>F23</f>
        <v>51112</v>
      </c>
      <c r="G28" s="16">
        <f t="shared" si="0"/>
        <v>27260.69</v>
      </c>
      <c r="H28" s="104">
        <f t="shared" si="1"/>
        <v>114.294309201465</v>
      </c>
    </row>
    <row r="29" customHeight="1" spans="1:8">
      <c r="A29" s="9" t="s">
        <v>887</v>
      </c>
      <c r="B29" s="290" t="s">
        <v>510</v>
      </c>
      <c r="C29" s="15">
        <f>'4-7在建工程汇总'!C27</f>
        <v>0</v>
      </c>
      <c r="D29" s="15">
        <f>'4-7在建工程汇总'!D27</f>
        <v>0</v>
      </c>
      <c r="E29" s="15">
        <f>'4-7在建工程汇总'!E27</f>
        <v>0</v>
      </c>
      <c r="F29" s="16">
        <f>'4-7在建工程汇总'!F27</f>
        <v>0</v>
      </c>
      <c r="G29" s="16">
        <f t="shared" si="0"/>
        <v>0</v>
      </c>
      <c r="H29" s="104" t="str">
        <f t="shared" si="1"/>
        <v/>
      </c>
    </row>
    <row r="30" customHeight="1" spans="1:8">
      <c r="A30" s="9" t="s">
        <v>888</v>
      </c>
      <c r="B30" s="290" t="s">
        <v>511</v>
      </c>
      <c r="C30" s="15">
        <f>'4-8工程物资'!G30</f>
        <v>0</v>
      </c>
      <c r="D30" s="15">
        <f>'4-8工程物资'!K30</f>
        <v>0</v>
      </c>
      <c r="E30" s="15">
        <f>'4-8工程物资'!O30</f>
        <v>0</v>
      </c>
      <c r="F30" s="16">
        <f>'4-8工程物资'!S30</f>
        <v>0</v>
      </c>
      <c r="G30" s="16">
        <f t="shared" si="0"/>
        <v>0</v>
      </c>
      <c r="H30" s="104" t="str">
        <f t="shared" si="1"/>
        <v/>
      </c>
    </row>
    <row r="31" customHeight="1" spans="1:8">
      <c r="A31" s="9" t="s">
        <v>889</v>
      </c>
      <c r="B31" s="290" t="s">
        <v>512</v>
      </c>
      <c r="C31" s="15">
        <f>'4-9固定资产清理'!G29</f>
        <v>0</v>
      </c>
      <c r="D31" s="15">
        <f>'4-9固定资产清理'!H29</f>
        <v>0</v>
      </c>
      <c r="E31" s="15">
        <f>'4-9固定资产清理'!I29</f>
        <v>0</v>
      </c>
      <c r="F31" s="15">
        <f>'4-9固定资产清理'!J29</f>
        <v>0</v>
      </c>
      <c r="G31" s="16">
        <f t="shared" si="0"/>
        <v>0</v>
      </c>
      <c r="H31" s="104" t="str">
        <f t="shared" si="1"/>
        <v/>
      </c>
    </row>
    <row r="32" customHeight="1" spans="1:8">
      <c r="A32" s="9" t="s">
        <v>890</v>
      </c>
      <c r="B32" s="290" t="s">
        <v>513</v>
      </c>
      <c r="C32" s="15">
        <f>'4-10生产性生物资产'!H30</f>
        <v>0</v>
      </c>
      <c r="D32" s="15">
        <f>'4-10生产性生物资产'!K30</f>
        <v>0</v>
      </c>
      <c r="E32" s="15">
        <f>'4-10生产性生物资产'!N30</f>
        <v>0</v>
      </c>
      <c r="F32" s="16">
        <f>'4-10生产性生物资产'!R30</f>
        <v>0</v>
      </c>
      <c r="G32" s="16">
        <f t="shared" si="0"/>
        <v>0</v>
      </c>
      <c r="H32" s="104" t="str">
        <f t="shared" si="1"/>
        <v/>
      </c>
    </row>
    <row r="33" customHeight="1" spans="1:8">
      <c r="A33" s="9" t="s">
        <v>891</v>
      </c>
      <c r="B33" s="290" t="s">
        <v>514</v>
      </c>
      <c r="C33" s="15">
        <f>'4-11油气资产'!J29</f>
        <v>0</v>
      </c>
      <c r="D33" s="15">
        <f>'4-11油气资产'!M29</f>
        <v>0</v>
      </c>
      <c r="E33" s="15">
        <f>'4-11油气资产'!P29</f>
        <v>0</v>
      </c>
      <c r="F33" s="16">
        <f>'4-11油气资产'!T29</f>
        <v>0</v>
      </c>
      <c r="G33" s="16">
        <f t="shared" si="0"/>
        <v>0</v>
      </c>
      <c r="H33" s="104" t="str">
        <f t="shared" si="1"/>
        <v/>
      </c>
    </row>
    <row r="34" customHeight="1" spans="1:8">
      <c r="A34" s="9"/>
      <c r="B34" s="290" t="s">
        <v>515</v>
      </c>
      <c r="C34" s="15">
        <f>'4-11油气资产'!J30</f>
        <v>0</v>
      </c>
      <c r="D34" s="15">
        <f>'4-11油气资产'!M30</f>
        <v>0</v>
      </c>
      <c r="E34" s="15">
        <f>'4-11油气资产'!P30</f>
        <v>0</v>
      </c>
      <c r="F34" s="16">
        <f>'4-11油气资产'!T30</f>
        <v>0</v>
      </c>
      <c r="G34" s="16">
        <f t="shared" si="0"/>
        <v>0</v>
      </c>
      <c r="H34" s="104" t="str">
        <f t="shared" si="1"/>
        <v/>
      </c>
    </row>
    <row r="35" customHeight="1" spans="1:8">
      <c r="A35" s="9"/>
      <c r="B35" s="290" t="s">
        <v>516</v>
      </c>
      <c r="C35" s="16">
        <f>C33-C34</f>
        <v>0</v>
      </c>
      <c r="D35" s="16">
        <f>D33-D34</f>
        <v>0</v>
      </c>
      <c r="E35" s="16">
        <f>E33-E34</f>
        <v>0</v>
      </c>
      <c r="F35" s="16">
        <f>F33-F34</f>
        <v>0</v>
      </c>
      <c r="G35" s="16">
        <f t="shared" si="0"/>
        <v>0</v>
      </c>
      <c r="H35" s="104" t="str">
        <f t="shared" si="1"/>
        <v/>
      </c>
    </row>
    <row r="36" customHeight="1" spans="1:8">
      <c r="A36" s="9" t="s">
        <v>892</v>
      </c>
      <c r="B36" s="290" t="s">
        <v>517</v>
      </c>
      <c r="C36" s="15">
        <f>'4-12无形资产汇总'!C23</f>
        <v>0</v>
      </c>
      <c r="D36" s="15">
        <f>'4-12无形资产汇总'!D23</f>
        <v>0</v>
      </c>
      <c r="E36" s="15">
        <f>'4-12无形资产汇总'!E23</f>
        <v>0</v>
      </c>
      <c r="F36" s="15">
        <f>'4-12无形资产汇总'!F23</f>
        <v>0</v>
      </c>
      <c r="G36" s="16">
        <f t="shared" si="0"/>
        <v>0</v>
      </c>
      <c r="H36" s="104" t="str">
        <f t="shared" si="1"/>
        <v/>
      </c>
    </row>
    <row r="37" customHeight="1" spans="1:8">
      <c r="A37" s="9"/>
      <c r="B37" s="290" t="s">
        <v>518</v>
      </c>
      <c r="C37" s="15">
        <f>'4-12无形资产汇总'!C24</f>
        <v>0</v>
      </c>
      <c r="D37" s="15">
        <f>'4-12无形资产汇总'!D24</f>
        <v>0</v>
      </c>
      <c r="E37" s="15">
        <f>'4-12无形资产汇总'!E24</f>
        <v>0</v>
      </c>
      <c r="F37" s="15">
        <f>'4-12无形资产汇总'!F24</f>
        <v>0</v>
      </c>
      <c r="G37" s="16">
        <f t="shared" si="0"/>
        <v>0</v>
      </c>
      <c r="H37" s="104" t="str">
        <f t="shared" si="1"/>
        <v/>
      </c>
    </row>
    <row r="38" customHeight="1" spans="1:8">
      <c r="A38" s="9"/>
      <c r="B38" s="290" t="s">
        <v>519</v>
      </c>
      <c r="C38" s="15">
        <f>'4-12无形资产汇总'!C25</f>
        <v>0</v>
      </c>
      <c r="D38" s="15">
        <f>'4-12无形资产汇总'!D25</f>
        <v>0</v>
      </c>
      <c r="E38" s="15">
        <f>'4-12无形资产汇总'!E25</f>
        <v>0</v>
      </c>
      <c r="F38" s="15">
        <f>'4-12无形资产汇总'!F25</f>
        <v>0</v>
      </c>
      <c r="G38" s="16">
        <f t="shared" si="0"/>
        <v>0</v>
      </c>
      <c r="H38" s="104" t="str">
        <f t="shared" si="1"/>
        <v/>
      </c>
    </row>
    <row r="39" customHeight="1" spans="1:8">
      <c r="A39" s="9"/>
      <c r="B39" s="290" t="s">
        <v>520</v>
      </c>
      <c r="C39" s="15">
        <f>'4-12无形资产汇总'!C26</f>
        <v>0</v>
      </c>
      <c r="D39" s="15">
        <f>'4-12无形资产汇总'!D26</f>
        <v>0</v>
      </c>
      <c r="E39" s="15">
        <f>'4-12无形资产汇总'!E26</f>
        <v>0</v>
      </c>
      <c r="F39" s="15">
        <f>'4-12无形资产汇总'!F26</f>
        <v>0</v>
      </c>
      <c r="G39" s="16">
        <f t="shared" si="0"/>
        <v>0</v>
      </c>
      <c r="H39" s="104" t="str">
        <f t="shared" si="1"/>
        <v/>
      </c>
    </row>
    <row r="40" customHeight="1" spans="1:8">
      <c r="A40" s="9" t="s">
        <v>893</v>
      </c>
      <c r="B40" s="294" t="s">
        <v>190</v>
      </c>
      <c r="C40" s="15"/>
      <c r="D40" s="15"/>
      <c r="E40" s="15">
        <f>'4-13使用权资产'!I27</f>
        <v>0</v>
      </c>
      <c r="F40" s="15">
        <f>'4-13使用权资产'!J27</f>
        <v>0</v>
      </c>
      <c r="G40" s="16">
        <f t="shared" si="0"/>
        <v>0</v>
      </c>
      <c r="H40" s="104" t="str">
        <f t="shared" si="1"/>
        <v/>
      </c>
    </row>
    <row r="41" customHeight="1" spans="1:8">
      <c r="A41" s="9" t="s">
        <v>894</v>
      </c>
      <c r="B41" s="290" t="s">
        <v>521</v>
      </c>
      <c r="C41" s="15">
        <f>'4-14开发支出'!I29</f>
        <v>0</v>
      </c>
      <c r="D41" s="15">
        <f>'4-14开发支出'!J29</f>
        <v>0</v>
      </c>
      <c r="E41" s="15">
        <f>'4-14开发支出'!K29</f>
        <v>0</v>
      </c>
      <c r="F41" s="15">
        <f>'4-14开发支出'!L29</f>
        <v>0</v>
      </c>
      <c r="G41" s="16">
        <f t="shared" si="0"/>
        <v>0</v>
      </c>
      <c r="H41" s="104" t="str">
        <f t="shared" si="1"/>
        <v/>
      </c>
    </row>
    <row r="42" customHeight="1" spans="1:8">
      <c r="A42" s="9" t="s">
        <v>895</v>
      </c>
      <c r="B42" s="290" t="s">
        <v>522</v>
      </c>
      <c r="C42" s="15">
        <f>'4-15商誉'!D26</f>
        <v>0</v>
      </c>
      <c r="D42" s="15">
        <f>'4-15商誉'!E26</f>
        <v>0</v>
      </c>
      <c r="E42" s="15">
        <f>'4-15商誉'!F26</f>
        <v>0</v>
      </c>
      <c r="F42" s="15">
        <f>'4-15商誉'!G26</f>
        <v>0</v>
      </c>
      <c r="G42" s="16">
        <f t="shared" si="0"/>
        <v>0</v>
      </c>
      <c r="H42" s="104" t="str">
        <f t="shared" si="1"/>
        <v/>
      </c>
    </row>
    <row r="43" customHeight="1" spans="1:8">
      <c r="A43" s="9" t="s">
        <v>896</v>
      </c>
      <c r="B43" s="290" t="s">
        <v>523</v>
      </c>
      <c r="C43" s="15">
        <f>'4-16长期待摊费用'!G28</f>
        <v>0</v>
      </c>
      <c r="D43" s="15">
        <f>'4-16长期待摊费用'!H28</f>
        <v>0</v>
      </c>
      <c r="E43" s="15">
        <f>'4-16长期待摊费用'!I28</f>
        <v>0</v>
      </c>
      <c r="F43" s="15">
        <f>'4-16长期待摊费用'!J28</f>
        <v>0</v>
      </c>
      <c r="G43" s="16">
        <f t="shared" si="0"/>
        <v>0</v>
      </c>
      <c r="H43" s="104" t="str">
        <f t="shared" si="1"/>
        <v/>
      </c>
    </row>
    <row r="44" customHeight="1" spans="1:8">
      <c r="A44" s="9" t="s">
        <v>897</v>
      </c>
      <c r="B44" s="290" t="s">
        <v>898</v>
      </c>
      <c r="C44" s="15">
        <f>'4-17递延所得税资产'!D26</f>
        <v>0</v>
      </c>
      <c r="D44" s="15">
        <f>'4-17递延所得税资产'!E26</f>
        <v>0</v>
      </c>
      <c r="E44" s="15">
        <f>'4-17递延所得税资产'!F26</f>
        <v>0</v>
      </c>
      <c r="F44" s="15">
        <f>'4-17递延所得税资产'!G26</f>
        <v>0</v>
      </c>
      <c r="G44" s="16">
        <f t="shared" si="0"/>
        <v>0</v>
      </c>
      <c r="H44" s="104" t="str">
        <f t="shared" si="1"/>
        <v/>
      </c>
    </row>
    <row r="45" customHeight="1" spans="1:8">
      <c r="A45" s="9" t="s">
        <v>899</v>
      </c>
      <c r="B45" s="290" t="s">
        <v>524</v>
      </c>
      <c r="C45" s="15">
        <f>'4-18其他非流动资产'!D26</f>
        <v>0</v>
      </c>
      <c r="D45" s="15">
        <f>'4-18其他非流动资产'!E26</f>
        <v>0</v>
      </c>
      <c r="E45" s="15">
        <f>'4-18其他非流动资产'!F26</f>
        <v>0</v>
      </c>
      <c r="F45" s="15">
        <f>'4-18其他非流动资产'!G26</f>
        <v>0</v>
      </c>
      <c r="G45" s="16">
        <f t="shared" si="0"/>
        <v>0</v>
      </c>
      <c r="H45" s="104" t="str">
        <f t="shared" si="1"/>
        <v/>
      </c>
    </row>
    <row r="46" customHeight="1" spans="1:8">
      <c r="A46" s="9"/>
      <c r="B46" s="46"/>
      <c r="C46" s="15"/>
      <c r="D46" s="15"/>
      <c r="E46" s="15"/>
      <c r="F46" s="16"/>
      <c r="G46" s="16"/>
      <c r="H46" s="104"/>
    </row>
    <row r="47" customHeight="1" spans="1:8">
      <c r="A47" s="9"/>
      <c r="B47" s="14"/>
      <c r="C47" s="15"/>
      <c r="D47" s="15"/>
      <c r="E47" s="15"/>
      <c r="F47" s="16"/>
      <c r="G47" s="16"/>
      <c r="H47" s="104"/>
    </row>
    <row r="48" customHeight="1" spans="1:8">
      <c r="A48" s="9"/>
      <c r="B48" s="14"/>
      <c r="C48" s="15"/>
      <c r="D48" s="15"/>
      <c r="E48" s="15"/>
      <c r="F48" s="16"/>
      <c r="G48" s="16"/>
      <c r="H48" s="104"/>
    </row>
    <row r="49" customHeight="1" spans="1:8">
      <c r="A49" s="17" t="s">
        <v>741</v>
      </c>
      <c r="B49" s="14"/>
      <c r="C49" s="15">
        <f>SUM(C7,C10:C11,C14,C17,C28:C32,C35,C39:C45)</f>
        <v>23851.31</v>
      </c>
      <c r="D49" s="15">
        <f>SUM(D7,D10:D11,D14,D17,D28:D32,D35,D39:D45)</f>
        <v>0</v>
      </c>
      <c r="E49" s="15">
        <f>SUM(E7,E10:E11,E14,E17,E28:E32,E35,E39:E45)</f>
        <v>23851.31</v>
      </c>
      <c r="F49" s="15">
        <f>SUM(F7,F10:F11,F14,F17,F28:F32,F35,F39:F45)</f>
        <v>51112</v>
      </c>
      <c r="G49" s="16">
        <f>F49-E49</f>
        <v>27260.69</v>
      </c>
      <c r="H49" s="104">
        <f>IF(E49=0,"",G49/E49*100)</f>
        <v>114.294309201465</v>
      </c>
    </row>
    <row r="50" customHeight="1" spans="6:6">
      <c r="F50" s="3" t="str">
        <f>"评估人员："&amp;基本信息输入表!$Q$38</f>
        <v>评估人员：陈诗雨</v>
      </c>
    </row>
    <row r="51" customHeight="1" spans="9:9">
      <c r="I51" s="29" t="s">
        <v>466</v>
      </c>
    </row>
  </sheetData>
  <mergeCells count="3">
    <mergeCell ref="A2:H2"/>
    <mergeCell ref="A3:H3"/>
    <mergeCell ref="A49:B49"/>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workbookViewId="0">
      <selection activeCell="F8" sqref="F8"/>
    </sheetView>
  </sheetViews>
  <sheetFormatPr defaultColWidth="9" defaultRowHeight="15.75" customHeight="1"/>
  <cols>
    <col min="1" max="1" width="6.25" style="3" customWidth="1"/>
    <col min="2" max="2" width="28" style="3" customWidth="1"/>
    <col min="3" max="4" width="18.625" style="3" hidden="1" customWidth="1" outlineLevel="1"/>
    <col min="5" max="5" width="18.625" style="3" customWidth="1" collapsed="1"/>
    <col min="6" max="7" width="18.625" style="3" customWidth="1"/>
    <col min="8" max="8" width="12.625" style="3" customWidth="1"/>
    <col min="9" max="16384" width="9" style="3"/>
  </cols>
  <sheetData>
    <row r="1" customHeight="1" spans="1:1">
      <c r="A1" s="5" t="s">
        <v>435</v>
      </c>
    </row>
    <row r="2" s="1" customFormat="1" ht="30" customHeight="1" spans="1:8">
      <c r="A2" s="6" t="s">
        <v>900</v>
      </c>
      <c r="B2" s="6"/>
      <c r="C2" s="6"/>
      <c r="D2" s="6"/>
      <c r="E2" s="6"/>
      <c r="F2" s="6"/>
      <c r="G2" s="6"/>
      <c r="H2" s="6"/>
    </row>
    <row r="3" customHeight="1" spans="1:8">
      <c r="A3" s="2" t="str">
        <f>"评估基准日："&amp;TEXT(基本信息输入表!M7,"yyyy年mm月dd日")</f>
        <v>评估基准日：2024年06月30日</v>
      </c>
      <c r="B3" s="2"/>
      <c r="C3" s="2"/>
      <c r="D3" s="2"/>
      <c r="E3" s="2"/>
      <c r="F3" s="2"/>
      <c r="G3" s="2"/>
      <c r="H3" s="2"/>
    </row>
    <row r="4" ht="14.1" customHeight="1" spans="1:8">
      <c r="A4" s="2"/>
      <c r="B4" s="2"/>
      <c r="C4" s="2"/>
      <c r="D4" s="2"/>
      <c r="E4" s="2"/>
      <c r="F4" s="2"/>
      <c r="G4" s="21" t="s">
        <v>901</v>
      </c>
      <c r="H4" s="21"/>
    </row>
    <row r="5" customHeight="1" spans="1:8">
      <c r="A5" s="3" t="str">
        <f>基本信息输入表!K6&amp;"："&amp;基本信息输入表!M6</f>
        <v>被评估单位：贵州天然气能源投资股份有限公司</v>
      </c>
      <c r="H5" s="96" t="s">
        <v>469</v>
      </c>
    </row>
    <row r="6" s="2" customFormat="1" customHeight="1" spans="1:8">
      <c r="A6" s="9" t="s">
        <v>586</v>
      </c>
      <c r="B6" s="9" t="s">
        <v>587</v>
      </c>
      <c r="C6" s="10" t="s">
        <v>440</v>
      </c>
      <c r="D6" s="10" t="s">
        <v>441</v>
      </c>
      <c r="E6" s="9" t="s">
        <v>442</v>
      </c>
      <c r="F6" s="9" t="s">
        <v>443</v>
      </c>
      <c r="G6" s="17" t="s">
        <v>444</v>
      </c>
      <c r="H6" s="9" t="s">
        <v>445</v>
      </c>
    </row>
    <row r="7" customHeight="1" spans="1:8">
      <c r="A7" s="9" t="s">
        <v>902</v>
      </c>
      <c r="B7" s="46" t="s">
        <v>903</v>
      </c>
      <c r="C7" s="46">
        <f>'4-1-1可出售-股票'!I27</f>
        <v>0</v>
      </c>
      <c r="D7" s="46">
        <f>'4-1-1可出售-股票'!K27</f>
        <v>0</v>
      </c>
      <c r="E7" s="15">
        <f>'4-1-1可出售-股票'!M27</f>
        <v>0</v>
      </c>
      <c r="F7" s="15">
        <f>'4-1-1可出售-股票'!O27</f>
        <v>0</v>
      </c>
      <c r="G7" s="16">
        <f>F7-E7</f>
        <v>0</v>
      </c>
      <c r="H7" s="104" t="str">
        <f>IF(E7=0,"",G7/E7*100)</f>
        <v/>
      </c>
    </row>
    <row r="8" customHeight="1" spans="1:8">
      <c r="A8" s="9" t="s">
        <v>904</v>
      </c>
      <c r="B8" s="46" t="s">
        <v>905</v>
      </c>
      <c r="C8" s="46">
        <f>'4-1-2可出售-债券'!I30</f>
        <v>0</v>
      </c>
      <c r="D8" s="46">
        <f>'4-1-2可出售-债券'!K30</f>
        <v>0</v>
      </c>
      <c r="E8" s="15">
        <f>'4-1-2可出售-债券'!M30</f>
        <v>0</v>
      </c>
      <c r="F8" s="15">
        <f>'4-1-2可出售-债券'!O30</f>
        <v>0</v>
      </c>
      <c r="G8" s="16">
        <f>F8-E8</f>
        <v>0</v>
      </c>
      <c r="H8" s="104" t="str">
        <f>IF(E8=0,"",G8/E8*100)</f>
        <v/>
      </c>
    </row>
    <row r="9" customHeight="1" spans="1:8">
      <c r="A9" s="9" t="s">
        <v>906</v>
      </c>
      <c r="B9" s="46" t="s">
        <v>907</v>
      </c>
      <c r="C9" s="46">
        <f>'4-1-3可出售-其他'!I28</f>
        <v>0</v>
      </c>
      <c r="D9" s="46">
        <f>'4-1-3可出售-其他'!K28</f>
        <v>0</v>
      </c>
      <c r="E9" s="15">
        <f>'4-1-3可出售-其他'!M28</f>
        <v>0</v>
      </c>
      <c r="F9" s="15">
        <f>'4-1-3可出售-其他'!O28</f>
        <v>0</v>
      </c>
      <c r="G9" s="16">
        <f>F9-E9</f>
        <v>0</v>
      </c>
      <c r="H9" s="104" t="str">
        <f>IF(E9=0,"",G9/E9*100)</f>
        <v/>
      </c>
    </row>
    <row r="10" customHeight="1" spans="1:8">
      <c r="A10" s="9"/>
      <c r="B10" s="46"/>
      <c r="C10" s="46"/>
      <c r="D10" s="46"/>
      <c r="E10" s="15"/>
      <c r="F10" s="16"/>
      <c r="G10" s="16"/>
      <c r="H10" s="104"/>
    </row>
    <row r="11" customHeight="1" spans="1:8">
      <c r="A11" s="9"/>
      <c r="B11" s="46"/>
      <c r="C11" s="46"/>
      <c r="D11" s="46"/>
      <c r="E11" s="15"/>
      <c r="F11" s="16"/>
      <c r="G11" s="16"/>
      <c r="H11" s="104"/>
    </row>
    <row r="12" customHeight="1" spans="1:8">
      <c r="A12" s="9"/>
      <c r="B12" s="46"/>
      <c r="C12" s="46"/>
      <c r="D12" s="46"/>
      <c r="E12" s="15"/>
      <c r="F12" s="16"/>
      <c r="G12" s="16"/>
      <c r="H12" s="104"/>
    </row>
    <row r="13" customHeight="1" spans="1:8">
      <c r="A13" s="9"/>
      <c r="B13" s="46"/>
      <c r="C13" s="46"/>
      <c r="D13" s="46"/>
      <c r="E13" s="15"/>
      <c r="F13" s="16"/>
      <c r="G13" s="16"/>
      <c r="H13" s="104"/>
    </row>
    <row r="14" customHeight="1" spans="1:8">
      <c r="A14" s="9"/>
      <c r="B14" s="46"/>
      <c r="C14" s="46"/>
      <c r="D14" s="46"/>
      <c r="E14" s="15"/>
      <c r="F14" s="16"/>
      <c r="G14" s="16"/>
      <c r="H14" s="104"/>
    </row>
    <row r="15" customHeight="1" spans="1:8">
      <c r="A15" s="9"/>
      <c r="B15" s="46"/>
      <c r="C15" s="46"/>
      <c r="D15" s="46"/>
      <c r="E15" s="15"/>
      <c r="F15" s="16"/>
      <c r="G15" s="16"/>
      <c r="H15" s="104"/>
    </row>
    <row r="16" customHeight="1" spans="1:8">
      <c r="A16" s="9"/>
      <c r="B16" s="46"/>
      <c r="C16" s="46"/>
      <c r="D16" s="46"/>
      <c r="E16" s="15"/>
      <c r="F16" s="16"/>
      <c r="G16" s="16"/>
      <c r="H16" s="104"/>
    </row>
    <row r="17" customHeight="1" spans="1:8">
      <c r="A17" s="9"/>
      <c r="B17" s="46"/>
      <c r="C17" s="46"/>
      <c r="D17" s="46"/>
      <c r="E17" s="15"/>
      <c r="F17" s="16"/>
      <c r="G17" s="16"/>
      <c r="H17" s="104"/>
    </row>
    <row r="18" customHeight="1" spans="1:8">
      <c r="A18" s="9"/>
      <c r="B18" s="46"/>
      <c r="C18" s="46"/>
      <c r="D18" s="46"/>
      <c r="E18" s="15"/>
      <c r="F18" s="16"/>
      <c r="G18" s="16"/>
      <c r="H18" s="104"/>
    </row>
    <row r="19" customHeight="1" spans="1:8">
      <c r="A19" s="9"/>
      <c r="B19" s="46"/>
      <c r="C19" s="46"/>
      <c r="D19" s="46"/>
      <c r="E19" s="15"/>
      <c r="F19" s="16"/>
      <c r="G19" s="16"/>
      <c r="H19" s="104"/>
    </row>
    <row r="20" customHeight="1" spans="1:8">
      <c r="A20" s="9"/>
      <c r="B20" s="46"/>
      <c r="C20" s="46"/>
      <c r="D20" s="46"/>
      <c r="E20" s="15"/>
      <c r="F20" s="16"/>
      <c r="G20" s="16"/>
      <c r="H20" s="104"/>
    </row>
    <row r="21" customHeight="1" spans="1:8">
      <c r="A21" s="9"/>
      <c r="B21" s="46"/>
      <c r="C21" s="46"/>
      <c r="D21" s="46"/>
      <c r="E21" s="15"/>
      <c r="F21" s="16"/>
      <c r="G21" s="16"/>
      <c r="H21" s="104"/>
    </row>
    <row r="22" customHeight="1" spans="1:8">
      <c r="A22" s="9"/>
      <c r="B22" s="46"/>
      <c r="C22" s="46"/>
      <c r="D22" s="46"/>
      <c r="E22" s="15"/>
      <c r="F22" s="16"/>
      <c r="G22" s="16"/>
      <c r="H22" s="104"/>
    </row>
    <row r="23" customHeight="1" spans="1:8">
      <c r="A23" s="9"/>
      <c r="B23" s="46"/>
      <c r="C23" s="46"/>
      <c r="D23" s="46"/>
      <c r="E23" s="15"/>
      <c r="F23" s="16"/>
      <c r="G23" s="16"/>
      <c r="H23" s="104"/>
    </row>
    <row r="24" customHeight="1" spans="1:8">
      <c r="A24" s="9"/>
      <c r="B24" s="46"/>
      <c r="C24" s="46"/>
      <c r="D24" s="46"/>
      <c r="E24" s="15"/>
      <c r="F24" s="16"/>
      <c r="G24" s="16"/>
      <c r="H24" s="104"/>
    </row>
    <row r="25" customHeight="1" spans="1:8">
      <c r="A25" s="9"/>
      <c r="B25" s="46"/>
      <c r="C25" s="46"/>
      <c r="D25" s="46"/>
      <c r="E25" s="15"/>
      <c r="F25" s="16"/>
      <c r="G25" s="16"/>
      <c r="H25" s="104"/>
    </row>
    <row r="26" customHeight="1" spans="1:8">
      <c r="A26" s="17" t="s">
        <v>741</v>
      </c>
      <c r="B26" s="14"/>
      <c r="C26" s="15">
        <f>SUM(C7:C25)</f>
        <v>0</v>
      </c>
      <c r="D26" s="15">
        <f>SUM(D7:D25)</f>
        <v>0</v>
      </c>
      <c r="E26" s="15">
        <f>SUM(E7:E25)</f>
        <v>0</v>
      </c>
      <c r="F26" s="15">
        <f>SUM(F7:F25)</f>
        <v>0</v>
      </c>
      <c r="G26" s="16">
        <f>F26-E26</f>
        <v>0</v>
      </c>
      <c r="H26" s="104" t="str">
        <f>IF(E26=0,"",G26/E26*100)</f>
        <v/>
      </c>
    </row>
    <row r="27" customHeight="1" spans="6:6">
      <c r="F27" s="3" t="str">
        <f>"评估人员："&amp;基本信息输入表!$Q$39</f>
        <v>评估人员：陈诗雨</v>
      </c>
    </row>
    <row r="28" customHeight="1" spans="9:9">
      <c r="I28" s="29" t="s">
        <v>466</v>
      </c>
    </row>
  </sheetData>
  <mergeCells count="4">
    <mergeCell ref="A2:H2"/>
    <mergeCell ref="A3:H3"/>
    <mergeCell ref="G4:H4"/>
    <mergeCell ref="A26:B26"/>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Y30"/>
  <sheetViews>
    <sheetView showGridLines="0" workbookViewId="0">
      <selection activeCell="M28" sqref="M28"/>
    </sheetView>
  </sheetViews>
  <sheetFormatPr defaultColWidth="9" defaultRowHeight="15.75" customHeight="1"/>
  <cols>
    <col min="1" max="1" width="4.125" style="3" customWidth="1"/>
    <col min="2" max="2" width="14.75" style="3" customWidth="1"/>
    <col min="3" max="4" width="9" style="3"/>
    <col min="5" max="5" width="7.625" style="3" customWidth="1"/>
    <col min="6" max="6" width="7.75" style="3" customWidth="1"/>
    <col min="7" max="7" width="8.75" style="3" customWidth="1"/>
    <col min="8" max="8" width="8.625" style="3" customWidth="1"/>
    <col min="9" max="12" width="10.625" style="3" customWidth="1" outlineLevel="1"/>
    <col min="13" max="13" width="12.25" style="3" customWidth="1"/>
    <col min="14" max="14" width="10.625" style="3" customWidth="1"/>
    <col min="15" max="15" width="12.25" style="3" customWidth="1"/>
    <col min="16" max="16" width="10.625" style="3" customWidth="1"/>
    <col min="17" max="18" width="9" style="3"/>
    <col min="19" max="23" width="5.625" style="4" customWidth="1" outlineLevel="1"/>
    <col min="24" max="24" width="14.75" style="4" customWidth="1" outlineLevel="1"/>
    <col min="25" max="25" width="13.625" style="4" customWidth="1"/>
    <col min="26"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customWidth="1" outlineLevel="2"/>
    <col min="39" max="39" width="11.25" style="4" customWidth="1" outlineLevel="2"/>
    <col min="40" max="45" width="8.625" style="4" customWidth="1" outlineLevel="2"/>
    <col min="46" max="46" width="8.625" style="4" customWidth="1" outlineLevel="1"/>
    <col min="47" max="47" width="13.75" style="4" customWidth="1"/>
    <col min="48" max="50" width="13.625" style="4" customWidth="1" outlineLevel="1"/>
    <col min="51" max="51" width="13.625" style="4" customWidth="1"/>
    <col min="52" max="16384" width="9" style="3"/>
  </cols>
  <sheetData>
    <row r="1" customHeight="1" spans="1:1">
      <c r="A1" s="5" t="s">
        <v>435</v>
      </c>
    </row>
    <row r="2" s="1" customFormat="1" ht="30" customHeight="1" spans="1:51">
      <c r="A2" s="6" t="s">
        <v>908</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customHeight="1" spans="1:51">
      <c r="A3" s="2" t="str">
        <f>"评估基准日："&amp;TEXT(基本信息输入表!M7,"yyyy年mm月dd日")</f>
        <v>评估基准日：2024年06月30日</v>
      </c>
      <c r="B3" s="2"/>
      <c r="C3" s="2"/>
      <c r="D3" s="2"/>
      <c r="E3" s="2"/>
      <c r="F3" s="2"/>
      <c r="G3" s="2"/>
      <c r="H3" s="2"/>
      <c r="I3" s="2"/>
      <c r="J3" s="2"/>
      <c r="K3" s="2"/>
      <c r="L3" s="2"/>
      <c r="M3" s="2"/>
      <c r="N3" s="2"/>
      <c r="O3" s="2"/>
      <c r="P3" s="2"/>
      <c r="Q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ht="14.1" customHeight="1" spans="1:17">
      <c r="A4" s="2"/>
      <c r="B4" s="2"/>
      <c r="C4" s="2"/>
      <c r="D4" s="2"/>
      <c r="E4" s="2"/>
      <c r="F4" s="2"/>
      <c r="G4" s="2"/>
      <c r="H4" s="2"/>
      <c r="I4" s="2"/>
      <c r="J4" s="2"/>
      <c r="K4" s="2"/>
      <c r="L4" s="2"/>
      <c r="M4" s="2"/>
      <c r="N4" s="2"/>
      <c r="O4" s="2"/>
      <c r="P4" s="2"/>
      <c r="Q4" s="21" t="s">
        <v>909</v>
      </c>
    </row>
    <row r="5" customHeight="1" spans="1:51">
      <c r="A5" s="3" t="str">
        <f>基本信息输入表!K6&amp;"："&amp;基本信息输入表!M6</f>
        <v>被评估单位：贵州天然气能源投资股份有限公司</v>
      </c>
      <c r="Q5" s="21" t="s">
        <v>469</v>
      </c>
      <c r="S5" s="20" t="s">
        <v>598</v>
      </c>
      <c r="T5" s="20"/>
      <c r="U5" s="20"/>
      <c r="V5" s="20"/>
      <c r="W5" s="20"/>
      <c r="X5" s="20"/>
      <c r="Y5" s="20"/>
      <c r="Z5" s="30" t="s">
        <v>599</v>
      </c>
      <c r="AA5" s="31"/>
      <c r="AB5" s="31"/>
      <c r="AC5" s="31"/>
      <c r="AD5" s="31"/>
      <c r="AE5" s="31"/>
      <c r="AF5" s="31"/>
      <c r="AG5" s="31"/>
      <c r="AH5" s="31"/>
      <c r="AI5" s="31"/>
      <c r="AJ5" s="32"/>
      <c r="AK5" s="68" t="s">
        <v>600</v>
      </c>
      <c r="AL5" s="36"/>
      <c r="AM5" s="36"/>
      <c r="AN5" s="36"/>
      <c r="AO5" s="36"/>
      <c r="AP5" s="36"/>
      <c r="AQ5" s="36"/>
      <c r="AR5" s="36"/>
      <c r="AS5" s="36"/>
      <c r="AT5" s="36"/>
      <c r="AU5" s="37"/>
      <c r="AV5" s="33" t="s">
        <v>601</v>
      </c>
      <c r="AW5" s="33"/>
      <c r="AX5" s="33"/>
      <c r="AY5" s="33"/>
    </row>
    <row r="6" s="2" customFormat="1" ht="27" customHeight="1" spans="1:51">
      <c r="A6" s="144" t="s">
        <v>470</v>
      </c>
      <c r="B6" s="144" t="s">
        <v>659</v>
      </c>
      <c r="C6" s="144" t="s">
        <v>910</v>
      </c>
      <c r="D6" s="144" t="s">
        <v>661</v>
      </c>
      <c r="E6" s="144" t="s">
        <v>662</v>
      </c>
      <c r="F6" s="144" t="s">
        <v>663</v>
      </c>
      <c r="G6" s="144" t="s">
        <v>911</v>
      </c>
      <c r="H6" s="144" t="s">
        <v>912</v>
      </c>
      <c r="I6" s="141" t="s">
        <v>694</v>
      </c>
      <c r="J6" s="141"/>
      <c r="K6" s="141" t="s">
        <v>695</v>
      </c>
      <c r="L6" s="141"/>
      <c r="M6" s="144" t="s">
        <v>442</v>
      </c>
      <c r="N6" s="144" t="s">
        <v>781</v>
      </c>
      <c r="O6" s="144" t="s">
        <v>443</v>
      </c>
      <c r="P6" s="144" t="s">
        <v>445</v>
      </c>
      <c r="Q6" s="144" t="s">
        <v>588</v>
      </c>
      <c r="S6" s="20" t="s">
        <v>602</v>
      </c>
      <c r="T6" s="22" t="s">
        <v>913</v>
      </c>
      <c r="U6" s="20" t="s">
        <v>655</v>
      </c>
      <c r="V6" s="23" t="s">
        <v>630</v>
      </c>
      <c r="W6" s="23" t="s">
        <v>604</v>
      </c>
      <c r="X6" s="20" t="s">
        <v>605</v>
      </c>
      <c r="Y6" s="20"/>
      <c r="Z6" s="30" t="s">
        <v>606</v>
      </c>
      <c r="AA6" s="31"/>
      <c r="AB6" s="31"/>
      <c r="AC6" s="31"/>
      <c r="AD6" s="32"/>
      <c r="AE6" s="33" t="s">
        <v>607</v>
      </c>
      <c r="AF6" s="33"/>
      <c r="AG6" s="33" t="s">
        <v>656</v>
      </c>
      <c r="AH6" s="33"/>
      <c r="AI6" s="33" t="s">
        <v>608</v>
      </c>
      <c r="AJ6" s="38"/>
      <c r="AK6" s="20" t="s">
        <v>609</v>
      </c>
      <c r="AL6" s="20" t="s">
        <v>657</v>
      </c>
      <c r="AM6" s="20"/>
      <c r="AN6" s="69" t="s">
        <v>658</v>
      </c>
      <c r="AO6" s="70"/>
      <c r="AP6" s="70"/>
      <c r="AQ6" s="70"/>
      <c r="AR6" s="70"/>
      <c r="AS6" s="71"/>
      <c r="AT6" s="20" t="s">
        <v>443</v>
      </c>
      <c r="AU6" s="40"/>
      <c r="AV6" s="38" t="s">
        <v>610</v>
      </c>
      <c r="AW6" s="38" t="s">
        <v>611</v>
      </c>
      <c r="AX6" s="33" t="s">
        <v>612</v>
      </c>
      <c r="AY6" s="38"/>
    </row>
    <row r="7" ht="24.75" customHeight="1" spans="1:51">
      <c r="A7" s="145"/>
      <c r="B7" s="145"/>
      <c r="C7" s="145"/>
      <c r="D7" s="145"/>
      <c r="E7" s="145"/>
      <c r="F7" s="145"/>
      <c r="G7" s="145"/>
      <c r="H7" s="145"/>
      <c r="I7" s="132" t="s">
        <v>442</v>
      </c>
      <c r="J7" s="132" t="s">
        <v>781</v>
      </c>
      <c r="K7" s="132" t="s">
        <v>442</v>
      </c>
      <c r="L7" s="132" t="s">
        <v>781</v>
      </c>
      <c r="M7" s="145"/>
      <c r="N7" s="145"/>
      <c r="O7" s="145"/>
      <c r="P7" s="145" t="str">
        <f t="shared" ref="P7:P27" si="0">IF(M7-N7=0,"",(O7-M7+N7)/(M7-N7)*100)</f>
        <v/>
      </c>
      <c r="Q7" s="145"/>
      <c r="S7" s="20"/>
      <c r="T7" s="20"/>
      <c r="U7" s="20"/>
      <c r="V7" s="20"/>
      <c r="W7" s="20"/>
      <c r="X7" s="20"/>
      <c r="Y7" s="20"/>
      <c r="Z7" s="33" t="s">
        <v>617</v>
      </c>
      <c r="AA7" s="33" t="s">
        <v>618</v>
      </c>
      <c r="AB7" s="33" t="s">
        <v>667</v>
      </c>
      <c r="AC7" s="33" t="s">
        <v>620</v>
      </c>
      <c r="AD7" s="30" t="s">
        <v>621</v>
      </c>
      <c r="AE7" s="33" t="s">
        <v>622</v>
      </c>
      <c r="AF7" s="33" t="s">
        <v>623</v>
      </c>
      <c r="AG7" s="33" t="s">
        <v>622</v>
      </c>
      <c r="AH7" s="33" t="s">
        <v>668</v>
      </c>
      <c r="AI7" s="33"/>
      <c r="AJ7" s="41"/>
      <c r="AK7" s="20"/>
      <c r="AL7" s="20" t="s">
        <v>669</v>
      </c>
      <c r="AM7" s="20" t="s">
        <v>670</v>
      </c>
      <c r="AN7" s="110" t="s">
        <v>914</v>
      </c>
      <c r="AO7" s="110" t="s">
        <v>672</v>
      </c>
      <c r="AP7" s="110" t="s">
        <v>673</v>
      </c>
      <c r="AQ7" s="20"/>
      <c r="AR7" s="20"/>
      <c r="AS7" s="20"/>
      <c r="AT7" s="20"/>
      <c r="AU7" s="43"/>
      <c r="AV7" s="41"/>
      <c r="AW7" s="41"/>
      <c r="AX7" s="33"/>
      <c r="AY7" s="41"/>
    </row>
    <row r="8" customHeight="1" spans="1:51">
      <c r="A8" s="107" t="str">
        <f>IF(B8="","",ROW()-7)</f>
        <v/>
      </c>
      <c r="B8" s="13"/>
      <c r="C8" s="9"/>
      <c r="D8" s="9"/>
      <c r="E8" s="9"/>
      <c r="F8" s="9"/>
      <c r="G8" s="9"/>
      <c r="H8" s="16"/>
      <c r="I8" s="16"/>
      <c r="J8" s="16"/>
      <c r="K8" s="16"/>
      <c r="L8" s="16"/>
      <c r="M8" s="16">
        <f>K8+I8</f>
        <v>0</v>
      </c>
      <c r="N8" s="16">
        <f>L8+J8</f>
        <v>0</v>
      </c>
      <c r="O8" s="16"/>
      <c r="P8" s="16" t="str">
        <f t="shared" si="0"/>
        <v/>
      </c>
      <c r="Q8" s="27"/>
      <c r="S8" s="28"/>
      <c r="T8" s="28"/>
      <c r="U8" s="28"/>
      <c r="V8" s="28"/>
      <c r="W8" s="28"/>
      <c r="X8" s="28"/>
      <c r="Y8" s="28"/>
      <c r="Z8" s="28"/>
      <c r="AA8" s="28"/>
      <c r="AB8" s="28"/>
      <c r="AC8" s="34"/>
      <c r="AD8" s="34"/>
      <c r="AE8" s="28"/>
      <c r="AF8" s="34"/>
      <c r="AG8" s="34"/>
      <c r="AH8" s="34"/>
      <c r="AI8" s="34"/>
      <c r="AJ8" s="34"/>
      <c r="AK8" s="34"/>
      <c r="AL8" s="34" t="s">
        <v>208</v>
      </c>
      <c r="AM8" s="34"/>
      <c r="AN8" s="34"/>
      <c r="AO8" s="34"/>
      <c r="AP8" s="34"/>
      <c r="AQ8" s="34"/>
      <c r="AR8" s="34"/>
      <c r="AS8" s="34"/>
      <c r="AT8" s="34"/>
      <c r="AU8" s="34"/>
      <c r="AV8" s="44" t="str">
        <f>IFERROR((AT8-M8+O8)/(M8-O8)*100,"")</f>
        <v/>
      </c>
      <c r="AW8" s="34"/>
      <c r="AX8" s="34"/>
      <c r="AY8" s="34"/>
    </row>
    <row r="9" customHeight="1" spans="1:51">
      <c r="A9" s="107" t="str">
        <f t="shared" ref="A9:A24" si="1">IF(B9="","",ROW()-7)</f>
        <v/>
      </c>
      <c r="B9" s="13"/>
      <c r="C9" s="9"/>
      <c r="D9" s="9"/>
      <c r="E9" s="9"/>
      <c r="F9" s="9"/>
      <c r="H9" s="16"/>
      <c r="I9" s="16"/>
      <c r="J9" s="16"/>
      <c r="K9" s="16"/>
      <c r="L9" s="16"/>
      <c r="M9" s="16">
        <f t="shared" ref="M9:M24" si="2">K9+I9</f>
        <v>0</v>
      </c>
      <c r="N9" s="16">
        <f t="shared" ref="N9:N24" si="3">L9+J9</f>
        <v>0</v>
      </c>
      <c r="O9" s="16"/>
      <c r="P9" s="16" t="str">
        <f t="shared" si="0"/>
        <v/>
      </c>
      <c r="Q9" s="27"/>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34"/>
      <c r="AU9" s="34"/>
      <c r="AV9" s="44" t="str">
        <f t="shared" ref="AV9:AV27" si="4">IFERROR((AT9-M9+N9)/(M9-N9)*100,"")</f>
        <v/>
      </c>
      <c r="AW9" s="34"/>
      <c r="AX9" s="34"/>
      <c r="AY9" s="34"/>
    </row>
    <row r="10" customHeight="1" spans="1:51">
      <c r="A10" s="107" t="str">
        <f t="shared" si="1"/>
        <v/>
      </c>
      <c r="B10" s="13"/>
      <c r="C10" s="9"/>
      <c r="D10" s="9"/>
      <c r="E10" s="9"/>
      <c r="F10" s="9"/>
      <c r="G10" s="9"/>
      <c r="H10" s="16"/>
      <c r="I10" s="16"/>
      <c r="J10" s="16"/>
      <c r="K10" s="16"/>
      <c r="L10" s="16"/>
      <c r="M10" s="16">
        <f t="shared" si="2"/>
        <v>0</v>
      </c>
      <c r="N10" s="16">
        <f t="shared" si="3"/>
        <v>0</v>
      </c>
      <c r="O10" s="16"/>
      <c r="P10" s="16" t="str">
        <f t="shared" si="0"/>
        <v/>
      </c>
      <c r="Q10" s="27"/>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34"/>
      <c r="AU10" s="34"/>
      <c r="AV10" s="44" t="str">
        <f t="shared" si="4"/>
        <v/>
      </c>
      <c r="AW10" s="34"/>
      <c r="AX10" s="34"/>
      <c r="AY10" s="34"/>
    </row>
    <row r="11" customHeight="1" spans="1:51">
      <c r="A11" s="107" t="str">
        <f t="shared" si="1"/>
        <v/>
      </c>
      <c r="B11" s="13"/>
      <c r="C11" s="9"/>
      <c r="D11" s="9"/>
      <c r="E11" s="9"/>
      <c r="F11" s="9"/>
      <c r="G11" s="9"/>
      <c r="H11" s="16"/>
      <c r="I11" s="16"/>
      <c r="J11" s="16"/>
      <c r="K11" s="16"/>
      <c r="L11" s="16"/>
      <c r="M11" s="16">
        <f t="shared" si="2"/>
        <v>0</v>
      </c>
      <c r="N11" s="16">
        <f t="shared" si="3"/>
        <v>0</v>
      </c>
      <c r="O11" s="16"/>
      <c r="P11" s="16" t="str">
        <f t="shared" si="0"/>
        <v/>
      </c>
      <c r="Q11" s="27"/>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34"/>
      <c r="AU11" s="34"/>
      <c r="AV11" s="44" t="str">
        <f t="shared" si="4"/>
        <v/>
      </c>
      <c r="AW11" s="34"/>
      <c r="AX11" s="34"/>
      <c r="AY11" s="34"/>
    </row>
    <row r="12" customHeight="1" spans="1:51">
      <c r="A12" s="107" t="str">
        <f t="shared" si="1"/>
        <v/>
      </c>
      <c r="B12" s="13"/>
      <c r="C12" s="9"/>
      <c r="D12" s="9"/>
      <c r="E12" s="9"/>
      <c r="F12" s="9"/>
      <c r="G12" s="9"/>
      <c r="H12" s="16"/>
      <c r="I12" s="16"/>
      <c r="J12" s="16"/>
      <c r="K12" s="16"/>
      <c r="L12" s="16"/>
      <c r="M12" s="16">
        <f t="shared" si="2"/>
        <v>0</v>
      </c>
      <c r="N12" s="16">
        <f t="shared" si="3"/>
        <v>0</v>
      </c>
      <c r="O12" s="16"/>
      <c r="P12" s="16" t="str">
        <f t="shared" si="0"/>
        <v/>
      </c>
      <c r="Q12" s="27"/>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34"/>
      <c r="AU12" s="34"/>
      <c r="AV12" s="44" t="str">
        <f t="shared" si="4"/>
        <v/>
      </c>
      <c r="AW12" s="34"/>
      <c r="AX12" s="34"/>
      <c r="AY12" s="34"/>
    </row>
    <row r="13" customHeight="1" spans="1:51">
      <c r="A13" s="107" t="str">
        <f t="shared" si="1"/>
        <v/>
      </c>
      <c r="B13" s="13"/>
      <c r="C13" s="9"/>
      <c r="D13" s="9"/>
      <c r="E13" s="9"/>
      <c r="F13" s="9"/>
      <c r="G13" s="9"/>
      <c r="H13" s="16"/>
      <c r="I13" s="16"/>
      <c r="J13" s="16"/>
      <c r="K13" s="16"/>
      <c r="L13" s="16"/>
      <c r="M13" s="16">
        <f t="shared" si="2"/>
        <v>0</v>
      </c>
      <c r="N13" s="16">
        <f t="shared" si="3"/>
        <v>0</v>
      </c>
      <c r="O13" s="16"/>
      <c r="P13" s="16" t="str">
        <f t="shared" si="0"/>
        <v/>
      </c>
      <c r="Q13" s="27"/>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34"/>
      <c r="AU13" s="34"/>
      <c r="AV13" s="44" t="str">
        <f t="shared" si="4"/>
        <v/>
      </c>
      <c r="AW13" s="34"/>
      <c r="AX13" s="34"/>
      <c r="AY13" s="34"/>
    </row>
    <row r="14" customHeight="1" spans="1:51">
      <c r="A14" s="107" t="str">
        <f t="shared" si="1"/>
        <v/>
      </c>
      <c r="B14" s="13"/>
      <c r="C14" s="9"/>
      <c r="D14" s="9"/>
      <c r="E14" s="9"/>
      <c r="F14" s="9"/>
      <c r="G14" s="9"/>
      <c r="H14" s="16"/>
      <c r="I14" s="16"/>
      <c r="J14" s="16"/>
      <c r="K14" s="16"/>
      <c r="L14" s="16"/>
      <c r="M14" s="16">
        <f t="shared" si="2"/>
        <v>0</v>
      </c>
      <c r="N14" s="16">
        <f t="shared" si="3"/>
        <v>0</v>
      </c>
      <c r="O14" s="16"/>
      <c r="P14" s="16" t="str">
        <f t="shared" si="0"/>
        <v/>
      </c>
      <c r="Q14" s="27"/>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34"/>
      <c r="AU14" s="34"/>
      <c r="AV14" s="44" t="str">
        <f t="shared" si="4"/>
        <v/>
      </c>
      <c r="AW14" s="34"/>
      <c r="AX14" s="34"/>
      <c r="AY14" s="34"/>
    </row>
    <row r="15" customHeight="1" spans="1:51">
      <c r="A15" s="107" t="str">
        <f t="shared" si="1"/>
        <v/>
      </c>
      <c r="B15" s="13"/>
      <c r="C15" s="9"/>
      <c r="D15" s="9"/>
      <c r="E15" s="9"/>
      <c r="F15" s="9"/>
      <c r="G15" s="9"/>
      <c r="H15" s="16"/>
      <c r="I15" s="16"/>
      <c r="J15" s="16"/>
      <c r="K15" s="16"/>
      <c r="L15" s="16"/>
      <c r="M15" s="16">
        <f t="shared" si="2"/>
        <v>0</v>
      </c>
      <c r="N15" s="16">
        <f t="shared" si="3"/>
        <v>0</v>
      </c>
      <c r="O15" s="16"/>
      <c r="P15" s="16" t="str">
        <f t="shared" si="0"/>
        <v/>
      </c>
      <c r="Q15" s="27"/>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34"/>
      <c r="AU15" s="34"/>
      <c r="AV15" s="44" t="str">
        <f t="shared" si="4"/>
        <v/>
      </c>
      <c r="AW15" s="34"/>
      <c r="AX15" s="34"/>
      <c r="AY15" s="34"/>
    </row>
    <row r="16" customHeight="1" spans="1:51">
      <c r="A16" s="107" t="str">
        <f t="shared" si="1"/>
        <v/>
      </c>
      <c r="B16" s="13"/>
      <c r="C16" s="9"/>
      <c r="D16" s="9"/>
      <c r="E16" s="9"/>
      <c r="F16" s="9"/>
      <c r="G16" s="9"/>
      <c r="H16" s="16"/>
      <c r="I16" s="16"/>
      <c r="J16" s="16"/>
      <c r="K16" s="16"/>
      <c r="L16" s="16"/>
      <c r="M16" s="16">
        <f t="shared" si="2"/>
        <v>0</v>
      </c>
      <c r="N16" s="16">
        <f t="shared" si="3"/>
        <v>0</v>
      </c>
      <c r="O16" s="16"/>
      <c r="P16" s="16" t="str">
        <f t="shared" si="0"/>
        <v/>
      </c>
      <c r="Q16" s="27"/>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34"/>
      <c r="AU16" s="34"/>
      <c r="AV16" s="44" t="str">
        <f t="shared" si="4"/>
        <v/>
      </c>
      <c r="AW16" s="34"/>
      <c r="AX16" s="34"/>
      <c r="AY16" s="34"/>
    </row>
    <row r="17" customHeight="1" spans="1:51">
      <c r="A17" s="107" t="str">
        <f t="shared" si="1"/>
        <v/>
      </c>
      <c r="B17" s="13"/>
      <c r="C17" s="9"/>
      <c r="D17" s="9"/>
      <c r="E17" s="9"/>
      <c r="F17" s="9"/>
      <c r="G17" s="9"/>
      <c r="H17" s="16"/>
      <c r="I17" s="16"/>
      <c r="J17" s="16"/>
      <c r="K17" s="16"/>
      <c r="L17" s="16"/>
      <c r="M17" s="16">
        <f t="shared" si="2"/>
        <v>0</v>
      </c>
      <c r="N17" s="16">
        <f t="shared" si="3"/>
        <v>0</v>
      </c>
      <c r="O17" s="16"/>
      <c r="P17" s="16" t="str">
        <f t="shared" si="0"/>
        <v/>
      </c>
      <c r="Q17" s="27"/>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34"/>
      <c r="AU17" s="34"/>
      <c r="AV17" s="44" t="str">
        <f t="shared" si="4"/>
        <v/>
      </c>
      <c r="AW17" s="34"/>
      <c r="AX17" s="34"/>
      <c r="AY17" s="34"/>
    </row>
    <row r="18" customHeight="1" spans="1:51">
      <c r="A18" s="107"/>
      <c r="B18" s="13"/>
      <c r="C18" s="9"/>
      <c r="D18" s="9"/>
      <c r="E18" s="9"/>
      <c r="F18" s="9"/>
      <c r="G18" s="9"/>
      <c r="H18" s="16"/>
      <c r="I18" s="16"/>
      <c r="J18" s="16"/>
      <c r="K18" s="16"/>
      <c r="L18" s="16"/>
      <c r="M18" s="16">
        <f t="shared" si="2"/>
        <v>0</v>
      </c>
      <c r="N18" s="16">
        <f t="shared" si="3"/>
        <v>0</v>
      </c>
      <c r="O18" s="16"/>
      <c r="P18" s="16" t="str">
        <f t="shared" ref="P18:P20" si="5">IF(M18-N18=0,"",(O18-M18+N18)/(M18-N18)*100)</f>
        <v/>
      </c>
      <c r="Q18" s="27"/>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34"/>
      <c r="AU18" s="34"/>
      <c r="AV18" s="44"/>
      <c r="AW18" s="34"/>
      <c r="AX18" s="34"/>
      <c r="AY18" s="34"/>
    </row>
    <row r="19" customHeight="1" spans="1:51">
      <c r="A19" s="107"/>
      <c r="B19" s="13"/>
      <c r="C19" s="9"/>
      <c r="D19" s="9"/>
      <c r="E19" s="9"/>
      <c r="F19" s="9"/>
      <c r="G19" s="9"/>
      <c r="H19" s="16"/>
      <c r="I19" s="16"/>
      <c r="J19" s="16"/>
      <c r="K19" s="16"/>
      <c r="L19" s="16"/>
      <c r="M19" s="16">
        <f t="shared" si="2"/>
        <v>0</v>
      </c>
      <c r="N19" s="16">
        <f t="shared" si="3"/>
        <v>0</v>
      </c>
      <c r="O19" s="16"/>
      <c r="P19" s="16" t="str">
        <f t="shared" si="5"/>
        <v/>
      </c>
      <c r="Q19" s="27"/>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34"/>
      <c r="AU19" s="34"/>
      <c r="AV19" s="44"/>
      <c r="AW19" s="34"/>
      <c r="AX19" s="34"/>
      <c r="AY19" s="34"/>
    </row>
    <row r="20" customHeight="1" spans="1:51">
      <c r="A20" s="107"/>
      <c r="B20" s="13"/>
      <c r="C20" s="9"/>
      <c r="D20" s="9"/>
      <c r="E20" s="9"/>
      <c r="F20" s="9"/>
      <c r="G20" s="9"/>
      <c r="H20" s="16"/>
      <c r="I20" s="16"/>
      <c r="J20" s="16"/>
      <c r="K20" s="16"/>
      <c r="L20" s="16"/>
      <c r="M20" s="16">
        <f t="shared" si="2"/>
        <v>0</v>
      </c>
      <c r="N20" s="16">
        <f t="shared" si="3"/>
        <v>0</v>
      </c>
      <c r="O20" s="16"/>
      <c r="P20" s="16" t="str">
        <f t="shared" si="5"/>
        <v/>
      </c>
      <c r="Q20" s="27"/>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34"/>
      <c r="AU20" s="34"/>
      <c r="AV20" s="44"/>
      <c r="AW20" s="34"/>
      <c r="AX20" s="34"/>
      <c r="AY20" s="34"/>
    </row>
    <row r="21" customHeight="1" spans="1:51">
      <c r="A21" s="107" t="str">
        <f t="shared" si="1"/>
        <v/>
      </c>
      <c r="B21" s="13"/>
      <c r="C21" s="9"/>
      <c r="D21" s="9"/>
      <c r="E21" s="9"/>
      <c r="F21" s="9"/>
      <c r="G21" s="9"/>
      <c r="H21" s="16"/>
      <c r="I21" s="16"/>
      <c r="J21" s="16"/>
      <c r="K21" s="16"/>
      <c r="L21" s="16"/>
      <c r="M21" s="16">
        <f t="shared" si="2"/>
        <v>0</v>
      </c>
      <c r="N21" s="16">
        <f t="shared" si="3"/>
        <v>0</v>
      </c>
      <c r="O21" s="16"/>
      <c r="P21" s="16" t="str">
        <f t="shared" si="0"/>
        <v/>
      </c>
      <c r="Q21" s="27"/>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34"/>
      <c r="AU21" s="34"/>
      <c r="AV21" s="44" t="str">
        <f t="shared" si="4"/>
        <v/>
      </c>
      <c r="AW21" s="34"/>
      <c r="AX21" s="34"/>
      <c r="AY21" s="34"/>
    </row>
    <row r="22" customHeight="1" spans="1:51">
      <c r="A22" s="107" t="str">
        <f t="shared" si="1"/>
        <v/>
      </c>
      <c r="B22" s="13"/>
      <c r="C22" s="9"/>
      <c r="D22" s="9"/>
      <c r="E22" s="9"/>
      <c r="F22" s="9"/>
      <c r="G22" s="9"/>
      <c r="H22" s="16"/>
      <c r="I22" s="16"/>
      <c r="J22" s="16"/>
      <c r="K22" s="16"/>
      <c r="L22" s="16"/>
      <c r="M22" s="16">
        <f t="shared" si="2"/>
        <v>0</v>
      </c>
      <c r="N22" s="16">
        <f t="shared" si="3"/>
        <v>0</v>
      </c>
      <c r="O22" s="16"/>
      <c r="P22" s="16" t="str">
        <f t="shared" si="0"/>
        <v/>
      </c>
      <c r="Q22" s="27"/>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34"/>
      <c r="AU22" s="34"/>
      <c r="AV22" s="44" t="str">
        <f t="shared" si="4"/>
        <v/>
      </c>
      <c r="AW22" s="34"/>
      <c r="AX22" s="34"/>
      <c r="AY22" s="34"/>
    </row>
    <row r="23" customHeight="1" spans="1:51">
      <c r="A23" s="107" t="str">
        <f t="shared" si="1"/>
        <v/>
      </c>
      <c r="B23" s="13"/>
      <c r="C23" s="9"/>
      <c r="D23" s="9"/>
      <c r="E23" s="9"/>
      <c r="F23" s="9"/>
      <c r="G23" s="9"/>
      <c r="H23" s="16"/>
      <c r="I23" s="16"/>
      <c r="J23" s="16"/>
      <c r="K23" s="16"/>
      <c r="L23" s="16"/>
      <c r="M23" s="16">
        <f t="shared" si="2"/>
        <v>0</v>
      </c>
      <c r="N23" s="16">
        <f t="shared" si="3"/>
        <v>0</v>
      </c>
      <c r="O23" s="16"/>
      <c r="P23" s="16" t="str">
        <f t="shared" si="0"/>
        <v/>
      </c>
      <c r="Q23" s="27"/>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34"/>
      <c r="AU23" s="34"/>
      <c r="AV23" s="44" t="str">
        <f t="shared" si="4"/>
        <v/>
      </c>
      <c r="AW23" s="34"/>
      <c r="AX23" s="34"/>
      <c r="AY23" s="34"/>
    </row>
    <row r="24" customHeight="1" spans="1:51">
      <c r="A24" s="107" t="str">
        <f t="shared" si="1"/>
        <v/>
      </c>
      <c r="B24" s="13"/>
      <c r="C24" s="9"/>
      <c r="D24" s="9"/>
      <c r="E24" s="9"/>
      <c r="F24" s="9"/>
      <c r="G24" s="9"/>
      <c r="H24" s="16"/>
      <c r="I24" s="16"/>
      <c r="J24" s="16"/>
      <c r="K24" s="16"/>
      <c r="L24" s="16"/>
      <c r="M24" s="16">
        <f t="shared" si="2"/>
        <v>0</v>
      </c>
      <c r="N24" s="16">
        <f t="shared" si="3"/>
        <v>0</v>
      </c>
      <c r="O24" s="16"/>
      <c r="P24" s="16" t="str">
        <f t="shared" si="0"/>
        <v/>
      </c>
      <c r="Q24" s="27"/>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34"/>
      <c r="AU24" s="34"/>
      <c r="AV24" s="44" t="str">
        <f t="shared" si="4"/>
        <v/>
      </c>
      <c r="AW24" s="34"/>
      <c r="AX24" s="34"/>
      <c r="AY24" s="34"/>
    </row>
    <row r="25" customHeight="1" spans="1:51">
      <c r="A25" s="17" t="s">
        <v>915</v>
      </c>
      <c r="B25" s="14"/>
      <c r="C25" s="16"/>
      <c r="D25" s="16"/>
      <c r="E25" s="16"/>
      <c r="F25" s="16"/>
      <c r="G25" s="16" t="s">
        <v>721</v>
      </c>
      <c r="H25" s="27"/>
      <c r="I25" s="288">
        <f t="shared" ref="I25:O25" si="6">SUM(I7:I24)</f>
        <v>0</v>
      </c>
      <c r="J25" s="288">
        <f t="shared" si="6"/>
        <v>0</v>
      </c>
      <c r="K25" s="288">
        <f t="shared" si="6"/>
        <v>0</v>
      </c>
      <c r="L25" s="288">
        <f t="shared" si="6"/>
        <v>0</v>
      </c>
      <c r="M25" s="288">
        <f t="shared" si="6"/>
        <v>0</v>
      </c>
      <c r="N25" s="288">
        <f t="shared" si="6"/>
        <v>0</v>
      </c>
      <c r="O25" s="288">
        <f t="shared" si="6"/>
        <v>0</v>
      </c>
      <c r="P25" s="16" t="str">
        <f t="shared" si="0"/>
        <v/>
      </c>
      <c r="Q25" s="27"/>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34"/>
      <c r="AU25" s="34"/>
      <c r="AV25" s="44" t="str">
        <f t="shared" si="4"/>
        <v/>
      </c>
      <c r="AW25" s="34"/>
      <c r="AX25" s="34"/>
      <c r="AY25" s="34"/>
    </row>
    <row r="26" customHeight="1" spans="1:51">
      <c r="A26" s="17" t="s">
        <v>916</v>
      </c>
      <c r="B26" s="14"/>
      <c r="C26" s="16"/>
      <c r="D26" s="16"/>
      <c r="E26" s="16"/>
      <c r="F26" s="16"/>
      <c r="G26" s="16" t="s">
        <v>721</v>
      </c>
      <c r="H26" s="27"/>
      <c r="I26" s="288">
        <f>J25</f>
        <v>0</v>
      </c>
      <c r="J26" s="288"/>
      <c r="K26" s="288">
        <f>L25</f>
        <v>0</v>
      </c>
      <c r="L26" s="288"/>
      <c r="M26" s="288">
        <f>N25</f>
        <v>0</v>
      </c>
      <c r="N26" s="288"/>
      <c r="O26" s="16"/>
      <c r="P26" s="16" t="str">
        <f t="shared" si="0"/>
        <v/>
      </c>
      <c r="Q26" s="27"/>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34"/>
      <c r="AU26" s="34"/>
      <c r="AV26" s="44" t="str">
        <f t="shared" si="4"/>
        <v/>
      </c>
      <c r="AW26" s="34"/>
      <c r="AX26" s="34"/>
      <c r="AY26" s="34"/>
    </row>
    <row r="27" customHeight="1" spans="1:51">
      <c r="A27" s="17" t="s">
        <v>917</v>
      </c>
      <c r="B27" s="14"/>
      <c r="C27" s="27"/>
      <c r="D27" s="27"/>
      <c r="E27" s="27"/>
      <c r="F27" s="16"/>
      <c r="G27" s="16" t="s">
        <v>721</v>
      </c>
      <c r="H27" s="27"/>
      <c r="I27" s="15">
        <f>I25-I26</f>
        <v>0</v>
      </c>
      <c r="J27" s="15"/>
      <c r="K27" s="15">
        <f>K25-K26</f>
        <v>0</v>
      </c>
      <c r="L27" s="15"/>
      <c r="M27" s="15">
        <f>M25-M26</f>
        <v>0</v>
      </c>
      <c r="N27" s="15"/>
      <c r="O27" s="16">
        <f>O25</f>
        <v>0</v>
      </c>
      <c r="P27" s="16" t="str">
        <f t="shared" si="0"/>
        <v/>
      </c>
      <c r="Q27" s="27"/>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34"/>
      <c r="AU27" s="34"/>
      <c r="AV27" s="44" t="str">
        <f t="shared" si="4"/>
        <v/>
      </c>
      <c r="AW27" s="34"/>
      <c r="AX27" s="34"/>
      <c r="AY27" s="34"/>
    </row>
    <row r="28" customHeight="1" spans="1:15">
      <c r="A28" s="3" t="str">
        <f>基本信息输入表!$K$6&amp;"填表人："&amp;基本信息输入表!$M$40</f>
        <v>被评估单位填表人：</v>
      </c>
      <c r="O28" s="3" t="str">
        <f>"评估人员："&amp;基本信息输入表!$Q$40</f>
        <v>评估人员：陈诗雨</v>
      </c>
    </row>
    <row r="29" customHeight="1" spans="1:1">
      <c r="A29" s="3" t="str">
        <f>"填表日期："&amp;YEAR(基本信息输入表!$O$40)&amp;"年"&amp;MONTH(基本信息输入表!$O$40)&amp;"月"&amp;DAY(基本信息输入表!$O$40)&amp;"日"</f>
        <v>填表日期：1900年1月0日</v>
      </c>
    </row>
    <row r="30" customHeight="1" spans="18:18">
      <c r="R30" s="29" t="s">
        <v>466</v>
      </c>
    </row>
  </sheetData>
  <mergeCells count="45">
    <mergeCell ref="A2:Q2"/>
    <mergeCell ref="A3:Q3"/>
    <mergeCell ref="S5:Y5"/>
    <mergeCell ref="Z5:AJ5"/>
    <mergeCell ref="AK5:AU5"/>
    <mergeCell ref="AV5:AY5"/>
    <mergeCell ref="I6:J6"/>
    <mergeCell ref="K6:L6"/>
    <mergeCell ref="Z6:AD6"/>
    <mergeCell ref="AE6:AF6"/>
    <mergeCell ref="AG6:AH6"/>
    <mergeCell ref="AL6:AM6"/>
    <mergeCell ref="AN6:AS6"/>
    <mergeCell ref="A25:B25"/>
    <mergeCell ref="A26:B26"/>
    <mergeCell ref="A27:B27"/>
    <mergeCell ref="A6:A7"/>
    <mergeCell ref="B6:B7"/>
    <mergeCell ref="C6:C7"/>
    <mergeCell ref="D6:D7"/>
    <mergeCell ref="E6:E7"/>
    <mergeCell ref="F6:F7"/>
    <mergeCell ref="G6:G7"/>
    <mergeCell ref="H6:H7"/>
    <mergeCell ref="M6:M7"/>
    <mergeCell ref="N6:N7"/>
    <mergeCell ref="O6:O7"/>
    <mergeCell ref="P6:P7"/>
    <mergeCell ref="Q6:Q7"/>
    <mergeCell ref="S6:S7"/>
    <mergeCell ref="T6:T7"/>
    <mergeCell ref="U6:U7"/>
    <mergeCell ref="V6:V7"/>
    <mergeCell ref="W6:W7"/>
    <mergeCell ref="X6:X7"/>
    <mergeCell ref="Y6:Y7"/>
    <mergeCell ref="AI6:AI7"/>
    <mergeCell ref="AJ6:AJ7"/>
    <mergeCell ref="AK6:AK7"/>
    <mergeCell ref="AT6:AT7"/>
    <mergeCell ref="AU6:AU7"/>
    <mergeCell ref="AV6:AV7"/>
    <mergeCell ref="AW6:AW7"/>
    <mergeCell ref="AX6:AX7"/>
    <mergeCell ref="AY6:AY7"/>
  </mergeCells>
  <dataValidations count="4">
    <dataValidation type="list" allowBlank="1" showInputMessage="1" showErrorMessage="1" sqref="AE8:AE27">
      <formula1>基本信息输入表!$A$126:$A$128</formula1>
    </dataValidation>
    <dataValidation type="list" allowBlank="1" showInputMessage="1" showErrorMessage="1" sqref="AG8:AG27">
      <formula1>基本信息输入表!$A$129:$A$132</formula1>
    </dataValidation>
    <dataValidation type="list" allowBlank="1" showInputMessage="1" showErrorMessage="1" sqref="S8:W27">
      <formula1>$A$108:$A$109</formula1>
    </dataValidation>
    <dataValidation type="list" allowBlank="1" showInputMessage="1" showErrorMessage="1" sqref="Z8:AB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9" fitToHeight="1000" orientation="landscape"/>
  <headerFooter scaleWithDoc="0">
    <oddFooter>&amp;R&amp;"宋体,常规"&amp;10&amp;P/&amp;N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Y33"/>
  <sheetViews>
    <sheetView showGridLines="0" workbookViewId="0">
      <selection activeCell="O18" sqref="O18"/>
    </sheetView>
  </sheetViews>
  <sheetFormatPr defaultColWidth="9" defaultRowHeight="15.75" customHeight="1"/>
  <cols>
    <col min="1" max="1" width="4.25" style="3" customWidth="1"/>
    <col min="2" max="2" width="17.25" style="3" customWidth="1"/>
    <col min="3" max="4" width="8.25" style="3" customWidth="1"/>
    <col min="5" max="5" width="7.75" style="3" customWidth="1"/>
    <col min="6" max="6" width="9" style="3"/>
    <col min="7" max="7" width="9.25" style="3" customWidth="1"/>
    <col min="8" max="8" width="13.125" style="3" customWidth="1"/>
    <col min="9" max="12" width="10.625" style="3" customWidth="1" outlineLevel="1"/>
    <col min="13" max="13" width="12.25" style="3" customWidth="1"/>
    <col min="14" max="14" width="10.625" style="3" customWidth="1"/>
    <col min="15" max="15" width="12.25" style="3" customWidth="1"/>
    <col min="16" max="16" width="8.625" style="3" customWidth="1"/>
    <col min="17" max="17" width="9.75" style="3" customWidth="1"/>
    <col min="18" max="18" width="9" style="3"/>
    <col min="19" max="23" width="5.625" style="4" customWidth="1" outlineLevel="1"/>
    <col min="24" max="24" width="14.75" style="4" customWidth="1" outlineLevel="1"/>
    <col min="25" max="25" width="13.625" style="4" customWidth="1"/>
    <col min="26"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customWidth="1" outlineLevel="2"/>
    <col min="39" max="39" width="11.25" style="4" customWidth="1" outlineLevel="2"/>
    <col min="40" max="45" width="8.625" style="4" customWidth="1" outlineLevel="2"/>
    <col min="46" max="46" width="8.625" style="4" customWidth="1" outlineLevel="1"/>
    <col min="47" max="47" width="13.75" style="4" customWidth="1"/>
    <col min="48" max="50" width="13.625" style="4" customWidth="1" outlineLevel="1"/>
    <col min="51" max="51" width="13.625" style="4" customWidth="1"/>
    <col min="52" max="16384" width="9" style="3"/>
  </cols>
  <sheetData>
    <row r="1" customHeight="1" spans="1:1">
      <c r="A1" s="5" t="s">
        <v>435</v>
      </c>
    </row>
    <row r="2" s="1" customFormat="1" ht="30" customHeight="1" spans="1:51">
      <c r="A2" s="6" t="s">
        <v>918</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customHeight="1" spans="1:51">
      <c r="A3" s="2" t="str">
        <f>"评估基准日："&amp;TEXT(基本信息输入表!M7,"yyyy年mm月dd日")</f>
        <v>评估基准日：2024年06月30日</v>
      </c>
      <c r="B3" s="2"/>
      <c r="C3" s="2"/>
      <c r="D3" s="2"/>
      <c r="E3" s="2"/>
      <c r="F3" s="2"/>
      <c r="G3" s="2"/>
      <c r="H3" s="2"/>
      <c r="I3" s="2"/>
      <c r="J3" s="2"/>
      <c r="K3" s="2"/>
      <c r="L3" s="2"/>
      <c r="M3" s="2"/>
      <c r="N3" s="2"/>
      <c r="O3" s="2"/>
      <c r="P3" s="2"/>
      <c r="Q3" s="2"/>
      <c r="R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ht="14.1" customHeight="1" spans="1:18">
      <c r="A4" s="2"/>
      <c r="B4" s="2"/>
      <c r="C4" s="2"/>
      <c r="D4" s="2"/>
      <c r="E4" s="2"/>
      <c r="F4" s="2"/>
      <c r="G4" s="2"/>
      <c r="H4" s="2"/>
      <c r="I4" s="2"/>
      <c r="J4" s="2"/>
      <c r="K4" s="2"/>
      <c r="L4" s="2"/>
      <c r="M4" s="2"/>
      <c r="N4" s="2"/>
      <c r="O4" s="2"/>
      <c r="P4" s="2"/>
      <c r="Q4" s="21" t="s">
        <v>919</v>
      </c>
      <c r="R4" s="2"/>
    </row>
    <row r="5" customHeight="1" spans="1:51">
      <c r="A5" s="3" t="str">
        <f>基本信息输入表!K6&amp;"："&amp;基本信息输入表!M6</f>
        <v>被评估单位：贵州天然气能源投资股份有限公司</v>
      </c>
      <c r="Q5" s="21" t="s">
        <v>469</v>
      </c>
      <c r="S5" s="20" t="s">
        <v>598</v>
      </c>
      <c r="T5" s="20"/>
      <c r="U5" s="20"/>
      <c r="V5" s="20"/>
      <c r="W5" s="20"/>
      <c r="X5" s="20"/>
      <c r="Y5" s="20"/>
      <c r="Z5" s="30" t="s">
        <v>599</v>
      </c>
      <c r="AA5" s="31"/>
      <c r="AB5" s="31"/>
      <c r="AC5" s="31"/>
      <c r="AD5" s="31"/>
      <c r="AE5" s="31"/>
      <c r="AF5" s="31"/>
      <c r="AG5" s="31"/>
      <c r="AH5" s="31"/>
      <c r="AI5" s="31"/>
      <c r="AJ5" s="32"/>
      <c r="AK5" s="68" t="s">
        <v>600</v>
      </c>
      <c r="AL5" s="36"/>
      <c r="AM5" s="36"/>
      <c r="AN5" s="36"/>
      <c r="AO5" s="36"/>
      <c r="AP5" s="36"/>
      <c r="AQ5" s="36"/>
      <c r="AR5" s="36"/>
      <c r="AS5" s="36"/>
      <c r="AT5" s="36"/>
      <c r="AU5" s="37"/>
      <c r="AV5" s="33" t="s">
        <v>601</v>
      </c>
      <c r="AW5" s="33"/>
      <c r="AX5" s="33"/>
      <c r="AY5" s="33"/>
    </row>
    <row r="6" s="2" customFormat="1" customHeight="1" spans="1:51">
      <c r="A6" s="155" t="s">
        <v>470</v>
      </c>
      <c r="B6" s="155" t="s">
        <v>659</v>
      </c>
      <c r="C6" s="155" t="s">
        <v>920</v>
      </c>
      <c r="D6" s="155" t="s">
        <v>678</v>
      </c>
      <c r="E6" s="155" t="s">
        <v>679</v>
      </c>
      <c r="F6" s="155" t="s">
        <v>921</v>
      </c>
      <c r="G6" s="155" t="s">
        <v>680</v>
      </c>
      <c r="H6" s="155" t="s">
        <v>922</v>
      </c>
      <c r="I6" s="141" t="s">
        <v>694</v>
      </c>
      <c r="J6" s="141"/>
      <c r="K6" s="141" t="s">
        <v>695</v>
      </c>
      <c r="L6" s="141"/>
      <c r="M6" s="144" t="s">
        <v>442</v>
      </c>
      <c r="N6" s="144" t="s">
        <v>781</v>
      </c>
      <c r="O6" s="155" t="s">
        <v>443</v>
      </c>
      <c r="P6" s="155" t="s">
        <v>445</v>
      </c>
      <c r="Q6" s="155" t="s">
        <v>588</v>
      </c>
      <c r="S6" s="20" t="s">
        <v>602</v>
      </c>
      <c r="T6" s="22" t="s">
        <v>913</v>
      </c>
      <c r="U6" s="20" t="s">
        <v>655</v>
      </c>
      <c r="V6" s="23" t="s">
        <v>630</v>
      </c>
      <c r="W6" s="23" t="s">
        <v>604</v>
      </c>
      <c r="X6" s="20" t="s">
        <v>605</v>
      </c>
      <c r="Y6" s="20"/>
      <c r="Z6" s="30" t="s">
        <v>606</v>
      </c>
      <c r="AA6" s="31"/>
      <c r="AB6" s="31"/>
      <c r="AC6" s="31"/>
      <c r="AD6" s="32"/>
      <c r="AE6" s="33" t="s">
        <v>607</v>
      </c>
      <c r="AF6" s="33"/>
      <c r="AG6" s="33" t="s">
        <v>656</v>
      </c>
      <c r="AH6" s="33"/>
      <c r="AI6" s="33" t="s">
        <v>608</v>
      </c>
      <c r="AJ6" s="38"/>
      <c r="AK6" s="20" t="s">
        <v>609</v>
      </c>
      <c r="AL6" s="20" t="s">
        <v>657</v>
      </c>
      <c r="AM6" s="20"/>
      <c r="AN6" s="69" t="s">
        <v>658</v>
      </c>
      <c r="AO6" s="70"/>
      <c r="AP6" s="70"/>
      <c r="AQ6" s="70"/>
      <c r="AR6" s="70"/>
      <c r="AS6" s="71"/>
      <c r="AT6" s="20" t="s">
        <v>443</v>
      </c>
      <c r="AU6" s="40"/>
      <c r="AV6" s="38" t="s">
        <v>610</v>
      </c>
      <c r="AW6" s="38" t="s">
        <v>611</v>
      </c>
      <c r="AX6" s="33" t="s">
        <v>612</v>
      </c>
      <c r="AY6" s="38"/>
    </row>
    <row r="7" ht="26" spans="1:51">
      <c r="A7" s="156"/>
      <c r="B7" s="156"/>
      <c r="C7" s="156"/>
      <c r="D7" s="156"/>
      <c r="E7" s="156"/>
      <c r="F7" s="156"/>
      <c r="G7" s="156"/>
      <c r="H7" s="156"/>
      <c r="I7" s="132" t="s">
        <v>442</v>
      </c>
      <c r="J7" s="132" t="s">
        <v>781</v>
      </c>
      <c r="K7" s="132" t="s">
        <v>442</v>
      </c>
      <c r="L7" s="132" t="s">
        <v>781</v>
      </c>
      <c r="M7" s="145"/>
      <c r="N7" s="145"/>
      <c r="O7" s="156"/>
      <c r="P7" s="156" t="str">
        <f t="shared" ref="P7:P30" si="0">IF(M7-N7=0,"",(O7-M7+N7)/(M7-N7)*100)</f>
        <v/>
      </c>
      <c r="Q7" s="156"/>
      <c r="S7" s="20"/>
      <c r="T7" s="20"/>
      <c r="U7" s="20"/>
      <c r="V7" s="20"/>
      <c r="W7" s="20"/>
      <c r="X7" s="20"/>
      <c r="Y7" s="20"/>
      <c r="Z7" s="33" t="s">
        <v>617</v>
      </c>
      <c r="AA7" s="33" t="s">
        <v>618</v>
      </c>
      <c r="AB7" s="33" t="s">
        <v>667</v>
      </c>
      <c r="AC7" s="33" t="s">
        <v>620</v>
      </c>
      <c r="AD7" s="30" t="s">
        <v>621</v>
      </c>
      <c r="AE7" s="33" t="s">
        <v>622</v>
      </c>
      <c r="AF7" s="33" t="s">
        <v>623</v>
      </c>
      <c r="AG7" s="33" t="s">
        <v>622</v>
      </c>
      <c r="AH7" s="33" t="s">
        <v>668</v>
      </c>
      <c r="AI7" s="33"/>
      <c r="AJ7" s="41"/>
      <c r="AK7" s="20"/>
      <c r="AL7" s="20" t="s">
        <v>669</v>
      </c>
      <c r="AM7" s="20" t="s">
        <v>670</v>
      </c>
      <c r="AN7" s="110" t="s">
        <v>914</v>
      </c>
      <c r="AO7" s="110" t="s">
        <v>672</v>
      </c>
      <c r="AP7" s="110" t="s">
        <v>673</v>
      </c>
      <c r="AQ7" s="20"/>
      <c r="AR7" s="20"/>
      <c r="AS7" s="20"/>
      <c r="AT7" s="20"/>
      <c r="AU7" s="43"/>
      <c r="AV7" s="41"/>
      <c r="AW7" s="41"/>
      <c r="AX7" s="33"/>
      <c r="AY7" s="41"/>
    </row>
    <row r="8" customHeight="1" spans="1:51">
      <c r="A8" s="107" t="str">
        <f>IF(B8="","",ROW()-7)</f>
        <v/>
      </c>
      <c r="B8" s="13"/>
      <c r="C8" s="9"/>
      <c r="D8" s="9"/>
      <c r="E8" s="9"/>
      <c r="F8" s="9"/>
      <c r="G8" s="9"/>
      <c r="H8" s="9"/>
      <c r="I8" s="16"/>
      <c r="J8" s="16"/>
      <c r="K8" s="16"/>
      <c r="L8" s="16"/>
      <c r="M8" s="16">
        <f>K8+I8</f>
        <v>0</v>
      </c>
      <c r="N8" s="16">
        <f>L8+J8</f>
        <v>0</v>
      </c>
      <c r="O8" s="16"/>
      <c r="P8" s="16" t="str">
        <f t="shared" si="0"/>
        <v/>
      </c>
      <c r="Q8" s="27"/>
      <c r="S8" s="28"/>
      <c r="T8" s="28"/>
      <c r="U8" s="28"/>
      <c r="V8" s="28"/>
      <c r="W8" s="28"/>
      <c r="X8" s="28"/>
      <c r="Y8" s="28"/>
      <c r="Z8" s="28"/>
      <c r="AA8" s="28"/>
      <c r="AB8" s="28"/>
      <c r="AC8" s="34"/>
      <c r="AD8" s="34"/>
      <c r="AE8" s="28"/>
      <c r="AF8" s="34"/>
      <c r="AG8" s="34"/>
      <c r="AH8" s="34"/>
      <c r="AI8" s="34"/>
      <c r="AJ8" s="34"/>
      <c r="AK8" s="34"/>
      <c r="AL8" s="34" t="s">
        <v>208</v>
      </c>
      <c r="AM8" s="34"/>
      <c r="AN8" s="34"/>
      <c r="AO8" s="34"/>
      <c r="AP8" s="34"/>
      <c r="AQ8" s="34"/>
      <c r="AR8" s="34"/>
      <c r="AS8" s="34"/>
      <c r="AT8" s="34"/>
      <c r="AU8" s="34"/>
      <c r="AV8" s="44" t="str">
        <f>IFERROR((AT8-M8+N8)/(M8-N8)*100,"")</f>
        <v/>
      </c>
      <c r="AW8" s="34"/>
      <c r="AX8" s="34"/>
      <c r="AY8" s="34"/>
    </row>
    <row r="9" customHeight="1" spans="1:51">
      <c r="A9" s="107" t="str">
        <f t="shared" ref="A9:A27" si="1">IF(B9="","",ROW()-7)</f>
        <v/>
      </c>
      <c r="B9" s="13"/>
      <c r="C9" s="9"/>
      <c r="D9" s="9"/>
      <c r="E9" s="9"/>
      <c r="F9" s="9"/>
      <c r="G9" s="9"/>
      <c r="H9" s="9"/>
      <c r="I9" s="16"/>
      <c r="J9" s="16"/>
      <c r="K9" s="16"/>
      <c r="L9" s="16"/>
      <c r="M9" s="16">
        <f t="shared" ref="M9:M27" si="2">K9+I9</f>
        <v>0</v>
      </c>
      <c r="N9" s="16">
        <f t="shared" ref="N9:N27" si="3">L9+J9</f>
        <v>0</v>
      </c>
      <c r="O9" s="16"/>
      <c r="P9" s="16" t="str">
        <f t="shared" si="0"/>
        <v/>
      </c>
      <c r="Q9" s="27"/>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34"/>
      <c r="AU9" s="34"/>
      <c r="AV9" s="44" t="str">
        <f t="shared" ref="AV9:AV30" si="4">IFERROR((AT9-M9+N9)/(M9-N9)*100,"")</f>
        <v/>
      </c>
      <c r="AW9" s="34"/>
      <c r="AX9" s="34"/>
      <c r="AY9" s="34"/>
    </row>
    <row r="10" customHeight="1" spans="1:51">
      <c r="A10" s="107" t="str">
        <f t="shared" si="1"/>
        <v/>
      </c>
      <c r="B10" s="13"/>
      <c r="C10" s="9"/>
      <c r="D10" s="9"/>
      <c r="E10" s="9"/>
      <c r="F10" s="9"/>
      <c r="G10" s="9"/>
      <c r="H10" s="9"/>
      <c r="I10" s="16"/>
      <c r="J10" s="16"/>
      <c r="K10" s="16"/>
      <c r="L10" s="16"/>
      <c r="M10" s="16">
        <f t="shared" si="2"/>
        <v>0</v>
      </c>
      <c r="N10" s="16">
        <f t="shared" si="3"/>
        <v>0</v>
      </c>
      <c r="O10" s="16"/>
      <c r="P10" s="16" t="str">
        <f t="shared" si="0"/>
        <v/>
      </c>
      <c r="Q10" s="27"/>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34"/>
      <c r="AU10" s="34"/>
      <c r="AV10" s="44" t="str">
        <f t="shared" si="4"/>
        <v/>
      </c>
      <c r="AW10" s="34"/>
      <c r="AX10" s="34"/>
      <c r="AY10" s="34"/>
    </row>
    <row r="11" customHeight="1" spans="1:51">
      <c r="A11" s="107" t="str">
        <f t="shared" si="1"/>
        <v/>
      </c>
      <c r="B11" s="13"/>
      <c r="C11" s="9"/>
      <c r="D11" s="9"/>
      <c r="E11" s="9"/>
      <c r="F11" s="9"/>
      <c r="G11" s="9"/>
      <c r="H11" s="9"/>
      <c r="I11" s="16"/>
      <c r="J11" s="16"/>
      <c r="K11" s="16"/>
      <c r="L11" s="16"/>
      <c r="M11" s="16">
        <f t="shared" si="2"/>
        <v>0</v>
      </c>
      <c r="N11" s="16">
        <f t="shared" si="3"/>
        <v>0</v>
      </c>
      <c r="O11" s="16"/>
      <c r="P11" s="16" t="str">
        <f t="shared" si="0"/>
        <v/>
      </c>
      <c r="Q11" s="27"/>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34"/>
      <c r="AU11" s="34"/>
      <c r="AV11" s="44" t="str">
        <f t="shared" si="4"/>
        <v/>
      </c>
      <c r="AW11" s="34"/>
      <c r="AX11" s="34"/>
      <c r="AY11" s="34"/>
    </row>
    <row r="12" customHeight="1" spans="1:51">
      <c r="A12" s="107" t="str">
        <f t="shared" si="1"/>
        <v/>
      </c>
      <c r="B12" s="13"/>
      <c r="C12" s="9"/>
      <c r="D12" s="9"/>
      <c r="E12" s="9"/>
      <c r="F12" s="9"/>
      <c r="G12" s="9"/>
      <c r="H12" s="9"/>
      <c r="I12" s="16"/>
      <c r="J12" s="16"/>
      <c r="K12" s="16"/>
      <c r="L12" s="16"/>
      <c r="M12" s="16">
        <f t="shared" si="2"/>
        <v>0</v>
      </c>
      <c r="N12" s="16">
        <f t="shared" si="3"/>
        <v>0</v>
      </c>
      <c r="O12" s="16"/>
      <c r="P12" s="16" t="str">
        <f t="shared" si="0"/>
        <v/>
      </c>
      <c r="Q12" s="27"/>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34"/>
      <c r="AU12" s="34"/>
      <c r="AV12" s="44" t="str">
        <f t="shared" si="4"/>
        <v/>
      </c>
      <c r="AW12" s="34"/>
      <c r="AX12" s="34"/>
      <c r="AY12" s="34"/>
    </row>
    <row r="13" customHeight="1" spans="1:51">
      <c r="A13" s="107" t="str">
        <f t="shared" si="1"/>
        <v/>
      </c>
      <c r="B13" s="13"/>
      <c r="C13" s="9"/>
      <c r="D13" s="9"/>
      <c r="E13" s="9"/>
      <c r="F13" s="9"/>
      <c r="G13" s="9"/>
      <c r="H13" s="9"/>
      <c r="I13" s="16"/>
      <c r="J13" s="16"/>
      <c r="K13" s="16"/>
      <c r="L13" s="16"/>
      <c r="M13" s="16">
        <f t="shared" si="2"/>
        <v>0</v>
      </c>
      <c r="N13" s="16">
        <f t="shared" si="3"/>
        <v>0</v>
      </c>
      <c r="O13" s="16"/>
      <c r="P13" s="16" t="str">
        <f t="shared" si="0"/>
        <v/>
      </c>
      <c r="Q13" s="27"/>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34"/>
      <c r="AU13" s="34"/>
      <c r="AV13" s="44" t="str">
        <f t="shared" si="4"/>
        <v/>
      </c>
      <c r="AW13" s="34"/>
      <c r="AX13" s="34"/>
      <c r="AY13" s="34"/>
    </row>
    <row r="14" customHeight="1" spans="1:51">
      <c r="A14" s="107" t="str">
        <f t="shared" si="1"/>
        <v/>
      </c>
      <c r="B14" s="13"/>
      <c r="C14" s="9"/>
      <c r="D14" s="9"/>
      <c r="E14" s="9"/>
      <c r="F14" s="9"/>
      <c r="G14" s="9"/>
      <c r="H14" s="9"/>
      <c r="I14" s="16"/>
      <c r="J14" s="16"/>
      <c r="K14" s="16"/>
      <c r="L14" s="16"/>
      <c r="M14" s="16">
        <f t="shared" si="2"/>
        <v>0</v>
      </c>
      <c r="N14" s="16">
        <f t="shared" si="3"/>
        <v>0</v>
      </c>
      <c r="O14" s="16"/>
      <c r="P14" s="16" t="str">
        <f t="shared" si="0"/>
        <v/>
      </c>
      <c r="Q14" s="27"/>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34"/>
      <c r="AU14" s="34"/>
      <c r="AV14" s="44" t="str">
        <f t="shared" si="4"/>
        <v/>
      </c>
      <c r="AW14" s="34"/>
      <c r="AX14" s="34"/>
      <c r="AY14" s="34"/>
    </row>
    <row r="15" customHeight="1" spans="1:51">
      <c r="A15" s="107" t="str">
        <f t="shared" si="1"/>
        <v/>
      </c>
      <c r="B15" s="13"/>
      <c r="C15" s="9"/>
      <c r="D15" s="9"/>
      <c r="E15" s="9"/>
      <c r="F15" s="9"/>
      <c r="G15" s="9"/>
      <c r="H15" s="9"/>
      <c r="I15" s="16"/>
      <c r="J15" s="16"/>
      <c r="K15" s="16"/>
      <c r="L15" s="16"/>
      <c r="M15" s="16">
        <f t="shared" si="2"/>
        <v>0</v>
      </c>
      <c r="N15" s="16">
        <f t="shared" si="3"/>
        <v>0</v>
      </c>
      <c r="O15" s="16"/>
      <c r="P15" s="16" t="str">
        <f t="shared" si="0"/>
        <v/>
      </c>
      <c r="Q15" s="27"/>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34"/>
      <c r="AU15" s="34"/>
      <c r="AV15" s="44" t="str">
        <f t="shared" si="4"/>
        <v/>
      </c>
      <c r="AW15" s="34"/>
      <c r="AX15" s="34"/>
      <c r="AY15" s="34"/>
    </row>
    <row r="16" customHeight="1" spans="1:51">
      <c r="A16" s="107" t="str">
        <f t="shared" si="1"/>
        <v/>
      </c>
      <c r="B16" s="13"/>
      <c r="C16" s="9"/>
      <c r="D16" s="9"/>
      <c r="E16" s="9"/>
      <c r="F16" s="9"/>
      <c r="G16" s="9"/>
      <c r="H16" s="9"/>
      <c r="I16" s="16"/>
      <c r="J16" s="16"/>
      <c r="K16" s="16"/>
      <c r="L16" s="16"/>
      <c r="M16" s="16">
        <f t="shared" si="2"/>
        <v>0</v>
      </c>
      <c r="N16" s="16">
        <f t="shared" si="3"/>
        <v>0</v>
      </c>
      <c r="O16" s="16"/>
      <c r="P16" s="16" t="str">
        <f t="shared" si="0"/>
        <v/>
      </c>
      <c r="Q16" s="27"/>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34"/>
      <c r="AU16" s="34"/>
      <c r="AV16" s="44" t="str">
        <f t="shared" si="4"/>
        <v/>
      </c>
      <c r="AW16" s="34"/>
      <c r="AX16" s="34"/>
      <c r="AY16" s="34"/>
    </row>
    <row r="17" customHeight="1" spans="1:51">
      <c r="A17" s="107" t="str">
        <f t="shared" si="1"/>
        <v/>
      </c>
      <c r="B17" s="13"/>
      <c r="C17" s="9"/>
      <c r="D17" s="9"/>
      <c r="E17" s="9"/>
      <c r="F17" s="9"/>
      <c r="G17" s="9"/>
      <c r="H17" s="9"/>
      <c r="I17" s="16"/>
      <c r="J17" s="16"/>
      <c r="K17" s="16"/>
      <c r="L17" s="16"/>
      <c r="M17" s="16">
        <f t="shared" si="2"/>
        <v>0</v>
      </c>
      <c r="N17" s="16">
        <f t="shared" si="3"/>
        <v>0</v>
      </c>
      <c r="O17" s="16"/>
      <c r="P17" s="16" t="str">
        <f t="shared" si="0"/>
        <v/>
      </c>
      <c r="Q17" s="27"/>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34"/>
      <c r="AU17" s="34"/>
      <c r="AV17" s="44" t="str">
        <f t="shared" si="4"/>
        <v/>
      </c>
      <c r="AW17" s="34"/>
      <c r="AX17" s="34"/>
      <c r="AY17" s="34"/>
    </row>
    <row r="18" customHeight="1" spans="1:51">
      <c r="A18" s="107" t="str">
        <f t="shared" si="1"/>
        <v/>
      </c>
      <c r="B18" s="13"/>
      <c r="C18" s="9"/>
      <c r="D18" s="9"/>
      <c r="E18" s="9"/>
      <c r="F18" s="9"/>
      <c r="G18" s="9"/>
      <c r="H18" s="9"/>
      <c r="I18" s="16"/>
      <c r="J18" s="16"/>
      <c r="K18" s="16"/>
      <c r="L18" s="16"/>
      <c r="M18" s="16">
        <f t="shared" si="2"/>
        <v>0</v>
      </c>
      <c r="N18" s="16">
        <f t="shared" si="3"/>
        <v>0</v>
      </c>
      <c r="O18" s="16"/>
      <c r="P18" s="16" t="str">
        <f t="shared" si="0"/>
        <v/>
      </c>
      <c r="Q18" s="27"/>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34"/>
      <c r="AU18" s="34"/>
      <c r="AV18" s="44" t="str">
        <f t="shared" si="4"/>
        <v/>
      </c>
      <c r="AW18" s="34"/>
      <c r="AX18" s="34"/>
      <c r="AY18" s="34"/>
    </row>
    <row r="19" customHeight="1" spans="1:51">
      <c r="A19" s="107"/>
      <c r="B19" s="13"/>
      <c r="C19" s="9"/>
      <c r="D19" s="9"/>
      <c r="E19" s="9"/>
      <c r="F19" s="9"/>
      <c r="G19" s="9"/>
      <c r="H19" s="9"/>
      <c r="I19" s="16"/>
      <c r="J19" s="16"/>
      <c r="K19" s="16"/>
      <c r="L19" s="16"/>
      <c r="M19" s="16">
        <f t="shared" si="2"/>
        <v>0</v>
      </c>
      <c r="N19" s="16">
        <f t="shared" si="3"/>
        <v>0</v>
      </c>
      <c r="O19" s="16"/>
      <c r="P19" s="16" t="str">
        <f t="shared" ref="P19:P22" si="5">IF(M19-N19=0,"",(O19-M19+N19)/(M19-N19)*100)</f>
        <v/>
      </c>
      <c r="Q19" s="27"/>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34"/>
      <c r="AU19" s="34"/>
      <c r="AV19" s="44"/>
      <c r="AW19" s="34"/>
      <c r="AX19" s="34"/>
      <c r="AY19" s="34"/>
    </row>
    <row r="20" customHeight="1" spans="1:51">
      <c r="A20" s="107"/>
      <c r="B20" s="13"/>
      <c r="C20" s="9"/>
      <c r="D20" s="9"/>
      <c r="E20" s="9"/>
      <c r="F20" s="9"/>
      <c r="G20" s="9"/>
      <c r="H20" s="9"/>
      <c r="I20" s="16"/>
      <c r="J20" s="16"/>
      <c r="K20" s="16"/>
      <c r="L20" s="16"/>
      <c r="M20" s="16">
        <f t="shared" si="2"/>
        <v>0</v>
      </c>
      <c r="N20" s="16">
        <f t="shared" si="3"/>
        <v>0</v>
      </c>
      <c r="O20" s="16"/>
      <c r="P20" s="16" t="str">
        <f t="shared" si="5"/>
        <v/>
      </c>
      <c r="Q20" s="27"/>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34"/>
      <c r="AU20" s="34"/>
      <c r="AV20" s="44"/>
      <c r="AW20" s="34"/>
      <c r="AX20" s="34"/>
      <c r="AY20" s="34"/>
    </row>
    <row r="21" customHeight="1" spans="1:51">
      <c r="A21" s="107"/>
      <c r="B21" s="13"/>
      <c r="C21" s="9"/>
      <c r="D21" s="9"/>
      <c r="E21" s="9"/>
      <c r="F21" s="9"/>
      <c r="G21" s="9"/>
      <c r="H21" s="9"/>
      <c r="I21" s="16"/>
      <c r="J21" s="16"/>
      <c r="K21" s="16"/>
      <c r="L21" s="16"/>
      <c r="M21" s="16">
        <f t="shared" si="2"/>
        <v>0</v>
      </c>
      <c r="N21" s="16">
        <f t="shared" si="3"/>
        <v>0</v>
      </c>
      <c r="O21" s="16"/>
      <c r="P21" s="16" t="str">
        <f t="shared" si="5"/>
        <v/>
      </c>
      <c r="Q21" s="27"/>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34"/>
      <c r="AU21" s="34"/>
      <c r="AV21" s="44"/>
      <c r="AW21" s="34"/>
      <c r="AX21" s="34"/>
      <c r="AY21" s="34"/>
    </row>
    <row r="22" customHeight="1" spans="1:51">
      <c r="A22" s="107" t="str">
        <f t="shared" si="1"/>
        <v/>
      </c>
      <c r="B22" s="13"/>
      <c r="C22" s="9"/>
      <c r="D22" s="9"/>
      <c r="E22" s="9"/>
      <c r="F22" s="9"/>
      <c r="G22" s="9"/>
      <c r="H22" s="9"/>
      <c r="I22" s="16"/>
      <c r="J22" s="16"/>
      <c r="K22" s="16"/>
      <c r="L22" s="16"/>
      <c r="M22" s="16">
        <f t="shared" si="2"/>
        <v>0</v>
      </c>
      <c r="N22" s="16">
        <f t="shared" si="3"/>
        <v>0</v>
      </c>
      <c r="O22" s="16"/>
      <c r="P22" s="16" t="str">
        <f t="shared" si="5"/>
        <v/>
      </c>
      <c r="Q22" s="27"/>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34"/>
      <c r="AU22" s="34"/>
      <c r="AV22" s="44" t="str">
        <f t="shared" si="4"/>
        <v/>
      </c>
      <c r="AW22" s="34"/>
      <c r="AX22" s="34"/>
      <c r="AY22" s="34"/>
    </row>
    <row r="23" customHeight="1" spans="1:51">
      <c r="A23" s="107" t="str">
        <f t="shared" si="1"/>
        <v/>
      </c>
      <c r="B23" s="13"/>
      <c r="C23" s="9"/>
      <c r="D23" s="9"/>
      <c r="E23" s="9"/>
      <c r="F23" s="9"/>
      <c r="G23" s="9"/>
      <c r="H23" s="9"/>
      <c r="I23" s="16"/>
      <c r="J23" s="16"/>
      <c r="K23" s="16"/>
      <c r="L23" s="16"/>
      <c r="M23" s="16">
        <f t="shared" si="2"/>
        <v>0</v>
      </c>
      <c r="N23" s="16">
        <f t="shared" si="3"/>
        <v>0</v>
      </c>
      <c r="O23" s="16"/>
      <c r="P23" s="16" t="str">
        <f t="shared" si="0"/>
        <v/>
      </c>
      <c r="Q23" s="27"/>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34"/>
      <c r="AU23" s="34"/>
      <c r="AV23" s="44" t="str">
        <f t="shared" si="4"/>
        <v/>
      </c>
      <c r="AW23" s="34"/>
      <c r="AX23" s="34"/>
      <c r="AY23" s="34"/>
    </row>
    <row r="24" customHeight="1" spans="1:51">
      <c r="A24" s="107" t="str">
        <f t="shared" si="1"/>
        <v/>
      </c>
      <c r="B24" s="13"/>
      <c r="C24" s="9"/>
      <c r="D24" s="9"/>
      <c r="E24" s="9"/>
      <c r="F24" s="9"/>
      <c r="G24" s="9"/>
      <c r="H24" s="9"/>
      <c r="I24" s="16"/>
      <c r="J24" s="16"/>
      <c r="K24" s="16"/>
      <c r="L24" s="16"/>
      <c r="M24" s="16">
        <f t="shared" si="2"/>
        <v>0</v>
      </c>
      <c r="N24" s="16">
        <f t="shared" si="3"/>
        <v>0</v>
      </c>
      <c r="O24" s="16"/>
      <c r="P24" s="16" t="str">
        <f t="shared" si="0"/>
        <v/>
      </c>
      <c r="Q24" s="27"/>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34"/>
      <c r="AU24" s="34"/>
      <c r="AV24" s="44" t="str">
        <f t="shared" si="4"/>
        <v/>
      </c>
      <c r="AW24" s="34"/>
      <c r="AX24" s="34"/>
      <c r="AY24" s="34"/>
    </row>
    <row r="25" customHeight="1" spans="1:51">
      <c r="A25" s="107" t="str">
        <f t="shared" si="1"/>
        <v/>
      </c>
      <c r="B25" s="13"/>
      <c r="C25" s="9"/>
      <c r="D25" s="9"/>
      <c r="E25" s="9"/>
      <c r="F25" s="9"/>
      <c r="G25" s="9"/>
      <c r="H25" s="9"/>
      <c r="I25" s="16"/>
      <c r="J25" s="16"/>
      <c r="K25" s="16"/>
      <c r="L25" s="16"/>
      <c r="M25" s="16">
        <f t="shared" si="2"/>
        <v>0</v>
      </c>
      <c r="N25" s="16">
        <f t="shared" si="3"/>
        <v>0</v>
      </c>
      <c r="O25" s="16"/>
      <c r="P25" s="16" t="str">
        <f t="shared" si="0"/>
        <v/>
      </c>
      <c r="Q25" s="27"/>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34"/>
      <c r="AU25" s="34"/>
      <c r="AV25" s="44" t="str">
        <f t="shared" si="4"/>
        <v/>
      </c>
      <c r="AW25" s="34"/>
      <c r="AX25" s="34"/>
      <c r="AY25" s="34"/>
    </row>
    <row r="26" customHeight="1" spans="1:51">
      <c r="A26" s="107" t="str">
        <f t="shared" si="1"/>
        <v/>
      </c>
      <c r="B26" s="13"/>
      <c r="C26" s="9"/>
      <c r="D26" s="9"/>
      <c r="E26" s="9"/>
      <c r="F26" s="9"/>
      <c r="G26" s="9"/>
      <c r="H26" s="9"/>
      <c r="I26" s="16"/>
      <c r="J26" s="16"/>
      <c r="K26" s="16"/>
      <c r="L26" s="16"/>
      <c r="M26" s="16">
        <f t="shared" si="2"/>
        <v>0</v>
      </c>
      <c r="N26" s="16">
        <f t="shared" si="3"/>
        <v>0</v>
      </c>
      <c r="O26" s="16"/>
      <c r="P26" s="16" t="str">
        <f t="shared" si="0"/>
        <v/>
      </c>
      <c r="Q26" s="27"/>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34"/>
      <c r="AU26" s="34"/>
      <c r="AV26" s="44" t="str">
        <f t="shared" si="4"/>
        <v/>
      </c>
      <c r="AW26" s="34"/>
      <c r="AX26" s="34"/>
      <c r="AY26" s="34"/>
    </row>
    <row r="27" customHeight="1" spans="1:51">
      <c r="A27" s="107" t="str">
        <f t="shared" si="1"/>
        <v/>
      </c>
      <c r="B27" s="13"/>
      <c r="C27" s="9"/>
      <c r="D27" s="9"/>
      <c r="E27" s="9"/>
      <c r="F27" s="9"/>
      <c r="G27" s="9"/>
      <c r="H27" s="9"/>
      <c r="I27" s="16"/>
      <c r="J27" s="16"/>
      <c r="K27" s="16"/>
      <c r="L27" s="16"/>
      <c r="M27" s="16">
        <f t="shared" si="2"/>
        <v>0</v>
      </c>
      <c r="N27" s="16">
        <f t="shared" si="3"/>
        <v>0</v>
      </c>
      <c r="O27" s="16"/>
      <c r="P27" s="16" t="str">
        <f t="shared" si="0"/>
        <v/>
      </c>
      <c r="Q27" s="27"/>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34"/>
      <c r="AU27" s="34"/>
      <c r="AV27" s="44" t="str">
        <f t="shared" si="4"/>
        <v/>
      </c>
      <c r="AW27" s="34"/>
      <c r="AX27" s="34"/>
      <c r="AY27" s="34"/>
    </row>
    <row r="28" customHeight="1" spans="1:51">
      <c r="A28" s="17" t="s">
        <v>915</v>
      </c>
      <c r="B28" s="14"/>
      <c r="C28" s="15"/>
      <c r="D28" s="15"/>
      <c r="E28" s="16"/>
      <c r="F28" s="16"/>
      <c r="G28" s="104" t="s">
        <v>721</v>
      </c>
      <c r="H28" s="27"/>
      <c r="I28" s="288">
        <f t="shared" ref="I28:O28" si="6">SUM(I7:I27)</f>
        <v>0</v>
      </c>
      <c r="J28" s="288">
        <f t="shared" si="6"/>
        <v>0</v>
      </c>
      <c r="K28" s="288">
        <f t="shared" si="6"/>
        <v>0</v>
      </c>
      <c r="L28" s="288">
        <f t="shared" si="6"/>
        <v>0</v>
      </c>
      <c r="M28" s="288">
        <f t="shared" si="6"/>
        <v>0</v>
      </c>
      <c r="N28" s="288">
        <f t="shared" si="6"/>
        <v>0</v>
      </c>
      <c r="O28" s="288">
        <f t="shared" si="6"/>
        <v>0</v>
      </c>
      <c r="P28" s="16" t="str">
        <f t="shared" si="0"/>
        <v/>
      </c>
      <c r="Q28" s="27"/>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34"/>
      <c r="AU28" s="34"/>
      <c r="AV28" s="44" t="str">
        <f t="shared" si="4"/>
        <v/>
      </c>
      <c r="AW28" s="34"/>
      <c r="AX28" s="34"/>
      <c r="AY28" s="34"/>
    </row>
    <row r="29" customHeight="1" spans="1:51">
      <c r="A29" s="17" t="s">
        <v>916</v>
      </c>
      <c r="B29" s="14"/>
      <c r="C29" s="15"/>
      <c r="D29" s="15"/>
      <c r="E29" s="16"/>
      <c r="F29" s="16"/>
      <c r="G29" s="104" t="s">
        <v>721</v>
      </c>
      <c r="H29" s="27"/>
      <c r="I29" s="288">
        <f>J28</f>
        <v>0</v>
      </c>
      <c r="J29" s="288"/>
      <c r="K29" s="288">
        <f>L28</f>
        <v>0</v>
      </c>
      <c r="L29" s="288"/>
      <c r="M29" s="288">
        <f>N28</f>
        <v>0</v>
      </c>
      <c r="N29" s="288"/>
      <c r="O29" s="16"/>
      <c r="P29" s="16" t="str">
        <f t="shared" si="0"/>
        <v/>
      </c>
      <c r="Q29" s="27"/>
      <c r="S29" s="28"/>
      <c r="T29" s="28"/>
      <c r="U29" s="28"/>
      <c r="V29" s="28"/>
      <c r="W29" s="28"/>
      <c r="X29" s="28"/>
      <c r="Y29" s="28"/>
      <c r="Z29" s="28"/>
      <c r="AA29" s="28"/>
      <c r="AB29" s="28"/>
      <c r="AC29" s="35"/>
      <c r="AD29" s="34"/>
      <c r="AE29" s="28"/>
      <c r="AF29" s="34"/>
      <c r="AG29" s="34"/>
      <c r="AH29" s="34"/>
      <c r="AI29" s="34"/>
      <c r="AJ29" s="34"/>
      <c r="AK29" s="34"/>
      <c r="AL29" s="34"/>
      <c r="AM29" s="34"/>
      <c r="AN29" s="34"/>
      <c r="AO29" s="34"/>
      <c r="AP29" s="34"/>
      <c r="AQ29" s="34"/>
      <c r="AR29" s="34"/>
      <c r="AS29" s="34"/>
      <c r="AT29" s="34"/>
      <c r="AU29" s="34"/>
      <c r="AV29" s="44" t="str">
        <f t="shared" si="4"/>
        <v/>
      </c>
      <c r="AW29" s="34"/>
      <c r="AX29" s="34"/>
      <c r="AY29" s="34"/>
    </row>
    <row r="30" customHeight="1" spans="1:51">
      <c r="A30" s="17" t="s">
        <v>917</v>
      </c>
      <c r="B30" s="14"/>
      <c r="C30" s="15"/>
      <c r="D30" s="15"/>
      <c r="E30" s="16"/>
      <c r="F30" s="16"/>
      <c r="G30" s="104" t="s">
        <v>721</v>
      </c>
      <c r="H30" s="27"/>
      <c r="I30" s="15">
        <f>I28-I29</f>
        <v>0</v>
      </c>
      <c r="J30" s="15"/>
      <c r="K30" s="15">
        <f>K28-K29</f>
        <v>0</v>
      </c>
      <c r="L30" s="15"/>
      <c r="M30" s="15">
        <f>M28-M29</f>
        <v>0</v>
      </c>
      <c r="N30" s="15"/>
      <c r="O30" s="16">
        <f>O28</f>
        <v>0</v>
      </c>
      <c r="P30" s="16" t="str">
        <f t="shared" si="0"/>
        <v/>
      </c>
      <c r="Q30" s="27"/>
      <c r="S30" s="28"/>
      <c r="T30" s="28"/>
      <c r="U30" s="28"/>
      <c r="V30" s="28"/>
      <c r="W30" s="28"/>
      <c r="X30" s="28"/>
      <c r="Y30" s="28"/>
      <c r="Z30" s="28"/>
      <c r="AA30" s="28"/>
      <c r="AB30" s="28"/>
      <c r="AC30" s="35"/>
      <c r="AD30" s="34"/>
      <c r="AE30" s="28"/>
      <c r="AF30" s="34"/>
      <c r="AG30" s="34"/>
      <c r="AH30" s="34"/>
      <c r="AI30" s="34"/>
      <c r="AJ30" s="34"/>
      <c r="AK30" s="34"/>
      <c r="AL30" s="34"/>
      <c r="AM30" s="34"/>
      <c r="AN30" s="34"/>
      <c r="AO30" s="34"/>
      <c r="AP30" s="34"/>
      <c r="AQ30" s="34"/>
      <c r="AR30" s="34"/>
      <c r="AS30" s="34"/>
      <c r="AT30" s="34"/>
      <c r="AU30" s="34"/>
      <c r="AV30" s="44" t="str">
        <f t="shared" si="4"/>
        <v/>
      </c>
      <c r="AW30" s="34"/>
      <c r="AX30" s="34"/>
      <c r="AY30" s="34"/>
    </row>
    <row r="31" customHeight="1" spans="1:15">
      <c r="A31" s="3" t="str">
        <f>基本信息输入表!$K$6&amp;"填表人："&amp;基本信息输入表!$M$41</f>
        <v>被评估单位填表人：</v>
      </c>
      <c r="O31" s="3" t="str">
        <f>"评估人员："&amp;基本信息输入表!$Q$41</f>
        <v>评估人员：陈诗雨</v>
      </c>
    </row>
    <row r="32" customHeight="1" spans="1:1">
      <c r="A32" s="3" t="str">
        <f>"填表日期："&amp;YEAR(基本信息输入表!$O$41)&amp;"年"&amp;MONTH(基本信息输入表!$O$41)&amp;"月"&amp;DAY(基本信息输入表!$O$41)&amp;"日"</f>
        <v>填表日期：1900年1月0日</v>
      </c>
    </row>
    <row r="33" customHeight="1" spans="18:18">
      <c r="R33" s="29" t="s">
        <v>466</v>
      </c>
    </row>
  </sheetData>
  <mergeCells count="45">
    <mergeCell ref="A2:Q2"/>
    <mergeCell ref="A3:Q3"/>
    <mergeCell ref="S5:Y5"/>
    <mergeCell ref="Z5:AJ5"/>
    <mergeCell ref="AK5:AU5"/>
    <mergeCell ref="AV5:AY5"/>
    <mergeCell ref="I6:J6"/>
    <mergeCell ref="K6:L6"/>
    <mergeCell ref="Z6:AD6"/>
    <mergeCell ref="AE6:AF6"/>
    <mergeCell ref="AG6:AH6"/>
    <mergeCell ref="AL6:AM6"/>
    <mergeCell ref="AN6:AS6"/>
    <mergeCell ref="A28:B28"/>
    <mergeCell ref="A29:B29"/>
    <mergeCell ref="A30:B30"/>
    <mergeCell ref="A6:A7"/>
    <mergeCell ref="B6:B7"/>
    <mergeCell ref="C6:C7"/>
    <mergeCell ref="D6:D7"/>
    <mergeCell ref="E6:E7"/>
    <mergeCell ref="F6:F7"/>
    <mergeCell ref="G6:G7"/>
    <mergeCell ref="H6:H7"/>
    <mergeCell ref="M6:M7"/>
    <mergeCell ref="N6:N7"/>
    <mergeCell ref="O6:O7"/>
    <mergeCell ref="P6:P7"/>
    <mergeCell ref="Q6:Q7"/>
    <mergeCell ref="S6:S7"/>
    <mergeCell ref="T6:T7"/>
    <mergeCell ref="U6:U7"/>
    <mergeCell ref="V6:V7"/>
    <mergeCell ref="W6:W7"/>
    <mergeCell ref="X6:X7"/>
    <mergeCell ref="Y6:Y7"/>
    <mergeCell ref="AI6:AI7"/>
    <mergeCell ref="AJ6:AJ7"/>
    <mergeCell ref="AK6:AK7"/>
    <mergeCell ref="AT6:AT7"/>
    <mergeCell ref="AU6:AU7"/>
    <mergeCell ref="AV6:AV7"/>
    <mergeCell ref="AW6:AW7"/>
    <mergeCell ref="AX6:AX7"/>
    <mergeCell ref="AY6:AY7"/>
  </mergeCells>
  <dataValidations count="4">
    <dataValidation type="list" allowBlank="1" showInputMessage="1" showErrorMessage="1" sqref="AE8:AE30">
      <formula1>基本信息输入表!$A$126:$A$128</formula1>
    </dataValidation>
    <dataValidation type="list" allowBlank="1" showInputMessage="1" showErrorMessage="1" sqref="AG8:AG30">
      <formula1>基本信息输入表!$A$129:$A$132</formula1>
    </dataValidation>
    <dataValidation type="list" allowBlank="1" showInputMessage="1" showErrorMessage="1" sqref="Z8:AB30">
      <formula1>$A$108:$A$109</formula1>
    </dataValidation>
    <dataValidation type="list" allowBlank="1" showInputMessage="1" showErrorMessage="1" sqref="S8:W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7" fitToHeight="1000" orientation="landscape"/>
  <headerFooter scaleWithDoc="0">
    <oddFooter>&amp;R&amp;"宋体,常规"&amp;10&amp;P/&amp;N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Y31"/>
  <sheetViews>
    <sheetView showGridLines="0" workbookViewId="0">
      <selection activeCell="O19" sqref="O19"/>
    </sheetView>
  </sheetViews>
  <sheetFormatPr defaultColWidth="9" defaultRowHeight="15.75" customHeight="1"/>
  <cols>
    <col min="1" max="1" width="5.625" style="3" customWidth="1"/>
    <col min="2" max="2" width="15.125" style="3" customWidth="1"/>
    <col min="3" max="4" width="12.25" style="3" customWidth="1"/>
    <col min="5" max="5" width="7.75" style="3" customWidth="1"/>
    <col min="6" max="6" width="5" style="3" customWidth="1"/>
    <col min="7" max="7" width="6.625" style="3" customWidth="1"/>
    <col min="8" max="8" width="10.625" style="3" customWidth="1"/>
    <col min="9" max="12" width="10.625" style="3" customWidth="1" outlineLevel="1"/>
    <col min="13" max="15" width="10.625" style="3" customWidth="1"/>
    <col min="16" max="18" width="9" style="3"/>
    <col min="19" max="23" width="5.625" style="4" customWidth="1" outlineLevel="1"/>
    <col min="24" max="24" width="14.75" style="4" customWidth="1" outlineLevel="1"/>
    <col min="25" max="25" width="13.625" style="4" customWidth="1"/>
    <col min="26"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customWidth="1" outlineLevel="2"/>
    <col min="39" max="39" width="11.25" style="4" customWidth="1" outlineLevel="2"/>
    <col min="40" max="45" width="8.625" style="4" customWidth="1" outlineLevel="2"/>
    <col min="46" max="46" width="8.625" style="4" customWidth="1" outlineLevel="1"/>
    <col min="47" max="47" width="13.75" style="4" customWidth="1"/>
    <col min="48" max="50" width="13.625" style="4" customWidth="1" outlineLevel="1"/>
    <col min="51" max="51" width="13.625" style="4" customWidth="1"/>
    <col min="52" max="16384" width="9" style="3"/>
  </cols>
  <sheetData>
    <row r="1" customHeight="1" spans="1:1">
      <c r="A1" s="5" t="s">
        <v>435</v>
      </c>
    </row>
    <row r="2" s="1" customFormat="1" ht="30" customHeight="1" spans="1:51">
      <c r="A2" s="6" t="s">
        <v>923</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customHeight="1" spans="1:51">
      <c r="A3" s="2" t="str">
        <f>"评估基准日："&amp;TEXT(基本信息输入表!M7,"yyyy年mm月dd日")</f>
        <v>评估基准日：2024年06月30日</v>
      </c>
      <c r="B3" s="2"/>
      <c r="C3" s="2"/>
      <c r="D3" s="2"/>
      <c r="E3" s="2"/>
      <c r="F3" s="2"/>
      <c r="G3" s="2"/>
      <c r="H3" s="2"/>
      <c r="I3" s="2"/>
      <c r="J3" s="2"/>
      <c r="K3" s="2"/>
      <c r="L3" s="2"/>
      <c r="M3" s="2"/>
      <c r="N3" s="2"/>
      <c r="O3" s="2"/>
      <c r="P3" s="2"/>
      <c r="Q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ht="14.1" customHeight="1" spans="1:17">
      <c r="A4" s="2"/>
      <c r="B4" s="2"/>
      <c r="C4" s="2"/>
      <c r="D4" s="2"/>
      <c r="E4" s="2"/>
      <c r="F4" s="2"/>
      <c r="G4" s="2"/>
      <c r="H4" s="2"/>
      <c r="I4" s="2"/>
      <c r="J4" s="2"/>
      <c r="K4" s="2"/>
      <c r="L4" s="2"/>
      <c r="M4" s="2"/>
      <c r="N4" s="2"/>
      <c r="O4" s="2"/>
      <c r="P4" s="2"/>
      <c r="Q4" s="21" t="s">
        <v>924</v>
      </c>
    </row>
    <row r="5" customHeight="1" spans="1:51">
      <c r="A5" s="3" t="str">
        <f>基本信息输入表!K6&amp;"："&amp;基本信息输入表!M6</f>
        <v>被评估单位：贵州天然气能源投资股份有限公司</v>
      </c>
      <c r="Q5" s="21" t="s">
        <v>469</v>
      </c>
      <c r="S5" s="20" t="s">
        <v>598</v>
      </c>
      <c r="T5" s="20"/>
      <c r="U5" s="20"/>
      <c r="V5" s="20"/>
      <c r="W5" s="20"/>
      <c r="X5" s="20"/>
      <c r="Y5" s="20"/>
      <c r="Z5" s="30" t="s">
        <v>599</v>
      </c>
      <c r="AA5" s="31"/>
      <c r="AB5" s="31"/>
      <c r="AC5" s="31"/>
      <c r="AD5" s="31"/>
      <c r="AE5" s="31"/>
      <c r="AF5" s="31"/>
      <c r="AG5" s="31"/>
      <c r="AH5" s="31"/>
      <c r="AI5" s="31"/>
      <c r="AJ5" s="32"/>
      <c r="AK5" s="68" t="s">
        <v>600</v>
      </c>
      <c r="AL5" s="36"/>
      <c r="AM5" s="36"/>
      <c r="AN5" s="36"/>
      <c r="AO5" s="36"/>
      <c r="AP5" s="36"/>
      <c r="AQ5" s="36"/>
      <c r="AR5" s="36"/>
      <c r="AS5" s="36"/>
      <c r="AT5" s="36"/>
      <c r="AU5" s="37"/>
      <c r="AV5" s="33" t="s">
        <v>601</v>
      </c>
      <c r="AW5" s="33"/>
      <c r="AX5" s="33"/>
      <c r="AY5" s="33"/>
    </row>
    <row r="6" s="2" customFormat="1" customHeight="1" spans="1:51">
      <c r="A6" s="144" t="s">
        <v>470</v>
      </c>
      <c r="B6" s="144" t="s">
        <v>659</v>
      </c>
      <c r="C6" s="144" t="s">
        <v>925</v>
      </c>
      <c r="D6" s="144" t="s">
        <v>926</v>
      </c>
      <c r="E6" s="144" t="s">
        <v>662</v>
      </c>
      <c r="F6" s="144" t="s">
        <v>927</v>
      </c>
      <c r="G6" s="144" t="s">
        <v>911</v>
      </c>
      <c r="H6" s="144" t="s">
        <v>681</v>
      </c>
      <c r="I6" s="157" t="s">
        <v>694</v>
      </c>
      <c r="J6" s="106"/>
      <c r="K6" s="157" t="s">
        <v>695</v>
      </c>
      <c r="L6" s="106"/>
      <c r="M6" s="144" t="s">
        <v>442</v>
      </c>
      <c r="N6" s="144" t="s">
        <v>781</v>
      </c>
      <c r="O6" s="155" t="s">
        <v>443</v>
      </c>
      <c r="P6" s="155" t="s">
        <v>445</v>
      </c>
      <c r="Q6" s="155" t="s">
        <v>588</v>
      </c>
      <c r="S6" s="20" t="s">
        <v>602</v>
      </c>
      <c r="T6" s="22" t="s">
        <v>913</v>
      </c>
      <c r="U6" s="20" t="s">
        <v>655</v>
      </c>
      <c r="V6" s="23" t="s">
        <v>630</v>
      </c>
      <c r="W6" s="23" t="s">
        <v>604</v>
      </c>
      <c r="X6" s="20" t="s">
        <v>605</v>
      </c>
      <c r="Y6" s="20"/>
      <c r="Z6" s="30" t="s">
        <v>606</v>
      </c>
      <c r="AA6" s="31"/>
      <c r="AB6" s="31"/>
      <c r="AC6" s="31"/>
      <c r="AD6" s="32"/>
      <c r="AE6" s="33" t="s">
        <v>607</v>
      </c>
      <c r="AF6" s="33"/>
      <c r="AG6" s="33" t="s">
        <v>656</v>
      </c>
      <c r="AH6" s="33"/>
      <c r="AI6" s="33" t="s">
        <v>608</v>
      </c>
      <c r="AJ6" s="38"/>
      <c r="AK6" s="20" t="s">
        <v>609</v>
      </c>
      <c r="AL6" s="20" t="s">
        <v>657</v>
      </c>
      <c r="AM6" s="20"/>
      <c r="AN6" s="69" t="s">
        <v>658</v>
      </c>
      <c r="AO6" s="70"/>
      <c r="AP6" s="70"/>
      <c r="AQ6" s="70"/>
      <c r="AR6" s="70"/>
      <c r="AS6" s="71"/>
      <c r="AT6" s="20" t="s">
        <v>443</v>
      </c>
      <c r="AU6" s="40"/>
      <c r="AV6" s="38" t="s">
        <v>610</v>
      </c>
      <c r="AW6" s="38" t="s">
        <v>611</v>
      </c>
      <c r="AX6" s="33" t="s">
        <v>612</v>
      </c>
      <c r="AY6" s="38"/>
    </row>
    <row r="7" ht="25.5" customHeight="1" spans="1:51">
      <c r="A7" s="145"/>
      <c r="B7" s="145"/>
      <c r="C7" s="145"/>
      <c r="D7" s="145"/>
      <c r="E7" s="145"/>
      <c r="F7" s="145"/>
      <c r="G7" s="145"/>
      <c r="H7" s="145"/>
      <c r="I7" s="132" t="s">
        <v>442</v>
      </c>
      <c r="J7" s="132" t="s">
        <v>781</v>
      </c>
      <c r="K7" s="132" t="s">
        <v>442</v>
      </c>
      <c r="L7" s="132" t="s">
        <v>781</v>
      </c>
      <c r="M7" s="145"/>
      <c r="N7" s="145"/>
      <c r="O7" s="156"/>
      <c r="P7" s="156" t="str">
        <f t="shared" ref="P7:P28" si="0">IF(M7-N7=0,"",(O7-M7+N7)/(M7-N7)*100)</f>
        <v/>
      </c>
      <c r="Q7" s="156"/>
      <c r="S7" s="20"/>
      <c r="T7" s="20"/>
      <c r="U7" s="20"/>
      <c r="V7" s="20"/>
      <c r="W7" s="20"/>
      <c r="X7" s="20"/>
      <c r="Y7" s="20"/>
      <c r="Z7" s="33" t="s">
        <v>617</v>
      </c>
      <c r="AA7" s="33" t="s">
        <v>618</v>
      </c>
      <c r="AB7" s="33" t="s">
        <v>667</v>
      </c>
      <c r="AC7" s="33" t="s">
        <v>620</v>
      </c>
      <c r="AD7" s="30" t="s">
        <v>621</v>
      </c>
      <c r="AE7" s="33" t="s">
        <v>622</v>
      </c>
      <c r="AF7" s="33" t="s">
        <v>623</v>
      </c>
      <c r="AG7" s="33" t="s">
        <v>622</v>
      </c>
      <c r="AH7" s="33" t="s">
        <v>668</v>
      </c>
      <c r="AI7" s="33"/>
      <c r="AJ7" s="41"/>
      <c r="AK7" s="20"/>
      <c r="AL7" s="20" t="s">
        <v>669</v>
      </c>
      <c r="AM7" s="20" t="s">
        <v>670</v>
      </c>
      <c r="AN7" s="110" t="s">
        <v>914</v>
      </c>
      <c r="AO7" s="110" t="s">
        <v>672</v>
      </c>
      <c r="AP7" s="110" t="s">
        <v>673</v>
      </c>
      <c r="AQ7" s="20"/>
      <c r="AR7" s="20"/>
      <c r="AS7" s="20"/>
      <c r="AT7" s="20"/>
      <c r="AU7" s="43"/>
      <c r="AV7" s="41"/>
      <c r="AW7" s="41"/>
      <c r="AX7" s="33"/>
      <c r="AY7" s="41"/>
    </row>
    <row r="8" customHeight="1" spans="1:51">
      <c r="A8" s="107" t="str">
        <f>IF(B8="","",ROW()-7)</f>
        <v/>
      </c>
      <c r="B8" s="13"/>
      <c r="C8" s="9"/>
      <c r="D8" s="9"/>
      <c r="E8" s="9"/>
      <c r="F8" s="9"/>
      <c r="G8" s="16"/>
      <c r="H8" s="16"/>
      <c r="I8" s="16"/>
      <c r="J8" s="16"/>
      <c r="K8" s="16"/>
      <c r="L8" s="16"/>
      <c r="M8" s="16">
        <f>K8+I8</f>
        <v>0</v>
      </c>
      <c r="N8" s="16">
        <f>L8+J8</f>
        <v>0</v>
      </c>
      <c r="O8" s="16"/>
      <c r="P8" s="16" t="str">
        <f t="shared" si="0"/>
        <v/>
      </c>
      <c r="Q8" s="27"/>
      <c r="S8" s="28"/>
      <c r="T8" s="28"/>
      <c r="U8" s="28"/>
      <c r="V8" s="28"/>
      <c r="W8" s="28"/>
      <c r="X8" s="28"/>
      <c r="Y8" s="28"/>
      <c r="Z8" s="28"/>
      <c r="AA8" s="28"/>
      <c r="AB8" s="28"/>
      <c r="AC8" s="34"/>
      <c r="AD8" s="34"/>
      <c r="AE8" s="28"/>
      <c r="AF8" s="34"/>
      <c r="AG8" s="34"/>
      <c r="AH8" s="34"/>
      <c r="AI8" s="34"/>
      <c r="AJ8" s="34"/>
      <c r="AK8" s="34"/>
      <c r="AL8" s="34" t="s">
        <v>208</v>
      </c>
      <c r="AM8" s="34"/>
      <c r="AN8" s="34"/>
      <c r="AO8" s="34"/>
      <c r="AP8" s="34"/>
      <c r="AQ8" s="34"/>
      <c r="AR8" s="34"/>
      <c r="AS8" s="34"/>
      <c r="AT8" s="34"/>
      <c r="AU8" s="34"/>
      <c r="AV8" s="44" t="str">
        <f>IFERROR((AT8-M8+N8)/(M8-N8)*100,"")</f>
        <v/>
      </c>
      <c r="AW8" s="34"/>
      <c r="AX8" s="34"/>
      <c r="AY8" s="34"/>
    </row>
    <row r="9" customHeight="1" spans="1:51">
      <c r="A9" s="107" t="str">
        <f t="shared" ref="A9:A25" si="1">IF(B9="","",ROW()-7)</f>
        <v/>
      </c>
      <c r="B9" s="13"/>
      <c r="C9" s="9"/>
      <c r="D9" s="9"/>
      <c r="E9" s="9"/>
      <c r="F9" s="9"/>
      <c r="G9" s="16"/>
      <c r="H9" s="16"/>
      <c r="I9" s="16"/>
      <c r="J9" s="16"/>
      <c r="K9" s="16"/>
      <c r="L9" s="16"/>
      <c r="M9" s="16">
        <f t="shared" ref="M9:M25" si="2">K9+I9</f>
        <v>0</v>
      </c>
      <c r="N9" s="16">
        <f t="shared" ref="N9:N25" si="3">L9+J9</f>
        <v>0</v>
      </c>
      <c r="O9" s="16"/>
      <c r="P9" s="16" t="str">
        <f t="shared" si="0"/>
        <v/>
      </c>
      <c r="Q9" s="27"/>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34"/>
      <c r="AU9" s="34"/>
      <c r="AV9" s="44" t="str">
        <f t="shared" ref="AV9:AV28" si="4">IFERROR((AT9-M9+N9)/(M9-N9)*100,"")</f>
        <v/>
      </c>
      <c r="AW9" s="34"/>
      <c r="AX9" s="34"/>
      <c r="AY9" s="34"/>
    </row>
    <row r="10" customHeight="1" spans="1:51">
      <c r="A10" s="107" t="str">
        <f t="shared" si="1"/>
        <v/>
      </c>
      <c r="B10" s="13"/>
      <c r="C10" s="9"/>
      <c r="D10" s="9"/>
      <c r="E10" s="9"/>
      <c r="F10" s="9"/>
      <c r="G10" s="16"/>
      <c r="H10" s="16"/>
      <c r="I10" s="16"/>
      <c r="J10" s="16"/>
      <c r="K10" s="16"/>
      <c r="L10" s="16"/>
      <c r="M10" s="16">
        <f t="shared" si="2"/>
        <v>0</v>
      </c>
      <c r="N10" s="16">
        <f t="shared" si="3"/>
        <v>0</v>
      </c>
      <c r="O10" s="16"/>
      <c r="P10" s="16" t="str">
        <f t="shared" si="0"/>
        <v/>
      </c>
      <c r="Q10" s="27"/>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34"/>
      <c r="AU10" s="34"/>
      <c r="AV10" s="44" t="str">
        <f t="shared" si="4"/>
        <v/>
      </c>
      <c r="AW10" s="34"/>
      <c r="AX10" s="34"/>
      <c r="AY10" s="34"/>
    </row>
    <row r="11" customHeight="1" spans="1:51">
      <c r="A11" s="107" t="str">
        <f t="shared" si="1"/>
        <v/>
      </c>
      <c r="B11" s="13"/>
      <c r="C11" s="9"/>
      <c r="D11" s="9"/>
      <c r="E11" s="9"/>
      <c r="F11" s="9"/>
      <c r="G11" s="16"/>
      <c r="H11" s="16"/>
      <c r="I11" s="16"/>
      <c r="J11" s="16"/>
      <c r="K11" s="16"/>
      <c r="L11" s="16"/>
      <c r="M11" s="16">
        <f t="shared" si="2"/>
        <v>0</v>
      </c>
      <c r="N11" s="16">
        <f t="shared" si="3"/>
        <v>0</v>
      </c>
      <c r="O11" s="16"/>
      <c r="P11" s="16" t="str">
        <f t="shared" si="0"/>
        <v/>
      </c>
      <c r="Q11" s="27"/>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34"/>
      <c r="AU11" s="34"/>
      <c r="AV11" s="44" t="str">
        <f t="shared" si="4"/>
        <v/>
      </c>
      <c r="AW11" s="34"/>
      <c r="AX11" s="34"/>
      <c r="AY11" s="34"/>
    </row>
    <row r="12" customHeight="1" spans="1:51">
      <c r="A12" s="107" t="str">
        <f t="shared" si="1"/>
        <v/>
      </c>
      <c r="B12" s="13"/>
      <c r="C12" s="9"/>
      <c r="D12" s="9"/>
      <c r="E12" s="9"/>
      <c r="F12" s="9"/>
      <c r="G12" s="16"/>
      <c r="H12" s="16"/>
      <c r="I12" s="16"/>
      <c r="J12" s="16"/>
      <c r="K12" s="16"/>
      <c r="L12" s="16"/>
      <c r="M12" s="16">
        <f t="shared" si="2"/>
        <v>0</v>
      </c>
      <c r="N12" s="16">
        <f t="shared" si="3"/>
        <v>0</v>
      </c>
      <c r="O12" s="16"/>
      <c r="P12" s="16" t="str">
        <f t="shared" si="0"/>
        <v/>
      </c>
      <c r="Q12" s="27"/>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34"/>
      <c r="AU12" s="34"/>
      <c r="AV12" s="44" t="str">
        <f t="shared" si="4"/>
        <v/>
      </c>
      <c r="AW12" s="34"/>
      <c r="AX12" s="34"/>
      <c r="AY12" s="34"/>
    </row>
    <row r="13" customHeight="1" spans="1:51">
      <c r="A13" s="107" t="str">
        <f t="shared" si="1"/>
        <v/>
      </c>
      <c r="B13" s="13"/>
      <c r="C13" s="9"/>
      <c r="D13" s="9"/>
      <c r="E13" s="9"/>
      <c r="F13" s="9"/>
      <c r="G13" s="16"/>
      <c r="H13" s="16"/>
      <c r="I13" s="16"/>
      <c r="J13" s="16"/>
      <c r="K13" s="16"/>
      <c r="L13" s="16"/>
      <c r="M13" s="16">
        <f t="shared" si="2"/>
        <v>0</v>
      </c>
      <c r="N13" s="16">
        <f t="shared" si="3"/>
        <v>0</v>
      </c>
      <c r="O13" s="16"/>
      <c r="P13" s="16" t="str">
        <f t="shared" si="0"/>
        <v/>
      </c>
      <c r="Q13" s="27"/>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34"/>
      <c r="AU13" s="34"/>
      <c r="AV13" s="44" t="str">
        <f t="shared" si="4"/>
        <v/>
      </c>
      <c r="AW13" s="34"/>
      <c r="AX13" s="34"/>
      <c r="AY13" s="34"/>
    </row>
    <row r="14" customHeight="1" spans="1:51">
      <c r="A14" s="107" t="str">
        <f t="shared" si="1"/>
        <v/>
      </c>
      <c r="B14" s="13"/>
      <c r="C14" s="9"/>
      <c r="D14" s="9"/>
      <c r="E14" s="9"/>
      <c r="F14" s="9"/>
      <c r="G14" s="16"/>
      <c r="H14" s="16"/>
      <c r="I14" s="16"/>
      <c r="J14" s="16"/>
      <c r="K14" s="16"/>
      <c r="L14" s="16"/>
      <c r="M14" s="16">
        <f t="shared" si="2"/>
        <v>0</v>
      </c>
      <c r="N14" s="16">
        <f t="shared" si="3"/>
        <v>0</v>
      </c>
      <c r="O14" s="16"/>
      <c r="P14" s="16" t="str">
        <f t="shared" si="0"/>
        <v/>
      </c>
      <c r="Q14" s="27"/>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34"/>
      <c r="AU14" s="34"/>
      <c r="AV14" s="44" t="str">
        <f t="shared" si="4"/>
        <v/>
      </c>
      <c r="AW14" s="34"/>
      <c r="AX14" s="34"/>
      <c r="AY14" s="34"/>
    </row>
    <row r="15" customHeight="1" spans="1:51">
      <c r="A15" s="107" t="str">
        <f t="shared" si="1"/>
        <v/>
      </c>
      <c r="B15" s="13"/>
      <c r="C15" s="9"/>
      <c r="D15" s="9"/>
      <c r="E15" s="9"/>
      <c r="F15" s="9"/>
      <c r="G15" s="16"/>
      <c r="H15" s="16"/>
      <c r="I15" s="16"/>
      <c r="J15" s="16"/>
      <c r="K15" s="16"/>
      <c r="L15" s="16"/>
      <c r="M15" s="16">
        <f t="shared" si="2"/>
        <v>0</v>
      </c>
      <c r="N15" s="16">
        <f t="shared" si="3"/>
        <v>0</v>
      </c>
      <c r="O15" s="16"/>
      <c r="P15" s="16" t="str">
        <f t="shared" si="0"/>
        <v/>
      </c>
      <c r="Q15" s="27"/>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34"/>
      <c r="AU15" s="34"/>
      <c r="AV15" s="44" t="str">
        <f t="shared" si="4"/>
        <v/>
      </c>
      <c r="AW15" s="34"/>
      <c r="AX15" s="34"/>
      <c r="AY15" s="34"/>
    </row>
    <row r="16" customHeight="1" spans="1:51">
      <c r="A16" s="107" t="str">
        <f t="shared" si="1"/>
        <v/>
      </c>
      <c r="B16" s="13"/>
      <c r="C16" s="9"/>
      <c r="D16" s="9"/>
      <c r="E16" s="9"/>
      <c r="F16" s="9"/>
      <c r="G16" s="16"/>
      <c r="H16" s="16"/>
      <c r="I16" s="16"/>
      <c r="J16" s="16"/>
      <c r="K16" s="16"/>
      <c r="L16" s="16"/>
      <c r="M16" s="16">
        <f t="shared" si="2"/>
        <v>0</v>
      </c>
      <c r="N16" s="16">
        <f t="shared" si="3"/>
        <v>0</v>
      </c>
      <c r="O16" s="16"/>
      <c r="P16" s="16" t="str">
        <f t="shared" si="0"/>
        <v/>
      </c>
      <c r="Q16" s="27"/>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34"/>
      <c r="AU16" s="34"/>
      <c r="AV16" s="44" t="str">
        <f t="shared" si="4"/>
        <v/>
      </c>
      <c r="AW16" s="34"/>
      <c r="AX16" s="34"/>
      <c r="AY16" s="34"/>
    </row>
    <row r="17" customHeight="1" spans="1:51">
      <c r="A17" s="107"/>
      <c r="B17" s="13"/>
      <c r="C17" s="9"/>
      <c r="D17" s="9"/>
      <c r="E17" s="9"/>
      <c r="F17" s="9"/>
      <c r="G17" s="16"/>
      <c r="H17" s="16"/>
      <c r="I17" s="16"/>
      <c r="J17" s="16"/>
      <c r="K17" s="16"/>
      <c r="L17" s="16"/>
      <c r="M17" s="16">
        <f t="shared" si="2"/>
        <v>0</v>
      </c>
      <c r="N17" s="16">
        <f t="shared" si="3"/>
        <v>0</v>
      </c>
      <c r="O17" s="16"/>
      <c r="P17" s="16" t="str">
        <f t="shared" ref="P17:P19" si="5">IF(M17-N17=0,"",(O17-M17+N17)/(M17-N17)*100)</f>
        <v/>
      </c>
      <c r="Q17" s="27"/>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34"/>
      <c r="AU17" s="34"/>
      <c r="AV17" s="44"/>
      <c r="AW17" s="34"/>
      <c r="AX17" s="34"/>
      <c r="AY17" s="34"/>
    </row>
    <row r="18" customHeight="1" spans="1:51">
      <c r="A18" s="107"/>
      <c r="B18" s="13"/>
      <c r="C18" s="9"/>
      <c r="D18" s="9"/>
      <c r="E18" s="9"/>
      <c r="F18" s="9"/>
      <c r="G18" s="16"/>
      <c r="H18" s="16"/>
      <c r="I18" s="16"/>
      <c r="J18" s="16"/>
      <c r="K18" s="16"/>
      <c r="L18" s="16"/>
      <c r="M18" s="16">
        <f t="shared" si="2"/>
        <v>0</v>
      </c>
      <c r="N18" s="16">
        <f t="shared" si="3"/>
        <v>0</v>
      </c>
      <c r="O18" s="16"/>
      <c r="P18" s="16" t="str">
        <f t="shared" si="5"/>
        <v/>
      </c>
      <c r="Q18" s="27"/>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34"/>
      <c r="AU18" s="34"/>
      <c r="AV18" s="44"/>
      <c r="AW18" s="34"/>
      <c r="AX18" s="34"/>
      <c r="AY18" s="34"/>
    </row>
    <row r="19" customHeight="1" spans="1:51">
      <c r="A19" s="107"/>
      <c r="B19" s="13"/>
      <c r="C19" s="9"/>
      <c r="D19" s="9"/>
      <c r="E19" s="9"/>
      <c r="F19" s="9"/>
      <c r="G19" s="16"/>
      <c r="H19" s="16"/>
      <c r="I19" s="16"/>
      <c r="J19" s="16"/>
      <c r="K19" s="16"/>
      <c r="L19" s="16"/>
      <c r="M19" s="16">
        <f t="shared" si="2"/>
        <v>0</v>
      </c>
      <c r="N19" s="16">
        <f t="shared" si="3"/>
        <v>0</v>
      </c>
      <c r="O19" s="16"/>
      <c r="P19" s="16" t="str">
        <f t="shared" si="5"/>
        <v/>
      </c>
      <c r="Q19" s="27"/>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34"/>
      <c r="AU19" s="34"/>
      <c r="AV19" s="44"/>
      <c r="AW19" s="34"/>
      <c r="AX19" s="34"/>
      <c r="AY19" s="34"/>
    </row>
    <row r="20" customHeight="1" spans="1:51">
      <c r="A20" s="107" t="str">
        <f t="shared" si="1"/>
        <v/>
      </c>
      <c r="B20" s="13"/>
      <c r="C20" s="9"/>
      <c r="D20" s="9"/>
      <c r="E20" s="9"/>
      <c r="F20" s="9"/>
      <c r="G20" s="16"/>
      <c r="H20" s="16"/>
      <c r="I20" s="16"/>
      <c r="J20" s="16"/>
      <c r="K20" s="16"/>
      <c r="L20" s="16"/>
      <c r="M20" s="16">
        <f t="shared" si="2"/>
        <v>0</v>
      </c>
      <c r="N20" s="16">
        <f t="shared" si="3"/>
        <v>0</v>
      </c>
      <c r="O20" s="16"/>
      <c r="P20" s="16" t="str">
        <f t="shared" si="0"/>
        <v/>
      </c>
      <c r="Q20" s="27"/>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34"/>
      <c r="AU20" s="34"/>
      <c r="AV20" s="44" t="str">
        <f t="shared" si="4"/>
        <v/>
      </c>
      <c r="AW20" s="34"/>
      <c r="AX20" s="34"/>
      <c r="AY20" s="34"/>
    </row>
    <row r="21" customHeight="1" spans="1:51">
      <c r="A21" s="107" t="str">
        <f t="shared" si="1"/>
        <v/>
      </c>
      <c r="B21" s="13"/>
      <c r="C21" s="9"/>
      <c r="D21" s="9"/>
      <c r="E21" s="9"/>
      <c r="F21" s="9"/>
      <c r="G21" s="16"/>
      <c r="H21" s="16"/>
      <c r="I21" s="16"/>
      <c r="J21" s="16"/>
      <c r="K21" s="16"/>
      <c r="L21" s="16"/>
      <c r="M21" s="16">
        <f t="shared" si="2"/>
        <v>0</v>
      </c>
      <c r="N21" s="16">
        <f t="shared" si="3"/>
        <v>0</v>
      </c>
      <c r="O21" s="16"/>
      <c r="P21" s="16" t="str">
        <f t="shared" si="0"/>
        <v/>
      </c>
      <c r="Q21" s="27"/>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34"/>
      <c r="AU21" s="34"/>
      <c r="AV21" s="44" t="str">
        <f t="shared" si="4"/>
        <v/>
      </c>
      <c r="AW21" s="34"/>
      <c r="AX21" s="34"/>
      <c r="AY21" s="34"/>
    </row>
    <row r="22" customHeight="1" spans="1:51">
      <c r="A22" s="107" t="str">
        <f t="shared" si="1"/>
        <v/>
      </c>
      <c r="B22" s="13"/>
      <c r="C22" s="9"/>
      <c r="D22" s="9"/>
      <c r="E22" s="9"/>
      <c r="F22" s="9"/>
      <c r="G22" s="16"/>
      <c r="H22" s="16"/>
      <c r="I22" s="16"/>
      <c r="J22" s="16"/>
      <c r="K22" s="16"/>
      <c r="L22" s="16"/>
      <c r="M22" s="16">
        <f t="shared" si="2"/>
        <v>0</v>
      </c>
      <c r="N22" s="16">
        <f t="shared" si="3"/>
        <v>0</v>
      </c>
      <c r="O22" s="16"/>
      <c r="P22" s="16" t="str">
        <f t="shared" si="0"/>
        <v/>
      </c>
      <c r="Q22" s="27"/>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34"/>
      <c r="AU22" s="34"/>
      <c r="AV22" s="44" t="str">
        <f t="shared" si="4"/>
        <v/>
      </c>
      <c r="AW22" s="34"/>
      <c r="AX22" s="34"/>
      <c r="AY22" s="34"/>
    </row>
    <row r="23" customHeight="1" spans="1:51">
      <c r="A23" s="107" t="str">
        <f t="shared" si="1"/>
        <v/>
      </c>
      <c r="B23" s="13"/>
      <c r="C23" s="9"/>
      <c r="D23" s="9"/>
      <c r="E23" s="9"/>
      <c r="F23" s="9"/>
      <c r="G23" s="16"/>
      <c r="H23" s="16"/>
      <c r="I23" s="16"/>
      <c r="J23" s="16"/>
      <c r="K23" s="16"/>
      <c r="L23" s="16"/>
      <c r="M23" s="16">
        <f t="shared" si="2"/>
        <v>0</v>
      </c>
      <c r="N23" s="16">
        <f t="shared" si="3"/>
        <v>0</v>
      </c>
      <c r="O23" s="16"/>
      <c r="P23" s="16" t="str">
        <f t="shared" si="0"/>
        <v/>
      </c>
      <c r="Q23" s="27"/>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34"/>
      <c r="AU23" s="34"/>
      <c r="AV23" s="44" t="str">
        <f t="shared" si="4"/>
        <v/>
      </c>
      <c r="AW23" s="34"/>
      <c r="AX23" s="34"/>
      <c r="AY23" s="34"/>
    </row>
    <row r="24" customHeight="1" spans="1:51">
      <c r="A24" s="107" t="str">
        <f t="shared" si="1"/>
        <v/>
      </c>
      <c r="B24" s="13"/>
      <c r="C24" s="9"/>
      <c r="D24" s="9"/>
      <c r="E24" s="9"/>
      <c r="F24" s="9"/>
      <c r="G24" s="16"/>
      <c r="H24" s="16"/>
      <c r="I24" s="16"/>
      <c r="J24" s="16"/>
      <c r="K24" s="16"/>
      <c r="L24" s="16"/>
      <c r="M24" s="16">
        <f t="shared" si="2"/>
        <v>0</v>
      </c>
      <c r="N24" s="16">
        <f t="shared" si="3"/>
        <v>0</v>
      </c>
      <c r="O24" s="16"/>
      <c r="P24" s="16" t="str">
        <f t="shared" si="0"/>
        <v/>
      </c>
      <c r="Q24" s="27"/>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34"/>
      <c r="AU24" s="34"/>
      <c r="AV24" s="44" t="str">
        <f t="shared" si="4"/>
        <v/>
      </c>
      <c r="AW24" s="34"/>
      <c r="AX24" s="34"/>
      <c r="AY24" s="34"/>
    </row>
    <row r="25" customHeight="1" spans="1:51">
      <c r="A25" s="107" t="str">
        <f t="shared" si="1"/>
        <v/>
      </c>
      <c r="B25" s="13"/>
      <c r="C25" s="9"/>
      <c r="D25" s="9"/>
      <c r="E25" s="9"/>
      <c r="F25" s="9"/>
      <c r="G25" s="16"/>
      <c r="H25" s="16"/>
      <c r="I25" s="16"/>
      <c r="J25" s="16"/>
      <c r="K25" s="16"/>
      <c r="L25" s="16"/>
      <c r="M25" s="16">
        <f t="shared" si="2"/>
        <v>0</v>
      </c>
      <c r="N25" s="16">
        <f t="shared" si="3"/>
        <v>0</v>
      </c>
      <c r="O25" s="16"/>
      <c r="P25" s="16" t="str">
        <f t="shared" si="0"/>
        <v/>
      </c>
      <c r="Q25" s="27"/>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34"/>
      <c r="AU25" s="34"/>
      <c r="AV25" s="44" t="str">
        <f t="shared" si="4"/>
        <v/>
      </c>
      <c r="AW25" s="34"/>
      <c r="AX25" s="34"/>
      <c r="AY25" s="34"/>
    </row>
    <row r="26" customHeight="1" spans="1:51">
      <c r="A26" s="17" t="s">
        <v>915</v>
      </c>
      <c r="B26" s="14"/>
      <c r="C26" s="15"/>
      <c r="D26" s="15"/>
      <c r="E26" s="16"/>
      <c r="F26" s="16"/>
      <c r="G26" s="104" t="s">
        <v>721</v>
      </c>
      <c r="H26" s="27"/>
      <c r="I26" s="288">
        <f t="shared" ref="I26:O26" si="6">SUM(I7:I25)</f>
        <v>0</v>
      </c>
      <c r="J26" s="288">
        <f t="shared" si="6"/>
        <v>0</v>
      </c>
      <c r="K26" s="288">
        <f t="shared" si="6"/>
        <v>0</v>
      </c>
      <c r="L26" s="288">
        <f t="shared" si="6"/>
        <v>0</v>
      </c>
      <c r="M26" s="288">
        <f t="shared" si="6"/>
        <v>0</v>
      </c>
      <c r="N26" s="288">
        <f t="shared" si="6"/>
        <v>0</v>
      </c>
      <c r="O26" s="288">
        <f t="shared" si="6"/>
        <v>0</v>
      </c>
      <c r="P26" s="16" t="str">
        <f t="shared" si="0"/>
        <v/>
      </c>
      <c r="Q26" s="27"/>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34"/>
      <c r="AU26" s="34"/>
      <c r="AV26" s="44" t="str">
        <f t="shared" si="4"/>
        <v/>
      </c>
      <c r="AW26" s="34"/>
      <c r="AX26" s="34"/>
      <c r="AY26" s="34"/>
    </row>
    <row r="27" customHeight="1" spans="1:51">
      <c r="A27" s="17" t="s">
        <v>916</v>
      </c>
      <c r="B27" s="14"/>
      <c r="C27" s="15"/>
      <c r="D27" s="15"/>
      <c r="E27" s="16"/>
      <c r="F27" s="16"/>
      <c r="G27" s="104" t="s">
        <v>721</v>
      </c>
      <c r="H27" s="27"/>
      <c r="I27" s="288">
        <f>J26</f>
        <v>0</v>
      </c>
      <c r="J27" s="288"/>
      <c r="K27" s="288">
        <f>L26</f>
        <v>0</v>
      </c>
      <c r="L27" s="288"/>
      <c r="M27" s="288">
        <f>N26</f>
        <v>0</v>
      </c>
      <c r="N27" s="288"/>
      <c r="O27" s="16"/>
      <c r="P27" s="16" t="str">
        <f t="shared" si="0"/>
        <v/>
      </c>
      <c r="Q27" s="27"/>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34"/>
      <c r="AU27" s="34"/>
      <c r="AV27" s="44" t="str">
        <f t="shared" si="4"/>
        <v/>
      </c>
      <c r="AW27" s="34"/>
      <c r="AX27" s="34"/>
      <c r="AY27" s="34"/>
    </row>
    <row r="28" customHeight="1" spans="1:51">
      <c r="A28" s="17" t="s">
        <v>917</v>
      </c>
      <c r="B28" s="14"/>
      <c r="C28" s="15"/>
      <c r="D28" s="15"/>
      <c r="E28" s="16"/>
      <c r="F28" s="16"/>
      <c r="G28" s="104" t="s">
        <v>721</v>
      </c>
      <c r="H28" s="27"/>
      <c r="I28" s="15">
        <f>I26-I27</f>
        <v>0</v>
      </c>
      <c r="J28" s="15"/>
      <c r="K28" s="15">
        <f>K26-K27</f>
        <v>0</v>
      </c>
      <c r="L28" s="15"/>
      <c r="M28" s="15">
        <f>M26-M27</f>
        <v>0</v>
      </c>
      <c r="N28" s="15"/>
      <c r="O28" s="16">
        <f>O26</f>
        <v>0</v>
      </c>
      <c r="P28" s="16" t="str">
        <f t="shared" si="0"/>
        <v/>
      </c>
      <c r="Q28" s="27"/>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34"/>
      <c r="AU28" s="34"/>
      <c r="AV28" s="44" t="str">
        <f t="shared" si="4"/>
        <v/>
      </c>
      <c r="AW28" s="34"/>
      <c r="AX28" s="34"/>
      <c r="AY28" s="34"/>
    </row>
    <row r="29" customHeight="1" spans="1:15">
      <c r="A29" s="3" t="str">
        <f>基本信息输入表!$K$6&amp;"填表人："&amp;基本信息输入表!$M$42</f>
        <v>被评估单位填表人：</v>
      </c>
      <c r="O29" s="3" t="str">
        <f>"评估人员："&amp;基本信息输入表!$Q$42</f>
        <v>评估人员：陈诗雨</v>
      </c>
    </row>
    <row r="30" customHeight="1" spans="1:1">
      <c r="A30" s="3" t="str">
        <f>"填表日期："&amp;YEAR(基本信息输入表!$O$42)&amp;"年"&amp;MONTH(基本信息输入表!$O$42)&amp;"月"&amp;DAY(基本信息输入表!$O$42)&amp;"日"</f>
        <v>填表日期：1900年1月0日</v>
      </c>
    </row>
    <row r="31" customHeight="1" spans="18:18">
      <c r="R31" s="29" t="s">
        <v>466</v>
      </c>
    </row>
  </sheetData>
  <mergeCells count="44">
    <mergeCell ref="A2:Q2"/>
    <mergeCell ref="A3:Q3"/>
    <mergeCell ref="S5:Y5"/>
    <mergeCell ref="Z5:AJ5"/>
    <mergeCell ref="AK5:AU5"/>
    <mergeCell ref="AV5:AY5"/>
    <mergeCell ref="I6:J6"/>
    <mergeCell ref="K6:L6"/>
    <mergeCell ref="Z6:AD6"/>
    <mergeCell ref="AE6:AF6"/>
    <mergeCell ref="AG6:AH6"/>
    <mergeCell ref="AL6:AM6"/>
    <mergeCell ref="AN6:AS6"/>
    <mergeCell ref="A26:B26"/>
    <mergeCell ref="A27:B27"/>
    <mergeCell ref="A28:B28"/>
    <mergeCell ref="A6:A7"/>
    <mergeCell ref="B6:B7"/>
    <mergeCell ref="C6:C7"/>
    <mergeCell ref="D6:D7"/>
    <mergeCell ref="E6:E7"/>
    <mergeCell ref="F6:F7"/>
    <mergeCell ref="G6:G7"/>
    <mergeCell ref="H6:H7"/>
    <mergeCell ref="M6:M7"/>
    <mergeCell ref="N6:N7"/>
    <mergeCell ref="O6:O7"/>
    <mergeCell ref="Q6:Q7"/>
    <mergeCell ref="S6:S7"/>
    <mergeCell ref="T6:T7"/>
    <mergeCell ref="U6:U7"/>
    <mergeCell ref="V6:V7"/>
    <mergeCell ref="W6:W7"/>
    <mergeCell ref="X6:X7"/>
    <mergeCell ref="Y6:Y7"/>
    <mergeCell ref="AI6:AI7"/>
    <mergeCell ref="AJ6:AJ7"/>
    <mergeCell ref="AK6:AK7"/>
    <mergeCell ref="AT6:AT7"/>
    <mergeCell ref="AU6:AU7"/>
    <mergeCell ref="AV6:AV7"/>
    <mergeCell ref="AW6:AW7"/>
    <mergeCell ref="AX6:AX7"/>
    <mergeCell ref="AY6:AY7"/>
  </mergeCells>
  <dataValidations count="4">
    <dataValidation type="list" allowBlank="1" showInputMessage="1" showErrorMessage="1" sqref="AE8:AE28">
      <formula1>基本信息输入表!$A$126:$A$128</formula1>
    </dataValidation>
    <dataValidation type="list" allowBlank="1" showInputMessage="1" showErrorMessage="1" sqref="AG8:AG28">
      <formula1>基本信息输入表!$A$129:$A$132</formula1>
    </dataValidation>
    <dataValidation type="list" allowBlank="1" showInputMessage="1" showErrorMessage="1" sqref="S8:W28">
      <formula1>$A$108:$A$109</formula1>
    </dataValidation>
    <dataValidation type="list" allowBlank="1" showInputMessage="1" showErrorMessage="1" sqref="Z8:AB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9" fitToHeight="1000" orientation="landscape"/>
  <headerFooter scaleWithDoc="0">
    <oddFooter>&amp;R&amp;"宋体,常规"&amp;10&amp;P/&amp;N</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0"/>
  <sheetViews>
    <sheetView showGridLines="0" workbookViewId="0">
      <selection activeCell="N24" sqref="N24"/>
    </sheetView>
  </sheetViews>
  <sheetFormatPr defaultColWidth="9" defaultRowHeight="15.75" customHeight="1"/>
  <cols>
    <col min="1" max="1" width="4.25" style="3" customWidth="1"/>
    <col min="2" max="2" width="18" style="3" customWidth="1"/>
    <col min="3" max="3" width="8.5" style="3" customWidth="1"/>
    <col min="4" max="4" width="7.75" style="3" customWidth="1"/>
    <col min="5" max="5" width="9" style="3"/>
    <col min="6" max="7" width="9.25" style="3" customWidth="1"/>
    <col min="8" max="11" width="9.25" style="3" customWidth="1" outlineLevel="1"/>
    <col min="12" max="12" width="13.25" style="3" customWidth="1"/>
    <col min="13" max="13" width="11.25" style="3" customWidth="1"/>
    <col min="14" max="14" width="13.25" style="3" customWidth="1"/>
    <col min="15" max="15" width="8.625" style="3" customWidth="1"/>
    <col min="16" max="16" width="9.125" style="3" customWidth="1"/>
    <col min="17" max="17" width="9" style="3"/>
    <col min="18" max="22" width="5.625" style="4" customWidth="1" outlineLevel="1"/>
    <col min="23" max="23" width="14.75" style="4" customWidth="1" outlineLevel="1"/>
    <col min="24" max="24" width="13.625" style="4" customWidth="1"/>
    <col min="25" max="26" width="5.625" style="4" customWidth="1" outlineLevel="1"/>
    <col min="27" max="28" width="7.25" style="4" customWidth="1" outlineLevel="1"/>
    <col min="29" max="29" width="5.625" style="4" customWidth="1" outlineLevel="1"/>
    <col min="30" max="33" width="8.625" style="4" customWidth="1" outlineLevel="1"/>
    <col min="34" max="34" width="14.625" style="4" customWidth="1" outlineLevel="1"/>
    <col min="35" max="35" width="13.625" style="4" customWidth="1"/>
    <col min="36" max="37" width="8.625" style="4" customWidth="1" outlineLevel="2"/>
    <col min="38" max="38" width="11.25" style="4" customWidth="1" outlineLevel="2"/>
    <col min="39" max="44" width="8.62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928</v>
      </c>
      <c r="B2" s="6"/>
      <c r="C2" s="6"/>
      <c r="D2" s="6"/>
      <c r="E2" s="6"/>
      <c r="F2" s="6"/>
      <c r="G2" s="6"/>
      <c r="H2" s="6"/>
      <c r="I2" s="6"/>
      <c r="J2" s="6"/>
      <c r="K2" s="6"/>
      <c r="L2" s="6"/>
      <c r="M2" s="6"/>
      <c r="N2" s="6"/>
      <c r="O2" s="6"/>
      <c r="P2" s="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50">
      <c r="A3" s="2" t="str">
        <f>"评估基准日："&amp;TEXT(基本信息输入表!M7,"yyyy年mm月dd日")</f>
        <v>评估基准日：2024年06月30日</v>
      </c>
      <c r="B3" s="2"/>
      <c r="C3" s="2"/>
      <c r="D3" s="2"/>
      <c r="E3" s="2"/>
      <c r="F3" s="2"/>
      <c r="G3" s="2"/>
      <c r="H3" s="2"/>
      <c r="I3" s="2"/>
      <c r="J3" s="2"/>
      <c r="K3" s="2"/>
      <c r="L3" s="2"/>
      <c r="M3" s="2"/>
      <c r="N3" s="2"/>
      <c r="O3" s="2"/>
      <c r="P3" s="2"/>
      <c r="Q3" s="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14.1" customHeight="1" spans="1:17">
      <c r="A4" s="2"/>
      <c r="B4" s="2"/>
      <c r="C4" s="2"/>
      <c r="D4" s="2"/>
      <c r="E4" s="2"/>
      <c r="F4" s="2"/>
      <c r="G4" s="2"/>
      <c r="H4" s="2"/>
      <c r="I4" s="2"/>
      <c r="J4" s="2"/>
      <c r="K4" s="2"/>
      <c r="L4" s="2"/>
      <c r="M4" s="2"/>
      <c r="N4" s="2"/>
      <c r="O4" s="21" t="s">
        <v>929</v>
      </c>
      <c r="P4" s="21"/>
      <c r="Q4" s="2"/>
    </row>
    <row r="5" customHeight="1" spans="1:50">
      <c r="A5" s="3" t="str">
        <f>基本信息输入表!K6&amp;"："&amp;基本信息输入表!M6</f>
        <v>被评估单位：贵州天然气能源投资股份有限公司</v>
      </c>
      <c r="O5" s="140"/>
      <c r="P5" s="140"/>
      <c r="R5" s="20" t="s">
        <v>598</v>
      </c>
      <c r="S5" s="20"/>
      <c r="T5" s="20"/>
      <c r="U5" s="20"/>
      <c r="V5" s="20"/>
      <c r="W5" s="20"/>
      <c r="X5" s="20"/>
      <c r="Y5" s="30" t="s">
        <v>599</v>
      </c>
      <c r="Z5" s="31"/>
      <c r="AA5" s="31"/>
      <c r="AB5" s="31"/>
      <c r="AC5" s="31"/>
      <c r="AD5" s="31"/>
      <c r="AE5" s="31"/>
      <c r="AF5" s="31"/>
      <c r="AG5" s="31"/>
      <c r="AH5" s="31"/>
      <c r="AI5" s="32"/>
      <c r="AJ5" s="68" t="s">
        <v>600</v>
      </c>
      <c r="AK5" s="36"/>
      <c r="AL5" s="36"/>
      <c r="AM5" s="36"/>
      <c r="AN5" s="36"/>
      <c r="AO5" s="36"/>
      <c r="AP5" s="36"/>
      <c r="AQ5" s="36"/>
      <c r="AR5" s="36"/>
      <c r="AS5" s="36"/>
      <c r="AT5" s="37"/>
      <c r="AU5" s="33" t="s">
        <v>601</v>
      </c>
      <c r="AV5" s="33"/>
      <c r="AW5" s="33"/>
      <c r="AX5" s="33"/>
    </row>
    <row r="6" s="2" customFormat="1" customHeight="1" spans="1:50">
      <c r="A6" s="155" t="s">
        <v>470</v>
      </c>
      <c r="B6" s="155" t="s">
        <v>659</v>
      </c>
      <c r="C6" s="155" t="s">
        <v>930</v>
      </c>
      <c r="D6" s="155" t="s">
        <v>662</v>
      </c>
      <c r="E6" s="155" t="s">
        <v>921</v>
      </c>
      <c r="F6" s="155" t="s">
        <v>680</v>
      </c>
      <c r="G6" s="155" t="s">
        <v>931</v>
      </c>
      <c r="H6" s="157" t="s">
        <v>694</v>
      </c>
      <c r="I6" s="106"/>
      <c r="J6" s="157" t="s">
        <v>695</v>
      </c>
      <c r="K6" s="106"/>
      <c r="L6" s="144" t="s">
        <v>442</v>
      </c>
      <c r="M6" s="144" t="s">
        <v>781</v>
      </c>
      <c r="N6" s="155" t="s">
        <v>443</v>
      </c>
      <c r="O6" s="155" t="s">
        <v>445</v>
      </c>
      <c r="P6" s="155" t="s">
        <v>588</v>
      </c>
      <c r="R6" s="20" t="s">
        <v>602</v>
      </c>
      <c r="S6" s="22" t="s">
        <v>913</v>
      </c>
      <c r="T6" s="20" t="s">
        <v>655</v>
      </c>
      <c r="U6" s="23" t="s">
        <v>630</v>
      </c>
      <c r="V6" s="23" t="s">
        <v>604</v>
      </c>
      <c r="W6" s="20" t="s">
        <v>605</v>
      </c>
      <c r="X6" s="20"/>
      <c r="Y6" s="30" t="s">
        <v>606</v>
      </c>
      <c r="Z6" s="31"/>
      <c r="AA6" s="31"/>
      <c r="AB6" s="31"/>
      <c r="AC6" s="32"/>
      <c r="AD6" s="33" t="s">
        <v>607</v>
      </c>
      <c r="AE6" s="33"/>
      <c r="AF6" s="33" t="s">
        <v>656</v>
      </c>
      <c r="AG6" s="33"/>
      <c r="AH6" s="33" t="s">
        <v>608</v>
      </c>
      <c r="AI6" s="38"/>
      <c r="AJ6" s="20" t="s">
        <v>609</v>
      </c>
      <c r="AK6" s="20" t="s">
        <v>657</v>
      </c>
      <c r="AL6" s="20"/>
      <c r="AM6" s="69" t="s">
        <v>658</v>
      </c>
      <c r="AN6" s="70"/>
      <c r="AO6" s="70"/>
      <c r="AP6" s="70"/>
      <c r="AQ6" s="70"/>
      <c r="AR6" s="71"/>
      <c r="AS6" s="20" t="s">
        <v>443</v>
      </c>
      <c r="AT6" s="40"/>
      <c r="AU6" s="38" t="s">
        <v>610</v>
      </c>
      <c r="AV6" s="38" t="s">
        <v>611</v>
      </c>
      <c r="AW6" s="33" t="s">
        <v>612</v>
      </c>
      <c r="AX6" s="38"/>
    </row>
    <row r="7" ht="33" customHeight="1" spans="1:50">
      <c r="A7" s="156"/>
      <c r="B7" s="156"/>
      <c r="C7" s="156"/>
      <c r="D7" s="156"/>
      <c r="E7" s="156"/>
      <c r="F7" s="156"/>
      <c r="G7" s="156"/>
      <c r="H7" s="132" t="s">
        <v>442</v>
      </c>
      <c r="I7" s="132" t="s">
        <v>781</v>
      </c>
      <c r="J7" s="132" t="s">
        <v>442</v>
      </c>
      <c r="K7" s="132" t="s">
        <v>781</v>
      </c>
      <c r="L7" s="145"/>
      <c r="M7" s="145"/>
      <c r="N7" s="156"/>
      <c r="O7" s="156" t="str">
        <f t="shared" ref="O7:O27" si="0">IF(L7-M7=0,"",(N7-L7+M7)/(L7-M7)*100)</f>
        <v/>
      </c>
      <c r="P7" s="156"/>
      <c r="R7" s="20"/>
      <c r="S7" s="20"/>
      <c r="T7" s="20"/>
      <c r="U7" s="20"/>
      <c r="V7" s="20"/>
      <c r="W7" s="20"/>
      <c r="X7" s="20"/>
      <c r="Y7" s="33" t="s">
        <v>617</v>
      </c>
      <c r="Z7" s="33" t="s">
        <v>618</v>
      </c>
      <c r="AA7" s="33" t="s">
        <v>667</v>
      </c>
      <c r="AB7" s="33" t="s">
        <v>620</v>
      </c>
      <c r="AC7" s="30" t="s">
        <v>621</v>
      </c>
      <c r="AD7" s="33" t="s">
        <v>622</v>
      </c>
      <c r="AE7" s="33" t="s">
        <v>623</v>
      </c>
      <c r="AF7" s="33" t="s">
        <v>622</v>
      </c>
      <c r="AG7" s="33" t="s">
        <v>668</v>
      </c>
      <c r="AH7" s="33"/>
      <c r="AI7" s="41"/>
      <c r="AJ7" s="20"/>
      <c r="AK7" s="20" t="s">
        <v>669</v>
      </c>
      <c r="AL7" s="20" t="s">
        <v>670</v>
      </c>
      <c r="AM7" s="110"/>
      <c r="AN7" s="110"/>
      <c r="AO7" s="110"/>
      <c r="AP7" s="20"/>
      <c r="AQ7" s="20"/>
      <c r="AR7" s="20"/>
      <c r="AS7" s="20"/>
      <c r="AT7" s="43"/>
      <c r="AU7" s="41"/>
      <c r="AV7" s="41"/>
      <c r="AW7" s="33"/>
      <c r="AX7" s="41"/>
    </row>
    <row r="8" customHeight="1" spans="1:50">
      <c r="A8" s="107" t="str">
        <f>IF(B8="","",ROW()-7)</f>
        <v/>
      </c>
      <c r="B8" s="13"/>
      <c r="C8" s="9"/>
      <c r="D8" s="9"/>
      <c r="E8" s="9"/>
      <c r="F8" s="9"/>
      <c r="G8" s="9"/>
      <c r="H8" s="16"/>
      <c r="I8" s="16"/>
      <c r="J8" s="16"/>
      <c r="K8" s="16"/>
      <c r="L8" s="16">
        <f>J8+H8</f>
        <v>0</v>
      </c>
      <c r="M8" s="16">
        <f>K8+I8</f>
        <v>0</v>
      </c>
      <c r="N8" s="16"/>
      <c r="O8" s="16" t="str">
        <f t="shared" si="0"/>
        <v/>
      </c>
      <c r="P8" s="27"/>
      <c r="R8" s="28"/>
      <c r="S8" s="28"/>
      <c r="T8" s="28"/>
      <c r="U8" s="28"/>
      <c r="V8" s="28"/>
      <c r="W8" s="28"/>
      <c r="X8" s="28"/>
      <c r="Y8" s="28"/>
      <c r="Z8" s="28"/>
      <c r="AA8" s="28"/>
      <c r="AB8" s="34"/>
      <c r="AC8" s="34"/>
      <c r="AD8" s="28"/>
      <c r="AE8" s="34"/>
      <c r="AF8" s="34"/>
      <c r="AG8" s="34"/>
      <c r="AH8" s="34"/>
      <c r="AI8" s="34"/>
      <c r="AJ8" s="34"/>
      <c r="AK8" s="34" t="s">
        <v>208</v>
      </c>
      <c r="AL8" s="34"/>
      <c r="AM8" s="34"/>
      <c r="AN8" s="34"/>
      <c r="AO8" s="34"/>
      <c r="AP8" s="34"/>
      <c r="AQ8" s="34"/>
      <c r="AR8" s="34"/>
      <c r="AS8" s="34"/>
      <c r="AT8" s="34"/>
      <c r="AU8" s="44" t="str">
        <f>IFERROR((AS8-L8+M8)/(L8-M8)*100,"")</f>
        <v/>
      </c>
      <c r="AV8" s="34"/>
      <c r="AW8" s="34"/>
      <c r="AX8" s="34"/>
    </row>
    <row r="9" customHeight="1" spans="1:50">
      <c r="A9" s="107" t="str">
        <f t="shared" ref="A9:A24" si="1">IF(B9="","",ROW()-7)</f>
        <v/>
      </c>
      <c r="B9" s="13"/>
      <c r="C9" s="9"/>
      <c r="D9" s="9"/>
      <c r="E9" s="9"/>
      <c r="F9" s="9"/>
      <c r="G9" s="9"/>
      <c r="H9" s="16"/>
      <c r="I9" s="16"/>
      <c r="J9" s="16"/>
      <c r="K9" s="16"/>
      <c r="L9" s="16">
        <f t="shared" ref="L9:L24" si="2">J9+H9</f>
        <v>0</v>
      </c>
      <c r="M9" s="16">
        <f t="shared" ref="M9:M24" si="3">K9+I9</f>
        <v>0</v>
      </c>
      <c r="N9" s="16"/>
      <c r="O9" s="16" t="str">
        <f t="shared" si="0"/>
        <v/>
      </c>
      <c r="P9" s="27"/>
      <c r="R9" s="28"/>
      <c r="S9" s="28"/>
      <c r="T9" s="28"/>
      <c r="U9" s="28"/>
      <c r="V9" s="28"/>
      <c r="W9" s="28"/>
      <c r="X9" s="28"/>
      <c r="Y9" s="28"/>
      <c r="Z9" s="28"/>
      <c r="AA9" s="28"/>
      <c r="AB9" s="35"/>
      <c r="AC9" s="34"/>
      <c r="AD9" s="28"/>
      <c r="AE9" s="34"/>
      <c r="AF9" s="34"/>
      <c r="AG9" s="34"/>
      <c r="AH9" s="34"/>
      <c r="AI9" s="34"/>
      <c r="AJ9" s="34"/>
      <c r="AK9" s="34"/>
      <c r="AL9" s="34"/>
      <c r="AM9" s="34"/>
      <c r="AN9" s="34"/>
      <c r="AO9" s="34"/>
      <c r="AP9" s="34"/>
      <c r="AQ9" s="34"/>
      <c r="AR9" s="34"/>
      <c r="AS9" s="34"/>
      <c r="AT9" s="34"/>
      <c r="AU9" s="44" t="str">
        <f t="shared" ref="AU9:AU27" si="4">IFERROR((AS9-L9+M9)/(L9-M9)*100,"")</f>
        <v/>
      </c>
      <c r="AV9" s="34"/>
      <c r="AW9" s="34"/>
      <c r="AX9" s="34"/>
    </row>
    <row r="10" customHeight="1" spans="1:50">
      <c r="A10" s="107" t="str">
        <f t="shared" si="1"/>
        <v/>
      </c>
      <c r="B10" s="13"/>
      <c r="C10" s="9"/>
      <c r="D10" s="9"/>
      <c r="E10" s="9"/>
      <c r="F10" s="9"/>
      <c r="G10" s="9"/>
      <c r="H10" s="16"/>
      <c r="I10" s="16"/>
      <c r="J10" s="16"/>
      <c r="K10" s="16"/>
      <c r="L10" s="16">
        <f t="shared" si="2"/>
        <v>0</v>
      </c>
      <c r="M10" s="16">
        <f t="shared" si="3"/>
        <v>0</v>
      </c>
      <c r="N10" s="16"/>
      <c r="O10" s="16" t="str">
        <f t="shared" si="0"/>
        <v/>
      </c>
      <c r="P10" s="27"/>
      <c r="R10" s="28"/>
      <c r="S10" s="28"/>
      <c r="T10" s="28"/>
      <c r="U10" s="28"/>
      <c r="V10" s="28"/>
      <c r="W10" s="28"/>
      <c r="X10" s="28"/>
      <c r="Y10" s="28"/>
      <c r="Z10" s="28"/>
      <c r="AA10" s="28"/>
      <c r="AB10" s="35"/>
      <c r="AC10" s="34"/>
      <c r="AD10" s="28"/>
      <c r="AE10" s="34"/>
      <c r="AF10" s="34"/>
      <c r="AG10" s="34"/>
      <c r="AH10" s="34"/>
      <c r="AI10" s="34"/>
      <c r="AJ10" s="34"/>
      <c r="AK10" s="34"/>
      <c r="AL10" s="34"/>
      <c r="AM10" s="34"/>
      <c r="AN10" s="34"/>
      <c r="AO10" s="34"/>
      <c r="AP10" s="34"/>
      <c r="AQ10" s="34"/>
      <c r="AR10" s="34"/>
      <c r="AS10" s="34"/>
      <c r="AT10" s="34"/>
      <c r="AU10" s="44" t="str">
        <f t="shared" si="4"/>
        <v/>
      </c>
      <c r="AV10" s="34"/>
      <c r="AW10" s="34"/>
      <c r="AX10" s="34"/>
    </row>
    <row r="11" customHeight="1" spans="1:50">
      <c r="A11" s="107" t="str">
        <f t="shared" si="1"/>
        <v/>
      </c>
      <c r="B11" s="13"/>
      <c r="C11" s="9"/>
      <c r="D11" s="9"/>
      <c r="E11" s="9"/>
      <c r="F11" s="9"/>
      <c r="G11" s="9"/>
      <c r="H11" s="16"/>
      <c r="I11" s="16"/>
      <c r="J11" s="16"/>
      <c r="K11" s="16"/>
      <c r="L11" s="16">
        <f t="shared" si="2"/>
        <v>0</v>
      </c>
      <c r="M11" s="16">
        <f t="shared" si="3"/>
        <v>0</v>
      </c>
      <c r="N11" s="16"/>
      <c r="O11" s="16" t="str">
        <f t="shared" si="0"/>
        <v/>
      </c>
      <c r="P11" s="27"/>
      <c r="R11" s="28"/>
      <c r="S11" s="28"/>
      <c r="T11" s="28"/>
      <c r="U11" s="28"/>
      <c r="V11" s="28"/>
      <c r="W11" s="28"/>
      <c r="X11" s="28"/>
      <c r="Y11" s="28"/>
      <c r="Z11" s="28"/>
      <c r="AA11" s="28"/>
      <c r="AB11" s="35"/>
      <c r="AC11" s="34"/>
      <c r="AD11" s="28"/>
      <c r="AE11" s="34"/>
      <c r="AF11" s="34"/>
      <c r="AG11" s="34"/>
      <c r="AH11" s="34"/>
      <c r="AI11" s="34"/>
      <c r="AJ11" s="34"/>
      <c r="AK11" s="34"/>
      <c r="AL11" s="34"/>
      <c r="AM11" s="34"/>
      <c r="AN11" s="34"/>
      <c r="AO11" s="34"/>
      <c r="AP11" s="34"/>
      <c r="AQ11" s="34"/>
      <c r="AR11" s="34"/>
      <c r="AS11" s="34"/>
      <c r="AT11" s="34"/>
      <c r="AU11" s="44" t="str">
        <f t="shared" si="4"/>
        <v/>
      </c>
      <c r="AV11" s="34"/>
      <c r="AW11" s="34"/>
      <c r="AX11" s="34"/>
    </row>
    <row r="12" customHeight="1" spans="1:50">
      <c r="A12" s="107" t="str">
        <f t="shared" si="1"/>
        <v/>
      </c>
      <c r="B12" s="13"/>
      <c r="C12" s="9"/>
      <c r="D12" s="9"/>
      <c r="E12" s="9"/>
      <c r="F12" s="9"/>
      <c r="G12" s="9"/>
      <c r="H12" s="16"/>
      <c r="I12" s="16"/>
      <c r="J12" s="16"/>
      <c r="K12" s="16"/>
      <c r="L12" s="16">
        <f t="shared" si="2"/>
        <v>0</v>
      </c>
      <c r="M12" s="16">
        <f t="shared" si="3"/>
        <v>0</v>
      </c>
      <c r="N12" s="16"/>
      <c r="O12" s="16" t="str">
        <f t="shared" si="0"/>
        <v/>
      </c>
      <c r="P12" s="27"/>
      <c r="R12" s="28"/>
      <c r="S12" s="28"/>
      <c r="T12" s="28"/>
      <c r="U12" s="28"/>
      <c r="V12" s="28"/>
      <c r="W12" s="28"/>
      <c r="X12" s="28"/>
      <c r="Y12" s="28"/>
      <c r="Z12" s="28"/>
      <c r="AA12" s="28"/>
      <c r="AB12" s="35"/>
      <c r="AC12" s="34"/>
      <c r="AD12" s="28"/>
      <c r="AE12" s="34"/>
      <c r="AF12" s="34"/>
      <c r="AG12" s="34"/>
      <c r="AH12" s="34"/>
      <c r="AI12" s="34"/>
      <c r="AJ12" s="34"/>
      <c r="AK12" s="34"/>
      <c r="AL12" s="34"/>
      <c r="AM12" s="34"/>
      <c r="AN12" s="34"/>
      <c r="AO12" s="34"/>
      <c r="AP12" s="34"/>
      <c r="AQ12" s="34"/>
      <c r="AR12" s="34"/>
      <c r="AS12" s="34"/>
      <c r="AT12" s="34"/>
      <c r="AU12" s="44" t="str">
        <f t="shared" si="4"/>
        <v/>
      </c>
      <c r="AV12" s="34"/>
      <c r="AW12" s="34"/>
      <c r="AX12" s="34"/>
    </row>
    <row r="13" customHeight="1" spans="1:50">
      <c r="A13" s="107" t="str">
        <f t="shared" si="1"/>
        <v/>
      </c>
      <c r="B13" s="13"/>
      <c r="C13" s="9"/>
      <c r="D13" s="9"/>
      <c r="E13" s="9"/>
      <c r="F13" s="9"/>
      <c r="G13" s="9"/>
      <c r="H13" s="16"/>
      <c r="I13" s="16"/>
      <c r="J13" s="16"/>
      <c r="K13" s="16"/>
      <c r="L13" s="16">
        <f t="shared" si="2"/>
        <v>0</v>
      </c>
      <c r="M13" s="16">
        <f t="shared" si="3"/>
        <v>0</v>
      </c>
      <c r="N13" s="16"/>
      <c r="O13" s="16" t="str">
        <f t="shared" si="0"/>
        <v/>
      </c>
      <c r="P13" s="27"/>
      <c r="R13" s="28"/>
      <c r="S13" s="28"/>
      <c r="T13" s="28"/>
      <c r="U13" s="28"/>
      <c r="V13" s="28"/>
      <c r="W13" s="28"/>
      <c r="X13" s="28"/>
      <c r="Y13" s="28"/>
      <c r="Z13" s="28"/>
      <c r="AA13" s="28"/>
      <c r="AB13" s="35"/>
      <c r="AC13" s="34"/>
      <c r="AD13" s="28"/>
      <c r="AE13" s="34"/>
      <c r="AF13" s="34"/>
      <c r="AG13" s="34"/>
      <c r="AH13" s="34"/>
      <c r="AI13" s="34"/>
      <c r="AJ13" s="34"/>
      <c r="AK13" s="34"/>
      <c r="AL13" s="34"/>
      <c r="AM13" s="34"/>
      <c r="AN13" s="34"/>
      <c r="AO13" s="34"/>
      <c r="AP13" s="34"/>
      <c r="AQ13" s="34"/>
      <c r="AR13" s="34"/>
      <c r="AS13" s="34"/>
      <c r="AT13" s="34"/>
      <c r="AU13" s="44" t="str">
        <f t="shared" si="4"/>
        <v/>
      </c>
      <c r="AV13" s="34"/>
      <c r="AW13" s="34"/>
      <c r="AX13" s="34"/>
    </row>
    <row r="14" customHeight="1" spans="1:50">
      <c r="A14" s="107" t="str">
        <f t="shared" si="1"/>
        <v/>
      </c>
      <c r="B14" s="13"/>
      <c r="C14" s="9"/>
      <c r="D14" s="9"/>
      <c r="E14" s="9"/>
      <c r="F14" s="9"/>
      <c r="G14" s="9"/>
      <c r="H14" s="16"/>
      <c r="I14" s="16"/>
      <c r="J14" s="16"/>
      <c r="K14" s="16"/>
      <c r="L14" s="16">
        <f t="shared" si="2"/>
        <v>0</v>
      </c>
      <c r="M14" s="16">
        <f t="shared" si="3"/>
        <v>0</v>
      </c>
      <c r="N14" s="16"/>
      <c r="O14" s="16" t="str">
        <f t="shared" si="0"/>
        <v/>
      </c>
      <c r="P14" s="27"/>
      <c r="R14" s="28"/>
      <c r="S14" s="28"/>
      <c r="T14" s="28"/>
      <c r="U14" s="28"/>
      <c r="V14" s="28"/>
      <c r="W14" s="28"/>
      <c r="X14" s="28"/>
      <c r="Y14" s="28"/>
      <c r="Z14" s="28"/>
      <c r="AA14" s="28"/>
      <c r="AB14" s="35"/>
      <c r="AC14" s="34"/>
      <c r="AD14" s="28"/>
      <c r="AE14" s="34"/>
      <c r="AF14" s="34"/>
      <c r="AG14" s="34"/>
      <c r="AH14" s="34"/>
      <c r="AI14" s="34"/>
      <c r="AJ14" s="34"/>
      <c r="AK14" s="34"/>
      <c r="AL14" s="34"/>
      <c r="AM14" s="34"/>
      <c r="AN14" s="34"/>
      <c r="AO14" s="34"/>
      <c r="AP14" s="34"/>
      <c r="AQ14" s="34"/>
      <c r="AR14" s="34"/>
      <c r="AS14" s="34"/>
      <c r="AT14" s="34"/>
      <c r="AU14" s="44" t="str">
        <f t="shared" si="4"/>
        <v/>
      </c>
      <c r="AV14" s="34"/>
      <c r="AW14" s="34"/>
      <c r="AX14" s="34"/>
    </row>
    <row r="15" customHeight="1" spans="1:50">
      <c r="A15" s="107" t="str">
        <f t="shared" si="1"/>
        <v/>
      </c>
      <c r="B15" s="13"/>
      <c r="C15" s="9"/>
      <c r="D15" s="9"/>
      <c r="E15" s="9"/>
      <c r="F15" s="9"/>
      <c r="G15" s="9"/>
      <c r="H15" s="16"/>
      <c r="I15" s="16"/>
      <c r="J15" s="16"/>
      <c r="K15" s="16"/>
      <c r="L15" s="16">
        <f t="shared" si="2"/>
        <v>0</v>
      </c>
      <c r="M15" s="16">
        <f t="shared" si="3"/>
        <v>0</v>
      </c>
      <c r="N15" s="16"/>
      <c r="O15" s="16" t="str">
        <f t="shared" si="0"/>
        <v/>
      </c>
      <c r="P15" s="27"/>
      <c r="R15" s="28"/>
      <c r="S15" s="28"/>
      <c r="T15" s="28"/>
      <c r="U15" s="28"/>
      <c r="V15" s="28"/>
      <c r="W15" s="28"/>
      <c r="X15" s="28"/>
      <c r="Y15" s="28"/>
      <c r="Z15" s="28"/>
      <c r="AA15" s="28"/>
      <c r="AB15" s="35"/>
      <c r="AC15" s="34"/>
      <c r="AD15" s="28"/>
      <c r="AE15" s="34"/>
      <c r="AF15" s="34"/>
      <c r="AG15" s="34"/>
      <c r="AH15" s="34"/>
      <c r="AI15" s="34"/>
      <c r="AJ15" s="34"/>
      <c r="AK15" s="34"/>
      <c r="AL15" s="34"/>
      <c r="AM15" s="34"/>
      <c r="AN15" s="34"/>
      <c r="AO15" s="34"/>
      <c r="AP15" s="34"/>
      <c r="AQ15" s="34"/>
      <c r="AR15" s="34"/>
      <c r="AS15" s="34"/>
      <c r="AT15" s="34"/>
      <c r="AU15" s="44" t="str">
        <f t="shared" si="4"/>
        <v/>
      </c>
      <c r="AV15" s="34"/>
      <c r="AW15" s="34"/>
      <c r="AX15" s="34"/>
    </row>
    <row r="16" customHeight="1" spans="1:50">
      <c r="A16" s="107" t="str">
        <f t="shared" si="1"/>
        <v/>
      </c>
      <c r="B16" s="13"/>
      <c r="C16" s="9"/>
      <c r="D16" s="9"/>
      <c r="E16" s="9"/>
      <c r="F16" s="9"/>
      <c r="G16" s="9"/>
      <c r="H16" s="16"/>
      <c r="I16" s="16"/>
      <c r="J16" s="16"/>
      <c r="K16" s="16"/>
      <c r="L16" s="16">
        <f t="shared" si="2"/>
        <v>0</v>
      </c>
      <c r="M16" s="16">
        <f t="shared" si="3"/>
        <v>0</v>
      </c>
      <c r="N16" s="16"/>
      <c r="O16" s="16" t="str">
        <f t="shared" si="0"/>
        <v/>
      </c>
      <c r="P16" s="27"/>
      <c r="R16" s="28"/>
      <c r="S16" s="28"/>
      <c r="T16" s="28"/>
      <c r="U16" s="28"/>
      <c r="V16" s="28"/>
      <c r="W16" s="28"/>
      <c r="X16" s="28"/>
      <c r="Y16" s="28"/>
      <c r="Z16" s="28"/>
      <c r="AA16" s="28"/>
      <c r="AB16" s="35"/>
      <c r="AC16" s="34"/>
      <c r="AD16" s="28"/>
      <c r="AE16" s="34"/>
      <c r="AF16" s="34"/>
      <c r="AG16" s="34"/>
      <c r="AH16" s="34"/>
      <c r="AI16" s="34"/>
      <c r="AJ16" s="34"/>
      <c r="AK16" s="34"/>
      <c r="AL16" s="34"/>
      <c r="AM16" s="34"/>
      <c r="AN16" s="34"/>
      <c r="AO16" s="34"/>
      <c r="AP16" s="34"/>
      <c r="AQ16" s="34"/>
      <c r="AR16" s="34"/>
      <c r="AS16" s="34"/>
      <c r="AT16" s="34"/>
      <c r="AU16" s="44" t="str">
        <f t="shared" si="4"/>
        <v/>
      </c>
      <c r="AV16" s="34"/>
      <c r="AW16" s="34"/>
      <c r="AX16" s="34"/>
    </row>
    <row r="17" customHeight="1" spans="1:50">
      <c r="A17" s="107" t="str">
        <f t="shared" si="1"/>
        <v/>
      </c>
      <c r="B17" s="13"/>
      <c r="C17" s="9"/>
      <c r="D17" s="9"/>
      <c r="E17" s="9"/>
      <c r="F17" s="9"/>
      <c r="G17" s="9"/>
      <c r="H17" s="16"/>
      <c r="I17" s="16"/>
      <c r="J17" s="16"/>
      <c r="K17" s="16"/>
      <c r="L17" s="16">
        <f t="shared" si="2"/>
        <v>0</v>
      </c>
      <c r="M17" s="16">
        <f t="shared" si="3"/>
        <v>0</v>
      </c>
      <c r="N17" s="16"/>
      <c r="O17" s="16" t="str">
        <f t="shared" si="0"/>
        <v/>
      </c>
      <c r="P17" s="27"/>
      <c r="R17" s="28"/>
      <c r="S17" s="28"/>
      <c r="T17" s="28"/>
      <c r="U17" s="28"/>
      <c r="V17" s="28"/>
      <c r="W17" s="28"/>
      <c r="X17" s="28"/>
      <c r="Y17" s="28"/>
      <c r="Z17" s="28"/>
      <c r="AA17" s="28"/>
      <c r="AB17" s="35"/>
      <c r="AC17" s="34"/>
      <c r="AD17" s="28"/>
      <c r="AE17" s="34"/>
      <c r="AF17" s="34"/>
      <c r="AG17" s="34"/>
      <c r="AH17" s="34"/>
      <c r="AI17" s="34"/>
      <c r="AJ17" s="34"/>
      <c r="AK17" s="34"/>
      <c r="AL17" s="34"/>
      <c r="AM17" s="34"/>
      <c r="AN17" s="34"/>
      <c r="AO17" s="34"/>
      <c r="AP17" s="34"/>
      <c r="AQ17" s="34"/>
      <c r="AR17" s="34"/>
      <c r="AS17" s="34"/>
      <c r="AT17" s="34"/>
      <c r="AU17" s="44" t="str">
        <f t="shared" si="4"/>
        <v/>
      </c>
      <c r="AV17" s="34"/>
      <c r="AW17" s="34"/>
      <c r="AX17" s="34"/>
    </row>
    <row r="18" customHeight="1" spans="1:50">
      <c r="A18" s="107" t="str">
        <f t="shared" si="1"/>
        <v/>
      </c>
      <c r="B18" s="13"/>
      <c r="C18" s="9"/>
      <c r="D18" s="9"/>
      <c r="E18" s="9"/>
      <c r="F18" s="9"/>
      <c r="G18" s="9"/>
      <c r="H18" s="16"/>
      <c r="I18" s="16"/>
      <c r="J18" s="16"/>
      <c r="K18" s="16"/>
      <c r="L18" s="16">
        <f t="shared" si="2"/>
        <v>0</v>
      </c>
      <c r="M18" s="16">
        <f t="shared" si="3"/>
        <v>0</v>
      </c>
      <c r="N18" s="16"/>
      <c r="O18" s="16" t="str">
        <f t="shared" si="0"/>
        <v/>
      </c>
      <c r="P18" s="27"/>
      <c r="R18" s="28"/>
      <c r="S18" s="28"/>
      <c r="T18" s="28"/>
      <c r="U18" s="28"/>
      <c r="V18" s="28"/>
      <c r="W18" s="28"/>
      <c r="X18" s="28"/>
      <c r="Y18" s="28"/>
      <c r="Z18" s="28"/>
      <c r="AA18" s="28"/>
      <c r="AB18" s="35"/>
      <c r="AC18" s="34"/>
      <c r="AD18" s="28"/>
      <c r="AE18" s="34"/>
      <c r="AF18" s="34"/>
      <c r="AG18" s="34"/>
      <c r="AH18" s="34"/>
      <c r="AI18" s="34"/>
      <c r="AJ18" s="34"/>
      <c r="AK18" s="34"/>
      <c r="AL18" s="34"/>
      <c r="AM18" s="34"/>
      <c r="AN18" s="34"/>
      <c r="AO18" s="34"/>
      <c r="AP18" s="34"/>
      <c r="AQ18" s="34"/>
      <c r="AR18" s="34"/>
      <c r="AS18" s="34"/>
      <c r="AT18" s="34"/>
      <c r="AU18" s="44" t="str">
        <f t="shared" si="4"/>
        <v/>
      </c>
      <c r="AV18" s="34"/>
      <c r="AW18" s="34"/>
      <c r="AX18" s="34"/>
    </row>
    <row r="19" customHeight="1" spans="1:50">
      <c r="A19" s="107" t="str">
        <f t="shared" si="1"/>
        <v/>
      </c>
      <c r="B19" s="13"/>
      <c r="C19" s="9"/>
      <c r="D19" s="9"/>
      <c r="E19" s="9"/>
      <c r="F19" s="9"/>
      <c r="G19" s="9"/>
      <c r="H19" s="16"/>
      <c r="I19" s="16"/>
      <c r="J19" s="16"/>
      <c r="K19" s="16"/>
      <c r="L19" s="16">
        <f t="shared" si="2"/>
        <v>0</v>
      </c>
      <c r="M19" s="16">
        <f t="shared" si="3"/>
        <v>0</v>
      </c>
      <c r="N19" s="16"/>
      <c r="O19" s="16" t="str">
        <f t="shared" si="0"/>
        <v/>
      </c>
      <c r="P19" s="27"/>
      <c r="R19" s="28"/>
      <c r="S19" s="28"/>
      <c r="T19" s="28"/>
      <c r="U19" s="28"/>
      <c r="V19" s="28"/>
      <c r="W19" s="28"/>
      <c r="X19" s="28"/>
      <c r="Y19" s="28"/>
      <c r="Z19" s="28"/>
      <c r="AA19" s="28"/>
      <c r="AB19" s="35"/>
      <c r="AC19" s="34"/>
      <c r="AD19" s="28"/>
      <c r="AE19" s="34"/>
      <c r="AF19" s="34"/>
      <c r="AG19" s="34"/>
      <c r="AH19" s="34"/>
      <c r="AI19" s="34"/>
      <c r="AJ19" s="34"/>
      <c r="AK19" s="34"/>
      <c r="AL19" s="34"/>
      <c r="AM19" s="34"/>
      <c r="AN19" s="34"/>
      <c r="AO19" s="34"/>
      <c r="AP19" s="34"/>
      <c r="AQ19" s="34"/>
      <c r="AR19" s="34"/>
      <c r="AS19" s="34"/>
      <c r="AT19" s="34"/>
      <c r="AU19" s="44" t="str">
        <f t="shared" si="4"/>
        <v/>
      </c>
      <c r="AV19" s="34"/>
      <c r="AW19" s="34"/>
      <c r="AX19" s="34"/>
    </row>
    <row r="20" customHeight="1" spans="1:50">
      <c r="A20" s="107" t="str">
        <f t="shared" si="1"/>
        <v/>
      </c>
      <c r="B20" s="13"/>
      <c r="C20" s="9"/>
      <c r="D20" s="9"/>
      <c r="E20" s="9"/>
      <c r="F20" s="9"/>
      <c r="G20" s="9"/>
      <c r="H20" s="16"/>
      <c r="I20" s="16"/>
      <c r="J20" s="16"/>
      <c r="K20" s="16"/>
      <c r="L20" s="16">
        <f t="shared" si="2"/>
        <v>0</v>
      </c>
      <c r="M20" s="16">
        <f t="shared" si="3"/>
        <v>0</v>
      </c>
      <c r="N20" s="16"/>
      <c r="O20" s="16" t="str">
        <f t="shared" si="0"/>
        <v/>
      </c>
      <c r="P20" s="27"/>
      <c r="R20" s="28"/>
      <c r="S20" s="28"/>
      <c r="T20" s="28"/>
      <c r="U20" s="28"/>
      <c r="V20" s="28"/>
      <c r="W20" s="28"/>
      <c r="X20" s="28"/>
      <c r="Y20" s="28"/>
      <c r="Z20" s="28"/>
      <c r="AA20" s="28"/>
      <c r="AB20" s="35"/>
      <c r="AC20" s="34"/>
      <c r="AD20" s="28"/>
      <c r="AE20" s="34"/>
      <c r="AF20" s="34"/>
      <c r="AG20" s="34"/>
      <c r="AH20" s="34"/>
      <c r="AI20" s="34"/>
      <c r="AJ20" s="34"/>
      <c r="AK20" s="34"/>
      <c r="AL20" s="34"/>
      <c r="AM20" s="34"/>
      <c r="AN20" s="34"/>
      <c r="AO20" s="34"/>
      <c r="AP20" s="34"/>
      <c r="AQ20" s="34"/>
      <c r="AR20" s="34"/>
      <c r="AS20" s="34"/>
      <c r="AT20" s="34"/>
      <c r="AU20" s="44" t="str">
        <f t="shared" si="4"/>
        <v/>
      </c>
      <c r="AV20" s="34"/>
      <c r="AW20" s="34"/>
      <c r="AX20" s="34"/>
    </row>
    <row r="21" customHeight="1" spans="1:50">
      <c r="A21" s="107" t="str">
        <f t="shared" si="1"/>
        <v/>
      </c>
      <c r="B21" s="13"/>
      <c r="C21" s="9"/>
      <c r="D21" s="9"/>
      <c r="E21" s="9"/>
      <c r="F21" s="9"/>
      <c r="G21" s="9"/>
      <c r="H21" s="16"/>
      <c r="I21" s="16"/>
      <c r="J21" s="16"/>
      <c r="K21" s="16"/>
      <c r="L21" s="16">
        <f t="shared" si="2"/>
        <v>0</v>
      </c>
      <c r="M21" s="16">
        <f t="shared" si="3"/>
        <v>0</v>
      </c>
      <c r="N21" s="16"/>
      <c r="O21" s="16" t="str">
        <f t="shared" si="0"/>
        <v/>
      </c>
      <c r="P21" s="27"/>
      <c r="R21" s="28"/>
      <c r="S21" s="28"/>
      <c r="T21" s="28"/>
      <c r="U21" s="28"/>
      <c r="V21" s="28"/>
      <c r="W21" s="28"/>
      <c r="X21" s="28"/>
      <c r="Y21" s="28"/>
      <c r="Z21" s="28"/>
      <c r="AA21" s="28"/>
      <c r="AB21" s="35"/>
      <c r="AC21" s="34"/>
      <c r="AD21" s="28"/>
      <c r="AE21" s="34"/>
      <c r="AF21" s="34"/>
      <c r="AG21" s="34"/>
      <c r="AH21" s="34"/>
      <c r="AI21" s="34"/>
      <c r="AJ21" s="34"/>
      <c r="AK21" s="34"/>
      <c r="AL21" s="34"/>
      <c r="AM21" s="34"/>
      <c r="AN21" s="34"/>
      <c r="AO21" s="34"/>
      <c r="AP21" s="34"/>
      <c r="AQ21" s="34"/>
      <c r="AR21" s="34"/>
      <c r="AS21" s="34"/>
      <c r="AT21" s="34"/>
      <c r="AU21" s="44" t="str">
        <f t="shared" si="4"/>
        <v/>
      </c>
      <c r="AV21" s="34"/>
      <c r="AW21" s="34"/>
      <c r="AX21" s="34"/>
    </row>
    <row r="22" customHeight="1" spans="1:50">
      <c r="A22" s="107"/>
      <c r="B22" s="13"/>
      <c r="C22" s="9"/>
      <c r="D22" s="9"/>
      <c r="E22" s="9"/>
      <c r="F22" s="9"/>
      <c r="G22" s="9"/>
      <c r="H22" s="16"/>
      <c r="I22" s="16"/>
      <c r="J22" s="16"/>
      <c r="K22" s="16"/>
      <c r="L22" s="16">
        <f t="shared" si="2"/>
        <v>0</v>
      </c>
      <c r="M22" s="16">
        <f t="shared" si="3"/>
        <v>0</v>
      </c>
      <c r="N22" s="16"/>
      <c r="O22" s="16" t="str">
        <f t="shared" ref="O22:O23" si="5">IF(L22-M22=0,"",(N22-L22+M22)/(L22-M22)*100)</f>
        <v/>
      </c>
      <c r="P22" s="27"/>
      <c r="R22" s="28"/>
      <c r="S22" s="28"/>
      <c r="T22" s="28"/>
      <c r="U22" s="28"/>
      <c r="V22" s="28"/>
      <c r="W22" s="28"/>
      <c r="X22" s="28"/>
      <c r="Y22" s="28"/>
      <c r="Z22" s="28"/>
      <c r="AA22" s="28"/>
      <c r="AB22" s="35"/>
      <c r="AC22" s="34"/>
      <c r="AD22" s="28"/>
      <c r="AE22" s="34"/>
      <c r="AF22" s="34"/>
      <c r="AG22" s="34"/>
      <c r="AH22" s="34"/>
      <c r="AI22" s="34"/>
      <c r="AJ22" s="34"/>
      <c r="AK22" s="34"/>
      <c r="AL22" s="34"/>
      <c r="AM22" s="34"/>
      <c r="AN22" s="34"/>
      <c r="AO22" s="34"/>
      <c r="AP22" s="34"/>
      <c r="AQ22" s="34"/>
      <c r="AR22" s="34"/>
      <c r="AS22" s="34"/>
      <c r="AT22" s="34"/>
      <c r="AU22" s="44"/>
      <c r="AV22" s="34"/>
      <c r="AW22" s="34"/>
      <c r="AX22" s="34"/>
    </row>
    <row r="23" customHeight="1" spans="1:50">
      <c r="A23" s="107"/>
      <c r="B23" s="13"/>
      <c r="C23" s="9"/>
      <c r="D23" s="9"/>
      <c r="E23" s="9"/>
      <c r="F23" s="9"/>
      <c r="G23" s="9"/>
      <c r="H23" s="16"/>
      <c r="I23" s="16"/>
      <c r="J23" s="16"/>
      <c r="K23" s="16"/>
      <c r="L23" s="16">
        <f t="shared" si="2"/>
        <v>0</v>
      </c>
      <c r="M23" s="16">
        <f t="shared" si="3"/>
        <v>0</v>
      </c>
      <c r="N23" s="16"/>
      <c r="O23" s="16" t="str">
        <f t="shared" si="5"/>
        <v/>
      </c>
      <c r="P23" s="27"/>
      <c r="R23" s="28"/>
      <c r="S23" s="28"/>
      <c r="T23" s="28"/>
      <c r="U23" s="28"/>
      <c r="V23" s="28"/>
      <c r="W23" s="28"/>
      <c r="X23" s="28"/>
      <c r="Y23" s="28"/>
      <c r="Z23" s="28"/>
      <c r="AA23" s="28"/>
      <c r="AB23" s="35"/>
      <c r="AC23" s="34"/>
      <c r="AD23" s="28"/>
      <c r="AE23" s="34"/>
      <c r="AF23" s="34"/>
      <c r="AG23" s="34"/>
      <c r="AH23" s="34"/>
      <c r="AI23" s="34"/>
      <c r="AJ23" s="34"/>
      <c r="AK23" s="34"/>
      <c r="AL23" s="34"/>
      <c r="AM23" s="34"/>
      <c r="AN23" s="34"/>
      <c r="AO23" s="34"/>
      <c r="AP23" s="34"/>
      <c r="AQ23" s="34"/>
      <c r="AR23" s="34"/>
      <c r="AS23" s="34"/>
      <c r="AT23" s="34"/>
      <c r="AU23" s="44"/>
      <c r="AV23" s="34"/>
      <c r="AW23" s="34"/>
      <c r="AX23" s="34"/>
    </row>
    <row r="24" customHeight="1" spans="1:50">
      <c r="A24" s="107" t="str">
        <f t="shared" si="1"/>
        <v/>
      </c>
      <c r="B24" s="13"/>
      <c r="C24" s="9"/>
      <c r="D24" s="9"/>
      <c r="E24" s="9"/>
      <c r="F24" s="9"/>
      <c r="G24" s="9"/>
      <c r="H24" s="16"/>
      <c r="I24" s="16"/>
      <c r="J24" s="16"/>
      <c r="K24" s="16"/>
      <c r="L24" s="16">
        <f t="shared" si="2"/>
        <v>0</v>
      </c>
      <c r="M24" s="16">
        <f t="shared" si="3"/>
        <v>0</v>
      </c>
      <c r="N24" s="16"/>
      <c r="O24" s="16" t="str">
        <f t="shared" si="0"/>
        <v/>
      </c>
      <c r="P24" s="27"/>
      <c r="R24" s="28"/>
      <c r="S24" s="28"/>
      <c r="T24" s="28"/>
      <c r="U24" s="28"/>
      <c r="V24" s="28"/>
      <c r="W24" s="28"/>
      <c r="X24" s="28"/>
      <c r="Y24" s="28"/>
      <c r="Z24" s="28"/>
      <c r="AA24" s="28"/>
      <c r="AB24" s="35"/>
      <c r="AC24" s="34"/>
      <c r="AD24" s="28"/>
      <c r="AE24" s="34"/>
      <c r="AF24" s="34"/>
      <c r="AG24" s="34"/>
      <c r="AH24" s="34"/>
      <c r="AI24" s="34"/>
      <c r="AJ24" s="34"/>
      <c r="AK24" s="34"/>
      <c r="AL24" s="34"/>
      <c r="AM24" s="34"/>
      <c r="AN24" s="34"/>
      <c r="AO24" s="34"/>
      <c r="AP24" s="34"/>
      <c r="AQ24" s="34"/>
      <c r="AR24" s="34"/>
      <c r="AS24" s="34"/>
      <c r="AT24" s="34"/>
      <c r="AU24" s="44" t="str">
        <f t="shared" si="4"/>
        <v/>
      </c>
      <c r="AV24" s="34"/>
      <c r="AW24" s="34"/>
      <c r="AX24" s="34"/>
    </row>
    <row r="25" customHeight="1" spans="1:50">
      <c r="A25" s="17" t="s">
        <v>932</v>
      </c>
      <c r="B25" s="14"/>
      <c r="C25" s="9"/>
      <c r="D25" s="9"/>
      <c r="E25" s="9"/>
      <c r="F25" s="9"/>
      <c r="G25" s="9"/>
      <c r="H25" s="288">
        <f t="shared" ref="H25:N25" si="6">SUM(H7:H24)</f>
        <v>0</v>
      </c>
      <c r="I25" s="288">
        <f t="shared" si="6"/>
        <v>0</v>
      </c>
      <c r="J25" s="288">
        <f t="shared" si="6"/>
        <v>0</v>
      </c>
      <c r="K25" s="288">
        <f t="shared" si="6"/>
        <v>0</v>
      </c>
      <c r="L25" s="288">
        <f t="shared" si="6"/>
        <v>0</v>
      </c>
      <c r="M25" s="288">
        <f t="shared" si="6"/>
        <v>0</v>
      </c>
      <c r="N25" s="288">
        <f t="shared" si="6"/>
        <v>0</v>
      </c>
      <c r="O25" s="16" t="str">
        <f t="shared" si="0"/>
        <v/>
      </c>
      <c r="P25" s="27"/>
      <c r="R25" s="28"/>
      <c r="S25" s="28"/>
      <c r="T25" s="28"/>
      <c r="U25" s="28"/>
      <c r="V25" s="28"/>
      <c r="W25" s="28"/>
      <c r="X25" s="28"/>
      <c r="Y25" s="28"/>
      <c r="Z25" s="28"/>
      <c r="AA25" s="28"/>
      <c r="AB25" s="35"/>
      <c r="AC25" s="34"/>
      <c r="AD25" s="28"/>
      <c r="AE25" s="34"/>
      <c r="AF25" s="34"/>
      <c r="AG25" s="34"/>
      <c r="AH25" s="34"/>
      <c r="AI25" s="34"/>
      <c r="AJ25" s="34"/>
      <c r="AK25" s="34"/>
      <c r="AL25" s="34"/>
      <c r="AM25" s="34"/>
      <c r="AN25" s="34"/>
      <c r="AO25" s="34"/>
      <c r="AP25" s="34"/>
      <c r="AQ25" s="34"/>
      <c r="AR25" s="34"/>
      <c r="AS25" s="34"/>
      <c r="AT25" s="34"/>
      <c r="AU25" s="44" t="str">
        <f t="shared" si="4"/>
        <v/>
      </c>
      <c r="AV25" s="34"/>
      <c r="AW25" s="34"/>
      <c r="AX25" s="34"/>
    </row>
    <row r="26" customHeight="1" spans="1:50">
      <c r="A26" s="17" t="s">
        <v>933</v>
      </c>
      <c r="B26" s="14"/>
      <c r="C26" s="9"/>
      <c r="D26" s="9"/>
      <c r="E26" s="9"/>
      <c r="F26" s="9"/>
      <c r="G26" s="9"/>
      <c r="H26" s="288">
        <f>I25</f>
        <v>0</v>
      </c>
      <c r="I26" s="288"/>
      <c r="J26" s="288">
        <f>K25</f>
        <v>0</v>
      </c>
      <c r="K26" s="288"/>
      <c r="L26" s="288">
        <f>M25</f>
        <v>0</v>
      </c>
      <c r="M26" s="288"/>
      <c r="N26" s="16"/>
      <c r="O26" s="16" t="str">
        <f t="shared" si="0"/>
        <v/>
      </c>
      <c r="P26" s="27"/>
      <c r="R26" s="28"/>
      <c r="S26" s="28"/>
      <c r="T26" s="28"/>
      <c r="U26" s="28"/>
      <c r="V26" s="28"/>
      <c r="W26" s="28"/>
      <c r="X26" s="28"/>
      <c r="Y26" s="28"/>
      <c r="Z26" s="28"/>
      <c r="AA26" s="28"/>
      <c r="AB26" s="35"/>
      <c r="AC26" s="34"/>
      <c r="AD26" s="28"/>
      <c r="AE26" s="34"/>
      <c r="AF26" s="34"/>
      <c r="AG26" s="34"/>
      <c r="AH26" s="34"/>
      <c r="AI26" s="34"/>
      <c r="AJ26" s="34"/>
      <c r="AK26" s="34"/>
      <c r="AL26" s="34"/>
      <c r="AM26" s="34"/>
      <c r="AN26" s="34"/>
      <c r="AO26" s="34"/>
      <c r="AP26" s="34"/>
      <c r="AQ26" s="34"/>
      <c r="AR26" s="34"/>
      <c r="AS26" s="34"/>
      <c r="AT26" s="34"/>
      <c r="AU26" s="44" t="str">
        <f t="shared" si="4"/>
        <v/>
      </c>
      <c r="AV26" s="34"/>
      <c r="AW26" s="34"/>
      <c r="AX26" s="34"/>
    </row>
    <row r="27" customHeight="1" spans="1:50">
      <c r="A27" s="17" t="s">
        <v>934</v>
      </c>
      <c r="B27" s="14"/>
      <c r="C27" s="9"/>
      <c r="D27" s="9"/>
      <c r="E27" s="9"/>
      <c r="F27" s="9"/>
      <c r="G27" s="9"/>
      <c r="H27" s="15">
        <f>H25-H26</f>
        <v>0</v>
      </c>
      <c r="I27" s="15"/>
      <c r="J27" s="15">
        <f>J25-J26</f>
        <v>0</v>
      </c>
      <c r="K27" s="15"/>
      <c r="L27" s="15">
        <f>L25-L26</f>
        <v>0</v>
      </c>
      <c r="M27" s="15"/>
      <c r="N27" s="16">
        <f>N25</f>
        <v>0</v>
      </c>
      <c r="O27" s="16" t="str">
        <f t="shared" si="0"/>
        <v/>
      </c>
      <c r="P27" s="27"/>
      <c r="R27" s="28"/>
      <c r="S27" s="28"/>
      <c r="T27" s="28"/>
      <c r="U27" s="28"/>
      <c r="V27" s="28"/>
      <c r="W27" s="28"/>
      <c r="X27" s="28"/>
      <c r="Y27" s="28"/>
      <c r="Z27" s="28"/>
      <c r="AA27" s="28"/>
      <c r="AB27" s="35"/>
      <c r="AC27" s="34"/>
      <c r="AD27" s="28"/>
      <c r="AE27" s="34"/>
      <c r="AF27" s="34"/>
      <c r="AG27" s="34"/>
      <c r="AH27" s="34"/>
      <c r="AI27" s="34"/>
      <c r="AJ27" s="34"/>
      <c r="AK27" s="34"/>
      <c r="AL27" s="34"/>
      <c r="AM27" s="34"/>
      <c r="AN27" s="34"/>
      <c r="AO27" s="34"/>
      <c r="AP27" s="34"/>
      <c r="AQ27" s="34"/>
      <c r="AR27" s="34"/>
      <c r="AS27" s="34"/>
      <c r="AT27" s="34"/>
      <c r="AU27" s="44" t="str">
        <f t="shared" si="4"/>
        <v/>
      </c>
      <c r="AV27" s="34"/>
      <c r="AW27" s="34"/>
      <c r="AX27" s="34"/>
    </row>
    <row r="28" customHeight="1" spans="1:14">
      <c r="A28" s="3" t="str">
        <f>基本信息输入表!$K$6&amp;"填表人："&amp;基本信息输入表!$M$43</f>
        <v>被评估单位填表人：</v>
      </c>
      <c r="N28" s="3" t="str">
        <f>"评估人员："&amp;基本信息输入表!$Q$43</f>
        <v>评估人员：陈诗雨</v>
      </c>
    </row>
    <row r="29" customHeight="1" spans="1:1">
      <c r="A29" s="3" t="str">
        <f>"填表日期："&amp;YEAR(基本信息输入表!$O$43)&amp;"年"&amp;MONTH(基本信息输入表!$O$43)&amp;"月"&amp;DAY(基本信息输入表!$O$43)&amp;"日"</f>
        <v>填表日期：1900年1月0日</v>
      </c>
    </row>
    <row r="30" customHeight="1" spans="17:17">
      <c r="Q30" s="29" t="s">
        <v>466</v>
      </c>
    </row>
  </sheetData>
  <mergeCells count="46">
    <mergeCell ref="A2:P2"/>
    <mergeCell ref="A3:P3"/>
    <mergeCell ref="O4:P4"/>
    <mergeCell ref="O5:P5"/>
    <mergeCell ref="R5:X5"/>
    <mergeCell ref="Y5:AI5"/>
    <mergeCell ref="AJ5:AT5"/>
    <mergeCell ref="AU5:AX5"/>
    <mergeCell ref="H6:I6"/>
    <mergeCell ref="J6:K6"/>
    <mergeCell ref="Y6:AC6"/>
    <mergeCell ref="AD6:AE6"/>
    <mergeCell ref="AF6:AG6"/>
    <mergeCell ref="AK6:AL6"/>
    <mergeCell ref="AM6:AR6"/>
    <mergeCell ref="A25:B25"/>
    <mergeCell ref="A26:B26"/>
    <mergeCell ref="A27:B27"/>
    <mergeCell ref="A6:A7"/>
    <mergeCell ref="B6:B7"/>
    <mergeCell ref="C6:C7"/>
    <mergeCell ref="D6:D7"/>
    <mergeCell ref="E6:E7"/>
    <mergeCell ref="F6:F7"/>
    <mergeCell ref="G6:G7"/>
    <mergeCell ref="L6:L7"/>
    <mergeCell ref="M6:M7"/>
    <mergeCell ref="N6:N7"/>
    <mergeCell ref="O6:O7"/>
    <mergeCell ref="P6:P7"/>
    <mergeCell ref="R6:R7"/>
    <mergeCell ref="S6:S7"/>
    <mergeCell ref="T6:T7"/>
    <mergeCell ref="U6:U7"/>
    <mergeCell ref="V6:V7"/>
    <mergeCell ref="W6:W7"/>
    <mergeCell ref="X6:X7"/>
    <mergeCell ref="AH6:AH7"/>
    <mergeCell ref="AI6:AI7"/>
    <mergeCell ref="AJ6:AJ7"/>
    <mergeCell ref="AS6:AS7"/>
    <mergeCell ref="AT6:AT7"/>
    <mergeCell ref="AU6:AU7"/>
    <mergeCell ref="AV6:AV7"/>
    <mergeCell ref="AW6:AW7"/>
    <mergeCell ref="AX6:AX7"/>
  </mergeCells>
  <dataValidations count="4">
    <dataValidation type="list" allowBlank="1" showInputMessage="1" showErrorMessage="1" sqref="AD8:AD27">
      <formula1>基本信息输入表!$A$126:$A$128</formula1>
    </dataValidation>
    <dataValidation type="list" allowBlank="1" showInputMessage="1" showErrorMessage="1" sqref="AF8:AF27">
      <formula1>基本信息输入表!$A$129:$A$132</formula1>
    </dataValidation>
    <dataValidation type="list" allowBlank="1" showInputMessage="1" showErrorMessage="1" sqref="Y8:AA27">
      <formula1>$A$108:$A$109</formula1>
    </dataValidation>
    <dataValidation type="list" allowBlank="1" showInputMessage="1" showErrorMessage="1" sqref="R8:V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3" fitToHeight="1000" orientation="landscape"/>
  <headerFooter scaleWithDoc="0">
    <oddFooter>&amp;R&amp;"宋体,常规"&amp;10&amp;P/&amp;N</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U29"/>
  <sheetViews>
    <sheetView showGridLines="0" workbookViewId="0">
      <selection activeCell="L21" sqref="L21"/>
    </sheetView>
  </sheetViews>
  <sheetFormatPr defaultColWidth="9" defaultRowHeight="15.75" customHeight="1"/>
  <cols>
    <col min="1" max="1" width="5.25" style="3" customWidth="1"/>
    <col min="2" max="2" width="23.25" style="3" customWidth="1"/>
    <col min="3" max="3" width="17.25" style="3" customWidth="1"/>
    <col min="4" max="4" width="7.75" style="3" customWidth="1"/>
    <col min="5" max="8" width="10.625" style="3" customWidth="1" outlineLevel="1"/>
    <col min="9" max="9" width="12.25" style="263" customWidth="1"/>
    <col min="10" max="10" width="10.625" style="263" customWidth="1"/>
    <col min="11" max="11" width="12.25" style="3" customWidth="1"/>
    <col min="12" max="12" width="9.625" style="3" customWidth="1"/>
    <col min="13" max="13" width="11.625" style="3" customWidth="1"/>
    <col min="14" max="14" width="9" style="3"/>
    <col min="15" max="19" width="5.625" style="4" customWidth="1" outlineLevel="1"/>
    <col min="20" max="20" width="14.75" style="4" customWidth="1" outlineLevel="1"/>
    <col min="21" max="21" width="13.625" style="4" customWidth="1"/>
    <col min="22" max="23" width="5.625" style="4" customWidth="1" outlineLevel="1"/>
    <col min="24" max="25" width="7.25" style="4" customWidth="1" outlineLevel="1"/>
    <col min="26" max="26" width="5.625" style="4" customWidth="1" outlineLevel="1"/>
    <col min="27" max="30" width="8.625" style="4" customWidth="1" outlineLevel="1"/>
    <col min="31" max="31" width="14.625" style="4" customWidth="1" outlineLevel="1"/>
    <col min="32" max="32" width="13.625" style="4" customWidth="1"/>
    <col min="33" max="34" width="8.625" style="4" customWidth="1" outlineLevel="2"/>
    <col min="35" max="35" width="11.25" style="4" customWidth="1" outlineLevel="2"/>
    <col min="36" max="41" width="8.625" style="4" customWidth="1" outlineLevel="2"/>
    <col min="42" max="42" width="8.625" style="4" customWidth="1" outlineLevel="1"/>
    <col min="43" max="43" width="13.75" style="4" customWidth="1"/>
    <col min="44" max="46" width="13.625" style="4" customWidth="1" outlineLevel="1"/>
    <col min="47" max="47" width="13.625" style="4" customWidth="1"/>
    <col min="48" max="16384" width="9" style="3"/>
  </cols>
  <sheetData>
    <row r="1" customHeight="1" spans="1:1">
      <c r="A1" s="5" t="s">
        <v>435</v>
      </c>
    </row>
    <row r="2" s="1" customFormat="1" ht="30" customHeight="1" spans="1:47">
      <c r="A2" s="6" t="s">
        <v>935</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row>
    <row r="3" customHeight="1" spans="1:47">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row>
    <row r="4" ht="13.5" customHeight="1" spans="1:13">
      <c r="A4" s="2"/>
      <c r="B4" s="2"/>
      <c r="C4" s="2"/>
      <c r="D4" s="2"/>
      <c r="E4" s="2"/>
      <c r="F4" s="2"/>
      <c r="G4" s="2"/>
      <c r="H4" s="2"/>
      <c r="I4" s="2"/>
      <c r="J4" s="2"/>
      <c r="K4" s="2"/>
      <c r="L4" s="21" t="s">
        <v>936</v>
      </c>
      <c r="M4" s="21"/>
    </row>
    <row r="5" customHeight="1" spans="1:47">
      <c r="A5" s="3" t="str">
        <f>基本信息输入表!K6&amp;"："&amp;基本信息输入表!M6</f>
        <v>被评估单位：贵州天然气能源投资股份有限公司</v>
      </c>
      <c r="I5" s="289"/>
      <c r="J5" s="289"/>
      <c r="L5" s="140" t="s">
        <v>469</v>
      </c>
      <c r="M5" s="140"/>
      <c r="O5" s="20" t="s">
        <v>598</v>
      </c>
      <c r="P5" s="20"/>
      <c r="Q5" s="20"/>
      <c r="R5" s="20"/>
      <c r="S5" s="20"/>
      <c r="T5" s="20"/>
      <c r="U5" s="20"/>
      <c r="V5" s="30" t="s">
        <v>599</v>
      </c>
      <c r="W5" s="31"/>
      <c r="X5" s="31"/>
      <c r="Y5" s="31"/>
      <c r="Z5" s="31"/>
      <c r="AA5" s="31"/>
      <c r="AB5" s="31"/>
      <c r="AC5" s="31"/>
      <c r="AD5" s="31"/>
      <c r="AE5" s="31"/>
      <c r="AF5" s="32"/>
      <c r="AG5" s="68" t="s">
        <v>600</v>
      </c>
      <c r="AH5" s="36"/>
      <c r="AI5" s="36"/>
      <c r="AJ5" s="36"/>
      <c r="AK5" s="36"/>
      <c r="AL5" s="36"/>
      <c r="AM5" s="36"/>
      <c r="AN5" s="36"/>
      <c r="AO5" s="36"/>
      <c r="AP5" s="36"/>
      <c r="AQ5" s="37"/>
      <c r="AR5" s="33" t="s">
        <v>601</v>
      </c>
      <c r="AS5" s="33"/>
      <c r="AT5" s="33"/>
      <c r="AU5" s="33"/>
    </row>
    <row r="6" s="2" customFormat="1" customHeight="1" spans="1:47">
      <c r="A6" s="155" t="s">
        <v>470</v>
      </c>
      <c r="B6" s="155" t="s">
        <v>705</v>
      </c>
      <c r="C6" s="155" t="s">
        <v>706</v>
      </c>
      <c r="D6" s="155" t="s">
        <v>731</v>
      </c>
      <c r="E6" s="157" t="s">
        <v>694</v>
      </c>
      <c r="F6" s="106"/>
      <c r="G6" s="157" t="s">
        <v>695</v>
      </c>
      <c r="H6" s="106"/>
      <c r="I6" s="144" t="s">
        <v>442</v>
      </c>
      <c r="J6" s="144" t="s">
        <v>781</v>
      </c>
      <c r="K6" s="155" t="s">
        <v>443</v>
      </c>
      <c r="L6" s="155" t="s">
        <v>445</v>
      </c>
      <c r="M6" s="155" t="s">
        <v>588</v>
      </c>
      <c r="O6" s="20" t="s">
        <v>602</v>
      </c>
      <c r="P6" s="22" t="s">
        <v>913</v>
      </c>
      <c r="Q6" s="20" t="s">
        <v>655</v>
      </c>
      <c r="R6" s="23" t="s">
        <v>630</v>
      </c>
      <c r="S6" s="23" t="s">
        <v>604</v>
      </c>
      <c r="T6" s="20" t="s">
        <v>605</v>
      </c>
      <c r="U6" s="20"/>
      <c r="V6" s="30" t="s">
        <v>606</v>
      </c>
      <c r="W6" s="31"/>
      <c r="X6" s="31"/>
      <c r="Y6" s="31"/>
      <c r="Z6" s="32"/>
      <c r="AA6" s="33" t="s">
        <v>607</v>
      </c>
      <c r="AB6" s="33"/>
      <c r="AC6" s="33" t="s">
        <v>656</v>
      </c>
      <c r="AD6" s="33"/>
      <c r="AE6" s="33" t="s">
        <v>608</v>
      </c>
      <c r="AF6" s="38"/>
      <c r="AG6" s="20" t="s">
        <v>609</v>
      </c>
      <c r="AH6" s="20" t="s">
        <v>657</v>
      </c>
      <c r="AI6" s="20"/>
      <c r="AJ6" s="69" t="s">
        <v>658</v>
      </c>
      <c r="AK6" s="70"/>
      <c r="AL6" s="70"/>
      <c r="AM6" s="70"/>
      <c r="AN6" s="70"/>
      <c r="AO6" s="71"/>
      <c r="AP6" s="20" t="s">
        <v>443</v>
      </c>
      <c r="AQ6" s="40"/>
      <c r="AR6" s="38" t="s">
        <v>610</v>
      </c>
      <c r="AS6" s="38" t="s">
        <v>611</v>
      </c>
      <c r="AT6" s="33" t="s">
        <v>612</v>
      </c>
      <c r="AU6" s="38"/>
    </row>
    <row r="7" ht="27" customHeight="1" spans="1:47">
      <c r="A7" s="156"/>
      <c r="B7" s="156"/>
      <c r="C7" s="156"/>
      <c r="D7" s="156"/>
      <c r="E7" s="132" t="s">
        <v>442</v>
      </c>
      <c r="F7" s="132" t="s">
        <v>781</v>
      </c>
      <c r="G7" s="132" t="s">
        <v>442</v>
      </c>
      <c r="H7" s="132" t="s">
        <v>781</v>
      </c>
      <c r="I7" s="145"/>
      <c r="J7" s="145"/>
      <c r="K7" s="156"/>
      <c r="L7" s="156" t="str">
        <f>IF(I7-J7=0,"",(K7-I7+J7)/(I7-J7)*100)</f>
        <v/>
      </c>
      <c r="M7" s="156"/>
      <c r="O7" s="20"/>
      <c r="P7" s="20"/>
      <c r="Q7" s="20"/>
      <c r="R7" s="20"/>
      <c r="S7" s="20"/>
      <c r="T7" s="20"/>
      <c r="U7" s="20"/>
      <c r="V7" s="33" t="s">
        <v>617</v>
      </c>
      <c r="W7" s="33" t="s">
        <v>618</v>
      </c>
      <c r="X7" s="33" t="s">
        <v>667</v>
      </c>
      <c r="Y7" s="33" t="s">
        <v>620</v>
      </c>
      <c r="Z7" s="30" t="s">
        <v>621</v>
      </c>
      <c r="AA7" s="33" t="s">
        <v>622</v>
      </c>
      <c r="AB7" s="33" t="s">
        <v>623</v>
      </c>
      <c r="AC7" s="33" t="s">
        <v>622</v>
      </c>
      <c r="AD7" s="33" t="s">
        <v>668</v>
      </c>
      <c r="AE7" s="33"/>
      <c r="AF7" s="41"/>
      <c r="AG7" s="20"/>
      <c r="AH7" s="20" t="s">
        <v>669</v>
      </c>
      <c r="AI7" s="20" t="s">
        <v>670</v>
      </c>
      <c r="AJ7" s="110"/>
      <c r="AK7" s="110"/>
      <c r="AL7" s="110"/>
      <c r="AM7" s="20"/>
      <c r="AN7" s="20"/>
      <c r="AO7" s="20"/>
      <c r="AP7" s="20"/>
      <c r="AQ7" s="43"/>
      <c r="AR7" s="41"/>
      <c r="AS7" s="41"/>
      <c r="AT7" s="33"/>
      <c r="AU7" s="41"/>
    </row>
    <row r="8" customHeight="1" spans="1:47">
      <c r="A8" s="107" t="str">
        <f>IF(B8="","",ROW()-7)</f>
        <v/>
      </c>
      <c r="B8" s="13"/>
      <c r="C8" s="9"/>
      <c r="D8" s="9"/>
      <c r="E8" s="16"/>
      <c r="F8" s="16"/>
      <c r="G8" s="16"/>
      <c r="H8" s="16"/>
      <c r="I8" s="16">
        <f>G8+E8</f>
        <v>0</v>
      </c>
      <c r="J8" s="16">
        <f>H8+F8</f>
        <v>0</v>
      </c>
      <c r="K8" s="16"/>
      <c r="L8" s="16" t="str">
        <f t="shared" ref="L8:L26" si="0">IF(I8-J8=0,"",(K8-I8+J8)/(I8-J8)*100)</f>
        <v/>
      </c>
      <c r="M8" s="27"/>
      <c r="O8" s="28"/>
      <c r="P8" s="28"/>
      <c r="Q8" s="28"/>
      <c r="R8" s="28"/>
      <c r="S8" s="28"/>
      <c r="T8" s="28"/>
      <c r="U8" s="28"/>
      <c r="V8" s="28"/>
      <c r="W8" s="28"/>
      <c r="X8" s="28"/>
      <c r="Y8" s="34"/>
      <c r="Z8" s="34"/>
      <c r="AA8" s="28"/>
      <c r="AB8" s="34"/>
      <c r="AC8" s="34"/>
      <c r="AD8" s="34"/>
      <c r="AE8" s="34"/>
      <c r="AF8" s="34"/>
      <c r="AG8" s="34"/>
      <c r="AH8" s="34" t="s">
        <v>208</v>
      </c>
      <c r="AI8" s="34"/>
      <c r="AJ8" s="34"/>
      <c r="AK8" s="34"/>
      <c r="AL8" s="34"/>
      <c r="AM8" s="34"/>
      <c r="AN8" s="34"/>
      <c r="AO8" s="34"/>
      <c r="AP8" s="34"/>
      <c r="AQ8" s="34"/>
      <c r="AR8" s="44" t="str">
        <f>IFERROR((AP8-I8+J8)/(I8-J8)*100,"")</f>
        <v/>
      </c>
      <c r="AS8" s="34"/>
      <c r="AT8" s="34"/>
      <c r="AU8" s="34"/>
    </row>
    <row r="9" customHeight="1" spans="1:47">
      <c r="A9" s="107" t="str">
        <f t="shared" ref="A9:A23" si="1">IF(B9="","",ROW()-7)</f>
        <v/>
      </c>
      <c r="B9" s="13"/>
      <c r="C9" s="9"/>
      <c r="D9" s="9"/>
      <c r="E9" s="16"/>
      <c r="F9" s="16"/>
      <c r="G9" s="16"/>
      <c r="H9" s="16"/>
      <c r="I9" s="16">
        <f t="shared" ref="I9:I23" si="2">G9+E9</f>
        <v>0</v>
      </c>
      <c r="J9" s="16">
        <f t="shared" ref="J9:J23" si="3">H9+F9</f>
        <v>0</v>
      </c>
      <c r="K9" s="16"/>
      <c r="L9" s="16" t="str">
        <f t="shared" si="0"/>
        <v/>
      </c>
      <c r="M9" s="27"/>
      <c r="O9" s="28"/>
      <c r="P9" s="28"/>
      <c r="Q9" s="28"/>
      <c r="R9" s="28"/>
      <c r="S9" s="28"/>
      <c r="T9" s="28"/>
      <c r="U9" s="28"/>
      <c r="V9" s="28"/>
      <c r="W9" s="28"/>
      <c r="X9" s="28"/>
      <c r="Y9" s="35"/>
      <c r="Z9" s="34"/>
      <c r="AA9" s="28"/>
      <c r="AB9" s="34"/>
      <c r="AC9" s="34"/>
      <c r="AD9" s="34"/>
      <c r="AE9" s="34"/>
      <c r="AF9" s="34"/>
      <c r="AG9" s="34"/>
      <c r="AH9" s="34"/>
      <c r="AI9" s="34"/>
      <c r="AJ9" s="34"/>
      <c r="AK9" s="34"/>
      <c r="AL9" s="34"/>
      <c r="AM9" s="34"/>
      <c r="AN9" s="34"/>
      <c r="AO9" s="34"/>
      <c r="AP9" s="34"/>
      <c r="AQ9" s="34"/>
      <c r="AR9" s="44" t="str">
        <f t="shared" ref="AR9:AR26" si="4">IFERROR((AP9-I9+J9)/(I9-J9)*100,"")</f>
        <v/>
      </c>
      <c r="AS9" s="34"/>
      <c r="AT9" s="34"/>
      <c r="AU9" s="34"/>
    </row>
    <row r="10" customHeight="1" spans="1:47">
      <c r="A10" s="107" t="str">
        <f t="shared" si="1"/>
        <v/>
      </c>
      <c r="B10" s="13"/>
      <c r="C10" s="9"/>
      <c r="D10" s="9"/>
      <c r="E10" s="16"/>
      <c r="F10" s="16"/>
      <c r="G10" s="16"/>
      <c r="H10" s="16"/>
      <c r="I10" s="16">
        <f t="shared" si="2"/>
        <v>0</v>
      </c>
      <c r="J10" s="16">
        <f t="shared" si="3"/>
        <v>0</v>
      </c>
      <c r="K10" s="16"/>
      <c r="L10" s="16" t="str">
        <f t="shared" si="0"/>
        <v/>
      </c>
      <c r="M10" s="27"/>
      <c r="O10" s="28"/>
      <c r="P10" s="28"/>
      <c r="Q10" s="28"/>
      <c r="R10" s="28"/>
      <c r="S10" s="28"/>
      <c r="T10" s="28"/>
      <c r="U10" s="28"/>
      <c r="V10" s="28"/>
      <c r="W10" s="28"/>
      <c r="X10" s="28"/>
      <c r="Y10" s="35"/>
      <c r="Z10" s="34"/>
      <c r="AA10" s="28"/>
      <c r="AB10" s="34"/>
      <c r="AC10" s="34"/>
      <c r="AD10" s="34"/>
      <c r="AE10" s="34"/>
      <c r="AF10" s="34"/>
      <c r="AG10" s="34"/>
      <c r="AH10" s="34"/>
      <c r="AI10" s="34"/>
      <c r="AJ10" s="34"/>
      <c r="AK10" s="34"/>
      <c r="AL10" s="34"/>
      <c r="AM10" s="34"/>
      <c r="AN10" s="34"/>
      <c r="AO10" s="34"/>
      <c r="AP10" s="34"/>
      <c r="AQ10" s="34"/>
      <c r="AR10" s="44" t="str">
        <f t="shared" si="4"/>
        <v/>
      </c>
      <c r="AS10" s="34"/>
      <c r="AT10" s="34"/>
      <c r="AU10" s="34"/>
    </row>
    <row r="11" customHeight="1" spans="1:47">
      <c r="A11" s="107" t="str">
        <f t="shared" si="1"/>
        <v/>
      </c>
      <c r="B11" s="13"/>
      <c r="C11" s="9"/>
      <c r="D11" s="9"/>
      <c r="E11" s="16"/>
      <c r="F11" s="16"/>
      <c r="G11" s="16"/>
      <c r="H11" s="16"/>
      <c r="I11" s="16">
        <f t="shared" si="2"/>
        <v>0</v>
      </c>
      <c r="J11" s="16">
        <f t="shared" si="3"/>
        <v>0</v>
      </c>
      <c r="K11" s="16"/>
      <c r="L11" s="16" t="str">
        <f t="shared" si="0"/>
        <v/>
      </c>
      <c r="M11" s="27"/>
      <c r="O11" s="28"/>
      <c r="P11" s="28"/>
      <c r="Q11" s="28"/>
      <c r="R11" s="28"/>
      <c r="S11" s="28"/>
      <c r="T11" s="28"/>
      <c r="U11" s="28"/>
      <c r="V11" s="28"/>
      <c r="W11" s="28"/>
      <c r="X11" s="28"/>
      <c r="Y11" s="35"/>
      <c r="Z11" s="34"/>
      <c r="AA11" s="28"/>
      <c r="AB11" s="34"/>
      <c r="AC11" s="34"/>
      <c r="AD11" s="34"/>
      <c r="AE11" s="34"/>
      <c r="AF11" s="34"/>
      <c r="AG11" s="34"/>
      <c r="AH11" s="34"/>
      <c r="AI11" s="34"/>
      <c r="AJ11" s="34"/>
      <c r="AK11" s="34"/>
      <c r="AL11" s="34"/>
      <c r="AM11" s="34"/>
      <c r="AN11" s="34"/>
      <c r="AO11" s="34"/>
      <c r="AP11" s="34"/>
      <c r="AQ11" s="34"/>
      <c r="AR11" s="44" t="str">
        <f t="shared" si="4"/>
        <v/>
      </c>
      <c r="AS11" s="34"/>
      <c r="AT11" s="34"/>
      <c r="AU11" s="34"/>
    </row>
    <row r="12" customHeight="1" spans="1:47">
      <c r="A12" s="107" t="str">
        <f t="shared" si="1"/>
        <v/>
      </c>
      <c r="B12" s="13"/>
      <c r="C12" s="9"/>
      <c r="D12" s="9"/>
      <c r="E12" s="16"/>
      <c r="F12" s="16"/>
      <c r="G12" s="16"/>
      <c r="H12" s="16"/>
      <c r="I12" s="16">
        <f t="shared" si="2"/>
        <v>0</v>
      </c>
      <c r="J12" s="16">
        <f t="shared" si="3"/>
        <v>0</v>
      </c>
      <c r="K12" s="16"/>
      <c r="L12" s="16" t="str">
        <f t="shared" si="0"/>
        <v/>
      </c>
      <c r="M12" s="27"/>
      <c r="O12" s="28"/>
      <c r="P12" s="28"/>
      <c r="Q12" s="28"/>
      <c r="R12" s="28"/>
      <c r="S12" s="28"/>
      <c r="T12" s="28"/>
      <c r="U12" s="28"/>
      <c r="V12" s="28"/>
      <c r="W12" s="28"/>
      <c r="X12" s="28"/>
      <c r="Y12" s="35"/>
      <c r="Z12" s="34"/>
      <c r="AA12" s="28"/>
      <c r="AB12" s="34"/>
      <c r="AC12" s="34"/>
      <c r="AD12" s="34"/>
      <c r="AE12" s="34"/>
      <c r="AF12" s="34"/>
      <c r="AG12" s="34"/>
      <c r="AH12" s="34"/>
      <c r="AI12" s="34"/>
      <c r="AJ12" s="34"/>
      <c r="AK12" s="34"/>
      <c r="AL12" s="34"/>
      <c r="AM12" s="34"/>
      <c r="AN12" s="34"/>
      <c r="AO12" s="34"/>
      <c r="AP12" s="34"/>
      <c r="AQ12" s="34"/>
      <c r="AR12" s="44" t="str">
        <f t="shared" si="4"/>
        <v/>
      </c>
      <c r="AS12" s="34"/>
      <c r="AT12" s="34"/>
      <c r="AU12" s="34"/>
    </row>
    <row r="13" customHeight="1" spans="1:47">
      <c r="A13" s="107" t="str">
        <f t="shared" si="1"/>
        <v/>
      </c>
      <c r="B13" s="13"/>
      <c r="C13" s="9"/>
      <c r="D13" s="9"/>
      <c r="E13" s="16"/>
      <c r="F13" s="16"/>
      <c r="G13" s="16"/>
      <c r="H13" s="16"/>
      <c r="I13" s="16">
        <f t="shared" si="2"/>
        <v>0</v>
      </c>
      <c r="J13" s="16">
        <f t="shared" si="3"/>
        <v>0</v>
      </c>
      <c r="K13" s="16"/>
      <c r="L13" s="16" t="str">
        <f t="shared" si="0"/>
        <v/>
      </c>
      <c r="M13" s="27"/>
      <c r="O13" s="28"/>
      <c r="P13" s="28"/>
      <c r="Q13" s="28"/>
      <c r="R13" s="28"/>
      <c r="S13" s="28"/>
      <c r="T13" s="28"/>
      <c r="U13" s="28"/>
      <c r="V13" s="28"/>
      <c r="W13" s="28"/>
      <c r="X13" s="28"/>
      <c r="Y13" s="35"/>
      <c r="Z13" s="34"/>
      <c r="AA13" s="28"/>
      <c r="AB13" s="34"/>
      <c r="AC13" s="34"/>
      <c r="AD13" s="34"/>
      <c r="AE13" s="34"/>
      <c r="AF13" s="34"/>
      <c r="AG13" s="34"/>
      <c r="AH13" s="34"/>
      <c r="AI13" s="34"/>
      <c r="AJ13" s="34"/>
      <c r="AK13" s="34"/>
      <c r="AL13" s="34"/>
      <c r="AM13" s="34"/>
      <c r="AN13" s="34"/>
      <c r="AO13" s="34"/>
      <c r="AP13" s="34"/>
      <c r="AQ13" s="34"/>
      <c r="AR13" s="44" t="str">
        <f t="shared" si="4"/>
        <v/>
      </c>
      <c r="AS13" s="34"/>
      <c r="AT13" s="34"/>
      <c r="AU13" s="34"/>
    </row>
    <row r="14" customHeight="1" spans="1:47">
      <c r="A14" s="107" t="str">
        <f t="shared" si="1"/>
        <v/>
      </c>
      <c r="B14" s="13"/>
      <c r="C14" s="9"/>
      <c r="D14" s="9"/>
      <c r="E14" s="16"/>
      <c r="F14" s="16"/>
      <c r="G14" s="16"/>
      <c r="H14" s="16"/>
      <c r="I14" s="16">
        <f t="shared" si="2"/>
        <v>0</v>
      </c>
      <c r="J14" s="16">
        <f t="shared" si="3"/>
        <v>0</v>
      </c>
      <c r="K14" s="16"/>
      <c r="L14" s="16" t="str">
        <f t="shared" si="0"/>
        <v/>
      </c>
      <c r="M14" s="27"/>
      <c r="O14" s="28"/>
      <c r="P14" s="28"/>
      <c r="Q14" s="28"/>
      <c r="R14" s="28"/>
      <c r="S14" s="28"/>
      <c r="T14" s="28"/>
      <c r="U14" s="28"/>
      <c r="V14" s="28"/>
      <c r="W14" s="28"/>
      <c r="X14" s="28"/>
      <c r="Y14" s="35"/>
      <c r="Z14" s="34"/>
      <c r="AA14" s="28"/>
      <c r="AB14" s="34"/>
      <c r="AC14" s="34"/>
      <c r="AD14" s="34"/>
      <c r="AE14" s="34"/>
      <c r="AF14" s="34"/>
      <c r="AG14" s="34"/>
      <c r="AH14" s="34"/>
      <c r="AI14" s="34"/>
      <c r="AJ14" s="34"/>
      <c r="AK14" s="34"/>
      <c r="AL14" s="34"/>
      <c r="AM14" s="34"/>
      <c r="AN14" s="34"/>
      <c r="AO14" s="34"/>
      <c r="AP14" s="34"/>
      <c r="AQ14" s="34"/>
      <c r="AR14" s="44" t="str">
        <f t="shared" si="4"/>
        <v/>
      </c>
      <c r="AS14" s="34"/>
      <c r="AT14" s="34"/>
      <c r="AU14" s="34"/>
    </row>
    <row r="15" customHeight="1" spans="1:47">
      <c r="A15" s="107" t="str">
        <f t="shared" si="1"/>
        <v/>
      </c>
      <c r="B15" s="13"/>
      <c r="C15" s="9"/>
      <c r="D15" s="9"/>
      <c r="E15" s="16"/>
      <c r="F15" s="16"/>
      <c r="G15" s="16"/>
      <c r="H15" s="16"/>
      <c r="I15" s="16">
        <f t="shared" si="2"/>
        <v>0</v>
      </c>
      <c r="J15" s="16">
        <f t="shared" si="3"/>
        <v>0</v>
      </c>
      <c r="K15" s="16"/>
      <c r="L15" s="16" t="str">
        <f t="shared" si="0"/>
        <v/>
      </c>
      <c r="M15" s="27"/>
      <c r="O15" s="28"/>
      <c r="P15" s="28"/>
      <c r="Q15" s="28"/>
      <c r="R15" s="28"/>
      <c r="S15" s="28"/>
      <c r="T15" s="28"/>
      <c r="U15" s="28"/>
      <c r="V15" s="28"/>
      <c r="W15" s="28"/>
      <c r="X15" s="28"/>
      <c r="Y15" s="35"/>
      <c r="Z15" s="34"/>
      <c r="AA15" s="28"/>
      <c r="AB15" s="34"/>
      <c r="AC15" s="34"/>
      <c r="AD15" s="34"/>
      <c r="AE15" s="34"/>
      <c r="AF15" s="34"/>
      <c r="AG15" s="34"/>
      <c r="AH15" s="34"/>
      <c r="AI15" s="34"/>
      <c r="AJ15" s="34"/>
      <c r="AK15" s="34"/>
      <c r="AL15" s="34"/>
      <c r="AM15" s="34"/>
      <c r="AN15" s="34"/>
      <c r="AO15" s="34"/>
      <c r="AP15" s="34"/>
      <c r="AQ15" s="34"/>
      <c r="AR15" s="44" t="str">
        <f t="shared" si="4"/>
        <v/>
      </c>
      <c r="AS15" s="34"/>
      <c r="AT15" s="34"/>
      <c r="AU15" s="34"/>
    </row>
    <row r="16" customHeight="1" spans="1:47">
      <c r="A16" s="107" t="str">
        <f t="shared" si="1"/>
        <v/>
      </c>
      <c r="B16" s="13"/>
      <c r="C16" s="9"/>
      <c r="D16" s="9"/>
      <c r="E16" s="16"/>
      <c r="F16" s="16"/>
      <c r="G16" s="16"/>
      <c r="H16" s="16"/>
      <c r="I16" s="16">
        <f t="shared" si="2"/>
        <v>0</v>
      </c>
      <c r="J16" s="16">
        <f t="shared" si="3"/>
        <v>0</v>
      </c>
      <c r="K16" s="16"/>
      <c r="L16" s="16" t="str">
        <f t="shared" si="0"/>
        <v/>
      </c>
      <c r="M16" s="27"/>
      <c r="O16" s="28"/>
      <c r="P16" s="28"/>
      <c r="Q16" s="28"/>
      <c r="R16" s="28"/>
      <c r="S16" s="28"/>
      <c r="T16" s="28"/>
      <c r="U16" s="28"/>
      <c r="V16" s="28"/>
      <c r="W16" s="28"/>
      <c r="X16" s="28"/>
      <c r="Y16" s="35"/>
      <c r="Z16" s="34"/>
      <c r="AA16" s="28"/>
      <c r="AB16" s="34"/>
      <c r="AC16" s="34"/>
      <c r="AD16" s="34"/>
      <c r="AE16" s="34"/>
      <c r="AF16" s="34"/>
      <c r="AG16" s="34"/>
      <c r="AH16" s="34"/>
      <c r="AI16" s="34"/>
      <c r="AJ16" s="34"/>
      <c r="AK16" s="34"/>
      <c r="AL16" s="34"/>
      <c r="AM16" s="34"/>
      <c r="AN16" s="34"/>
      <c r="AO16" s="34"/>
      <c r="AP16" s="34"/>
      <c r="AQ16" s="34"/>
      <c r="AR16" s="44" t="str">
        <f t="shared" si="4"/>
        <v/>
      </c>
      <c r="AS16" s="34"/>
      <c r="AT16" s="34"/>
      <c r="AU16" s="34"/>
    </row>
    <row r="17" customHeight="1" spans="1:47">
      <c r="A17" s="107" t="str">
        <f t="shared" si="1"/>
        <v/>
      </c>
      <c r="B17" s="13"/>
      <c r="C17" s="9"/>
      <c r="D17" s="9"/>
      <c r="E17" s="16"/>
      <c r="F17" s="16"/>
      <c r="G17" s="16"/>
      <c r="H17" s="16"/>
      <c r="I17" s="16">
        <f t="shared" si="2"/>
        <v>0</v>
      </c>
      <c r="J17" s="16">
        <f t="shared" si="3"/>
        <v>0</v>
      </c>
      <c r="K17" s="16"/>
      <c r="L17" s="16" t="str">
        <f t="shared" si="0"/>
        <v/>
      </c>
      <c r="M17" s="27"/>
      <c r="O17" s="28"/>
      <c r="P17" s="28"/>
      <c r="Q17" s="28"/>
      <c r="R17" s="28"/>
      <c r="S17" s="28"/>
      <c r="T17" s="28"/>
      <c r="U17" s="28"/>
      <c r="V17" s="28"/>
      <c r="W17" s="28"/>
      <c r="X17" s="28"/>
      <c r="Y17" s="35"/>
      <c r="Z17" s="34"/>
      <c r="AA17" s="28"/>
      <c r="AB17" s="34"/>
      <c r="AC17" s="34"/>
      <c r="AD17" s="34"/>
      <c r="AE17" s="34"/>
      <c r="AF17" s="34"/>
      <c r="AG17" s="34"/>
      <c r="AH17" s="34"/>
      <c r="AI17" s="34"/>
      <c r="AJ17" s="34"/>
      <c r="AK17" s="34"/>
      <c r="AL17" s="34"/>
      <c r="AM17" s="34"/>
      <c r="AN17" s="34"/>
      <c r="AO17" s="34"/>
      <c r="AP17" s="34"/>
      <c r="AQ17" s="34"/>
      <c r="AR17" s="44" t="str">
        <f t="shared" si="4"/>
        <v/>
      </c>
      <c r="AS17" s="34"/>
      <c r="AT17" s="34"/>
      <c r="AU17" s="34"/>
    </row>
    <row r="18" customHeight="1" spans="1:47">
      <c r="A18" s="107" t="str">
        <f t="shared" si="1"/>
        <v/>
      </c>
      <c r="B18" s="13"/>
      <c r="C18" s="9"/>
      <c r="D18" s="9"/>
      <c r="E18" s="16"/>
      <c r="F18" s="16"/>
      <c r="G18" s="16"/>
      <c r="H18" s="16"/>
      <c r="I18" s="16">
        <f t="shared" si="2"/>
        <v>0</v>
      </c>
      <c r="J18" s="16">
        <f t="shared" si="3"/>
        <v>0</v>
      </c>
      <c r="K18" s="16"/>
      <c r="L18" s="16" t="str">
        <f t="shared" si="0"/>
        <v/>
      </c>
      <c r="M18" s="27"/>
      <c r="O18" s="28"/>
      <c r="P18" s="28"/>
      <c r="Q18" s="28"/>
      <c r="R18" s="28"/>
      <c r="S18" s="28"/>
      <c r="T18" s="28"/>
      <c r="U18" s="28"/>
      <c r="V18" s="28"/>
      <c r="W18" s="28"/>
      <c r="X18" s="28"/>
      <c r="Y18" s="35"/>
      <c r="Z18" s="34"/>
      <c r="AA18" s="28"/>
      <c r="AB18" s="34"/>
      <c r="AC18" s="34"/>
      <c r="AD18" s="34"/>
      <c r="AE18" s="34"/>
      <c r="AF18" s="34"/>
      <c r="AG18" s="34"/>
      <c r="AH18" s="34"/>
      <c r="AI18" s="34"/>
      <c r="AJ18" s="34"/>
      <c r="AK18" s="34"/>
      <c r="AL18" s="34"/>
      <c r="AM18" s="34"/>
      <c r="AN18" s="34"/>
      <c r="AO18" s="34"/>
      <c r="AP18" s="34"/>
      <c r="AQ18" s="34"/>
      <c r="AR18" s="44" t="str">
        <f t="shared" si="4"/>
        <v/>
      </c>
      <c r="AS18" s="34"/>
      <c r="AT18" s="34"/>
      <c r="AU18" s="34"/>
    </row>
    <row r="19" customHeight="1" spans="1:47">
      <c r="A19" s="107"/>
      <c r="B19" s="13"/>
      <c r="C19" s="9"/>
      <c r="D19" s="9"/>
      <c r="E19" s="16"/>
      <c r="F19" s="16"/>
      <c r="G19" s="16"/>
      <c r="H19" s="16"/>
      <c r="I19" s="16">
        <f t="shared" si="2"/>
        <v>0</v>
      </c>
      <c r="J19" s="16">
        <f t="shared" si="3"/>
        <v>0</v>
      </c>
      <c r="K19" s="16"/>
      <c r="L19" s="16" t="str">
        <f t="shared" ref="L19:L21" si="5">IF(I19-J19=0,"",(K19-I19+J19)/(I19-J19)*100)</f>
        <v/>
      </c>
      <c r="M19" s="27"/>
      <c r="O19" s="28"/>
      <c r="P19" s="28"/>
      <c r="Q19" s="28"/>
      <c r="R19" s="28"/>
      <c r="S19" s="28"/>
      <c r="T19" s="28"/>
      <c r="U19" s="28"/>
      <c r="V19" s="28"/>
      <c r="W19" s="28"/>
      <c r="X19" s="28"/>
      <c r="Y19" s="35"/>
      <c r="Z19" s="34"/>
      <c r="AA19" s="28"/>
      <c r="AB19" s="34"/>
      <c r="AC19" s="34"/>
      <c r="AD19" s="34"/>
      <c r="AE19" s="34"/>
      <c r="AF19" s="34"/>
      <c r="AG19" s="34"/>
      <c r="AH19" s="34"/>
      <c r="AI19" s="34"/>
      <c r="AJ19" s="34"/>
      <c r="AK19" s="34"/>
      <c r="AL19" s="34"/>
      <c r="AM19" s="34"/>
      <c r="AN19" s="34"/>
      <c r="AO19" s="34"/>
      <c r="AP19" s="34"/>
      <c r="AQ19" s="34"/>
      <c r="AR19" s="44"/>
      <c r="AS19" s="34"/>
      <c r="AT19" s="34"/>
      <c r="AU19" s="34"/>
    </row>
    <row r="20" customHeight="1" spans="1:47">
      <c r="A20" s="107"/>
      <c r="B20" s="13"/>
      <c r="C20" s="9"/>
      <c r="D20" s="9"/>
      <c r="E20" s="16"/>
      <c r="F20" s="16"/>
      <c r="G20" s="16"/>
      <c r="H20" s="16"/>
      <c r="I20" s="16">
        <f t="shared" si="2"/>
        <v>0</v>
      </c>
      <c r="J20" s="16">
        <f t="shared" si="3"/>
        <v>0</v>
      </c>
      <c r="K20" s="16"/>
      <c r="L20" s="16" t="str">
        <f t="shared" si="5"/>
        <v/>
      </c>
      <c r="M20" s="27"/>
      <c r="O20" s="28"/>
      <c r="P20" s="28"/>
      <c r="Q20" s="28"/>
      <c r="R20" s="28"/>
      <c r="S20" s="28"/>
      <c r="T20" s="28"/>
      <c r="U20" s="28"/>
      <c r="V20" s="28"/>
      <c r="W20" s="28"/>
      <c r="X20" s="28"/>
      <c r="Y20" s="35"/>
      <c r="Z20" s="34"/>
      <c r="AA20" s="28"/>
      <c r="AB20" s="34"/>
      <c r="AC20" s="34"/>
      <c r="AD20" s="34"/>
      <c r="AE20" s="34"/>
      <c r="AF20" s="34"/>
      <c r="AG20" s="34"/>
      <c r="AH20" s="34"/>
      <c r="AI20" s="34"/>
      <c r="AJ20" s="34"/>
      <c r="AK20" s="34"/>
      <c r="AL20" s="34"/>
      <c r="AM20" s="34"/>
      <c r="AN20" s="34"/>
      <c r="AO20" s="34"/>
      <c r="AP20" s="34"/>
      <c r="AQ20" s="34"/>
      <c r="AR20" s="44"/>
      <c r="AS20" s="34"/>
      <c r="AT20" s="34"/>
      <c r="AU20" s="34"/>
    </row>
    <row r="21" customHeight="1" spans="1:47">
      <c r="A21" s="107"/>
      <c r="B21" s="13"/>
      <c r="C21" s="9"/>
      <c r="D21" s="9"/>
      <c r="E21" s="16"/>
      <c r="F21" s="16"/>
      <c r="G21" s="16"/>
      <c r="H21" s="16"/>
      <c r="I21" s="16">
        <f t="shared" si="2"/>
        <v>0</v>
      </c>
      <c r="J21" s="16">
        <f t="shared" si="3"/>
        <v>0</v>
      </c>
      <c r="K21" s="16"/>
      <c r="L21" s="16" t="str">
        <f t="shared" si="5"/>
        <v/>
      </c>
      <c r="M21" s="27"/>
      <c r="O21" s="28"/>
      <c r="P21" s="28"/>
      <c r="Q21" s="28"/>
      <c r="R21" s="28"/>
      <c r="S21" s="28"/>
      <c r="T21" s="28"/>
      <c r="U21" s="28"/>
      <c r="V21" s="28"/>
      <c r="W21" s="28"/>
      <c r="X21" s="28"/>
      <c r="Y21" s="35"/>
      <c r="Z21" s="34"/>
      <c r="AA21" s="28"/>
      <c r="AB21" s="34"/>
      <c r="AC21" s="34"/>
      <c r="AD21" s="34"/>
      <c r="AE21" s="34"/>
      <c r="AF21" s="34"/>
      <c r="AG21" s="34"/>
      <c r="AH21" s="34"/>
      <c r="AI21" s="34"/>
      <c r="AJ21" s="34"/>
      <c r="AK21" s="34"/>
      <c r="AL21" s="34"/>
      <c r="AM21" s="34"/>
      <c r="AN21" s="34"/>
      <c r="AO21" s="34"/>
      <c r="AP21" s="34"/>
      <c r="AQ21" s="34"/>
      <c r="AR21" s="44"/>
      <c r="AS21" s="34"/>
      <c r="AT21" s="34"/>
      <c r="AU21" s="34"/>
    </row>
    <row r="22" customHeight="1" spans="1:47">
      <c r="A22" s="107" t="str">
        <f t="shared" si="1"/>
        <v/>
      </c>
      <c r="B22" s="13"/>
      <c r="C22" s="9"/>
      <c r="D22" s="9"/>
      <c r="E22" s="16"/>
      <c r="F22" s="16"/>
      <c r="G22" s="16"/>
      <c r="H22" s="16"/>
      <c r="I22" s="16">
        <f t="shared" si="2"/>
        <v>0</v>
      </c>
      <c r="J22" s="16">
        <f t="shared" si="3"/>
        <v>0</v>
      </c>
      <c r="K22" s="16"/>
      <c r="L22" s="16" t="str">
        <f t="shared" si="0"/>
        <v/>
      </c>
      <c r="M22" s="27"/>
      <c r="O22" s="28"/>
      <c r="P22" s="28"/>
      <c r="Q22" s="28"/>
      <c r="R22" s="28"/>
      <c r="S22" s="28"/>
      <c r="T22" s="28"/>
      <c r="U22" s="28"/>
      <c r="V22" s="28"/>
      <c r="W22" s="28"/>
      <c r="X22" s="28"/>
      <c r="Y22" s="35"/>
      <c r="Z22" s="34"/>
      <c r="AA22" s="28"/>
      <c r="AB22" s="34"/>
      <c r="AC22" s="34"/>
      <c r="AD22" s="34"/>
      <c r="AE22" s="34"/>
      <c r="AF22" s="34"/>
      <c r="AG22" s="34"/>
      <c r="AH22" s="34"/>
      <c r="AI22" s="34"/>
      <c r="AJ22" s="34"/>
      <c r="AK22" s="34"/>
      <c r="AL22" s="34"/>
      <c r="AM22" s="34"/>
      <c r="AN22" s="34"/>
      <c r="AO22" s="34"/>
      <c r="AP22" s="34"/>
      <c r="AQ22" s="34"/>
      <c r="AR22" s="44" t="str">
        <f t="shared" si="4"/>
        <v/>
      </c>
      <c r="AS22" s="34"/>
      <c r="AT22" s="34"/>
      <c r="AU22" s="34"/>
    </row>
    <row r="23" customHeight="1" spans="1:47">
      <c r="A23" s="107" t="str">
        <f t="shared" si="1"/>
        <v/>
      </c>
      <c r="B23" s="13"/>
      <c r="C23" s="9"/>
      <c r="D23" s="9"/>
      <c r="E23" s="16"/>
      <c r="F23" s="16"/>
      <c r="G23" s="16"/>
      <c r="H23" s="16"/>
      <c r="I23" s="16">
        <f t="shared" si="2"/>
        <v>0</v>
      </c>
      <c r="J23" s="16">
        <f t="shared" si="3"/>
        <v>0</v>
      </c>
      <c r="K23" s="16"/>
      <c r="L23" s="16" t="str">
        <f t="shared" si="0"/>
        <v/>
      </c>
      <c r="M23" s="27"/>
      <c r="O23" s="28"/>
      <c r="P23" s="28"/>
      <c r="Q23" s="28"/>
      <c r="R23" s="28"/>
      <c r="S23" s="28"/>
      <c r="T23" s="28"/>
      <c r="U23" s="28"/>
      <c r="V23" s="28"/>
      <c r="W23" s="28"/>
      <c r="X23" s="28"/>
      <c r="Y23" s="35"/>
      <c r="Z23" s="34"/>
      <c r="AA23" s="28"/>
      <c r="AB23" s="34"/>
      <c r="AC23" s="34"/>
      <c r="AD23" s="34"/>
      <c r="AE23" s="34"/>
      <c r="AF23" s="34"/>
      <c r="AG23" s="34"/>
      <c r="AH23" s="34"/>
      <c r="AI23" s="34"/>
      <c r="AJ23" s="34"/>
      <c r="AK23" s="34"/>
      <c r="AL23" s="34"/>
      <c r="AM23" s="34"/>
      <c r="AN23" s="34"/>
      <c r="AO23" s="34"/>
      <c r="AP23" s="34"/>
      <c r="AQ23" s="34"/>
      <c r="AR23" s="44" t="str">
        <f t="shared" si="4"/>
        <v/>
      </c>
      <c r="AS23" s="34"/>
      <c r="AT23" s="34"/>
      <c r="AU23" s="34"/>
    </row>
    <row r="24" customHeight="1" spans="1:47">
      <c r="A24" s="17" t="s">
        <v>937</v>
      </c>
      <c r="B24" s="14"/>
      <c r="C24" s="9"/>
      <c r="D24" s="9"/>
      <c r="E24" s="288">
        <f t="shared" ref="E24:K24" si="6">SUM(E7:E23)</f>
        <v>0</v>
      </c>
      <c r="F24" s="288">
        <f t="shared" si="6"/>
        <v>0</v>
      </c>
      <c r="G24" s="288">
        <f t="shared" si="6"/>
        <v>0</v>
      </c>
      <c r="H24" s="288">
        <f t="shared" si="6"/>
        <v>0</v>
      </c>
      <c r="I24" s="288">
        <f t="shared" si="6"/>
        <v>0</v>
      </c>
      <c r="J24" s="288">
        <f t="shared" si="6"/>
        <v>0</v>
      </c>
      <c r="K24" s="288">
        <f t="shared" si="6"/>
        <v>0</v>
      </c>
      <c r="L24" s="16" t="str">
        <f t="shared" si="0"/>
        <v/>
      </c>
      <c r="M24" s="27"/>
      <c r="O24" s="28"/>
      <c r="P24" s="28"/>
      <c r="Q24" s="28"/>
      <c r="R24" s="28"/>
      <c r="S24" s="28"/>
      <c r="T24" s="28"/>
      <c r="U24" s="28"/>
      <c r="V24" s="28"/>
      <c r="W24" s="28"/>
      <c r="X24" s="28"/>
      <c r="Y24" s="35"/>
      <c r="Z24" s="34"/>
      <c r="AA24" s="28"/>
      <c r="AB24" s="34"/>
      <c r="AC24" s="34"/>
      <c r="AD24" s="34"/>
      <c r="AE24" s="34"/>
      <c r="AF24" s="34"/>
      <c r="AG24" s="34"/>
      <c r="AH24" s="34"/>
      <c r="AI24" s="34"/>
      <c r="AJ24" s="34"/>
      <c r="AK24" s="34"/>
      <c r="AL24" s="34"/>
      <c r="AM24" s="34"/>
      <c r="AN24" s="34"/>
      <c r="AO24" s="34"/>
      <c r="AP24" s="34"/>
      <c r="AQ24" s="34"/>
      <c r="AR24" s="44" t="str">
        <f t="shared" si="4"/>
        <v/>
      </c>
      <c r="AS24" s="34"/>
      <c r="AT24" s="34"/>
      <c r="AU24" s="34"/>
    </row>
    <row r="25" customHeight="1" spans="1:47">
      <c r="A25" s="17" t="s">
        <v>938</v>
      </c>
      <c r="B25" s="14"/>
      <c r="C25" s="9"/>
      <c r="D25" s="9"/>
      <c r="E25" s="288">
        <f>F24</f>
        <v>0</v>
      </c>
      <c r="F25" s="288"/>
      <c r="G25" s="288">
        <f>H24</f>
        <v>0</v>
      </c>
      <c r="H25" s="288"/>
      <c r="I25" s="288">
        <f>J24</f>
        <v>0</v>
      </c>
      <c r="J25" s="288"/>
      <c r="K25" s="16"/>
      <c r="L25" s="16" t="str">
        <f t="shared" si="0"/>
        <v/>
      </c>
      <c r="M25" s="27"/>
      <c r="O25" s="28"/>
      <c r="P25" s="28"/>
      <c r="Q25" s="28"/>
      <c r="R25" s="28"/>
      <c r="S25" s="28"/>
      <c r="T25" s="28"/>
      <c r="U25" s="28"/>
      <c r="V25" s="28"/>
      <c r="W25" s="28"/>
      <c r="X25" s="28"/>
      <c r="Y25" s="35"/>
      <c r="Z25" s="34"/>
      <c r="AA25" s="28"/>
      <c r="AB25" s="34"/>
      <c r="AC25" s="34"/>
      <c r="AD25" s="34"/>
      <c r="AE25" s="34"/>
      <c r="AF25" s="34"/>
      <c r="AG25" s="34"/>
      <c r="AH25" s="34"/>
      <c r="AI25" s="34"/>
      <c r="AJ25" s="34"/>
      <c r="AK25" s="34"/>
      <c r="AL25" s="34"/>
      <c r="AM25" s="34"/>
      <c r="AN25" s="34"/>
      <c r="AO25" s="34"/>
      <c r="AP25" s="34"/>
      <c r="AQ25" s="34"/>
      <c r="AR25" s="44" t="str">
        <f t="shared" si="4"/>
        <v/>
      </c>
      <c r="AS25" s="34"/>
      <c r="AT25" s="34"/>
      <c r="AU25" s="34"/>
    </row>
    <row r="26" customHeight="1" spans="1:47">
      <c r="A26" s="17" t="s">
        <v>939</v>
      </c>
      <c r="B26" s="14"/>
      <c r="C26" s="27"/>
      <c r="D26" s="9"/>
      <c r="E26" s="15">
        <f>E24-E25</f>
        <v>0</v>
      </c>
      <c r="F26" s="15"/>
      <c r="G26" s="15">
        <f>G24-G25</f>
        <v>0</v>
      </c>
      <c r="H26" s="15"/>
      <c r="I26" s="15">
        <f>I24-I25</f>
        <v>0</v>
      </c>
      <c r="J26" s="15"/>
      <c r="K26" s="16">
        <f>K24</f>
        <v>0</v>
      </c>
      <c r="L26" s="16" t="str">
        <f t="shared" si="0"/>
        <v/>
      </c>
      <c r="M26" s="27"/>
      <c r="O26" s="28"/>
      <c r="P26" s="28"/>
      <c r="Q26" s="28"/>
      <c r="R26" s="28"/>
      <c r="S26" s="28"/>
      <c r="T26" s="28"/>
      <c r="U26" s="28"/>
      <c r="V26" s="28"/>
      <c r="W26" s="28"/>
      <c r="X26" s="28"/>
      <c r="Y26" s="35"/>
      <c r="Z26" s="34"/>
      <c r="AA26" s="28"/>
      <c r="AB26" s="34"/>
      <c r="AC26" s="34"/>
      <c r="AD26" s="34"/>
      <c r="AE26" s="34"/>
      <c r="AF26" s="34"/>
      <c r="AG26" s="34"/>
      <c r="AH26" s="34"/>
      <c r="AI26" s="34"/>
      <c r="AJ26" s="34"/>
      <c r="AK26" s="34"/>
      <c r="AL26" s="34"/>
      <c r="AM26" s="34"/>
      <c r="AN26" s="34"/>
      <c r="AO26" s="34"/>
      <c r="AP26" s="34"/>
      <c r="AQ26" s="34"/>
      <c r="AR26" s="44" t="str">
        <f t="shared" si="4"/>
        <v/>
      </c>
      <c r="AS26" s="34"/>
      <c r="AT26" s="34"/>
      <c r="AU26" s="34"/>
    </row>
    <row r="27" customHeight="1" spans="1:11">
      <c r="A27" s="3" t="str">
        <f>基本信息输入表!$K$6&amp;"填表人："&amp;基本信息输入表!$M$44</f>
        <v>被评估单位填表人：</v>
      </c>
      <c r="I27" s="3"/>
      <c r="J27" s="3"/>
      <c r="K27" s="3" t="str">
        <f>"评估人员："&amp;基本信息输入表!$Q$44</f>
        <v>评估人员：陈诗雨</v>
      </c>
    </row>
    <row r="28" customHeight="1" spans="1:10">
      <c r="A28" s="3" t="str">
        <f>"填表日期："&amp;YEAR(基本信息输入表!$O$44)&amp;"年"&amp;MONTH(基本信息输入表!$O$44)&amp;"月"&amp;DAY(基本信息输入表!$O$44)&amp;"日"</f>
        <v>填表日期：1900年1月0日</v>
      </c>
      <c r="I28" s="3"/>
      <c r="J28" s="3"/>
    </row>
    <row r="29" customHeight="1" spans="14:14">
      <c r="N29" s="29" t="s">
        <v>466</v>
      </c>
    </row>
  </sheetData>
  <mergeCells count="43">
    <mergeCell ref="A2:M2"/>
    <mergeCell ref="A3:M3"/>
    <mergeCell ref="L4:M4"/>
    <mergeCell ref="L5:M5"/>
    <mergeCell ref="O5:U5"/>
    <mergeCell ref="V5:AF5"/>
    <mergeCell ref="AG5:AQ5"/>
    <mergeCell ref="AR5:AU5"/>
    <mergeCell ref="E6:F6"/>
    <mergeCell ref="G6:H6"/>
    <mergeCell ref="V6:Z6"/>
    <mergeCell ref="AA6:AB6"/>
    <mergeCell ref="AC6:AD6"/>
    <mergeCell ref="AH6:AI6"/>
    <mergeCell ref="AJ6:AO6"/>
    <mergeCell ref="A24:B24"/>
    <mergeCell ref="A25:B25"/>
    <mergeCell ref="A26:B26"/>
    <mergeCell ref="A6:A7"/>
    <mergeCell ref="B6:B7"/>
    <mergeCell ref="C6:C7"/>
    <mergeCell ref="D6:D7"/>
    <mergeCell ref="I6:I7"/>
    <mergeCell ref="J6:J7"/>
    <mergeCell ref="K6:K7"/>
    <mergeCell ref="L6:L7"/>
    <mergeCell ref="M6:M7"/>
    <mergeCell ref="O6:O7"/>
    <mergeCell ref="P6:P7"/>
    <mergeCell ref="Q6:Q7"/>
    <mergeCell ref="R6:R7"/>
    <mergeCell ref="S6:S7"/>
    <mergeCell ref="T6:T7"/>
    <mergeCell ref="U6:U7"/>
    <mergeCell ref="AE6:AE7"/>
    <mergeCell ref="AF6:AF7"/>
    <mergeCell ref="AG6:AG7"/>
    <mergeCell ref="AP6:AP7"/>
    <mergeCell ref="AQ6:AQ7"/>
    <mergeCell ref="AR6:AR7"/>
    <mergeCell ref="AS6:AS7"/>
    <mergeCell ref="AT6:AT7"/>
    <mergeCell ref="AU6:AU7"/>
  </mergeCells>
  <dataValidations count="4">
    <dataValidation type="list" allowBlank="1" showInputMessage="1" showErrorMessage="1" sqref="AA8:AA26">
      <formula1>基本信息输入表!$A$126:$A$128</formula1>
    </dataValidation>
    <dataValidation type="list" allowBlank="1" showInputMessage="1" showErrorMessage="1" sqref="AC8:AC26">
      <formula1>基本信息输入表!$A$129:$A$132</formula1>
    </dataValidation>
    <dataValidation type="list" allowBlank="1" showInputMessage="1" showErrorMessage="1" sqref="V8:X26">
      <formula1>$A$108:$A$109</formula1>
    </dataValidation>
    <dataValidation type="list" allowBlank="1" showInputMessage="1" showErrorMessage="1" sqref="O8:S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6" fitToHeight="1000" orientation="landscape"/>
  <headerFooter scaleWithDoc="0">
    <oddFooter>&amp;R&amp;"宋体,常规"&amp;10&amp;P/&amp;N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7"/>
  <sheetViews>
    <sheetView showGridLines="0" zoomScale="90" zoomScaleNormal="90" workbookViewId="0">
      <selection activeCell="K15" sqref="K15"/>
    </sheetView>
  </sheetViews>
  <sheetFormatPr defaultColWidth="9" defaultRowHeight="15.75" customHeight="1"/>
  <cols>
    <col min="1" max="1" width="4.75" style="3" customWidth="1"/>
    <col min="2" max="2" width="16.25" style="3" customWidth="1"/>
    <col min="3" max="3" width="8.25" style="3" customWidth="1"/>
    <col min="4" max="4" width="10" style="3" customWidth="1"/>
    <col min="5" max="7" width="13.75" style="3" customWidth="1"/>
    <col min="8" max="8" width="9.25" style="3" customWidth="1"/>
    <col min="9" max="12" width="12.625" style="3" customWidth="1" outlineLevel="1"/>
    <col min="13" max="15" width="12.625" style="3" customWidth="1"/>
    <col min="16" max="16" width="9.25" style="3" customWidth="1"/>
    <col min="17" max="17" width="10.125" style="3" customWidth="1"/>
    <col min="18" max="18" width="9" style="3"/>
    <col min="19" max="25" width="5.625" style="4" customWidth="1" outlineLevel="1"/>
    <col min="26" max="26" width="14.75" style="4" customWidth="1" outlineLevel="1"/>
    <col min="27" max="27" width="13.625" style="4" customWidth="1"/>
    <col min="28" max="29" width="5.625" style="4" customWidth="1" outlineLevel="1"/>
    <col min="30" max="30" width="7.25" style="4" customWidth="1" outlineLevel="1"/>
    <col min="31" max="31" width="5.625" style="4" customWidth="1" outlineLevel="1"/>
    <col min="32" max="33" width="8.625" style="4" customWidth="1" outlineLevel="1"/>
    <col min="34" max="34" width="14.625" style="4" customWidth="1" outlineLevel="1"/>
    <col min="35" max="35" width="13.625" style="4" customWidth="1"/>
    <col min="36" max="37" width="8.625" style="4" customWidth="1" outlineLevel="2"/>
    <col min="38" max="38" width="11.25" style="4" customWidth="1" outlineLevel="2"/>
    <col min="39" max="44" width="8.62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940</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50">
      <c r="A3" s="2" t="str">
        <f>"评估基准日："&amp;TEXT(基本信息输入表!M7,"yyyy年mm月dd日")</f>
        <v>评估基准日：2024年06月30日</v>
      </c>
      <c r="B3" s="2"/>
      <c r="C3" s="2"/>
      <c r="D3" s="2"/>
      <c r="E3" s="2"/>
      <c r="F3" s="2"/>
      <c r="G3" s="2"/>
      <c r="H3" s="2"/>
      <c r="I3" s="2"/>
      <c r="J3" s="2"/>
      <c r="K3" s="2"/>
      <c r="L3" s="2"/>
      <c r="M3" s="2"/>
      <c r="N3" s="2"/>
      <c r="O3" s="2"/>
      <c r="P3" s="2"/>
      <c r="Q3" s="2"/>
      <c r="R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14.1" customHeight="1" spans="1:18">
      <c r="A4" s="2"/>
      <c r="B4" s="2"/>
      <c r="C4" s="2"/>
      <c r="D4" s="2"/>
      <c r="E4" s="2"/>
      <c r="F4" s="2"/>
      <c r="G4" s="2"/>
      <c r="H4" s="2"/>
      <c r="I4" s="2"/>
      <c r="J4" s="2"/>
      <c r="K4" s="2"/>
      <c r="L4" s="2"/>
      <c r="M4" s="2"/>
      <c r="N4" s="2"/>
      <c r="O4" s="2"/>
      <c r="P4" s="21" t="s">
        <v>941</v>
      </c>
      <c r="Q4" s="21"/>
      <c r="R4" s="2"/>
    </row>
    <row r="5" customHeight="1" spans="1:50">
      <c r="A5" s="3" t="str">
        <f>基本信息输入表!K6&amp;"："&amp;基本信息输入表!M6</f>
        <v>被评估单位：贵州天然气能源投资股份有限公司</v>
      </c>
      <c r="P5" s="140" t="s">
        <v>469</v>
      </c>
      <c r="Q5" s="140"/>
      <c r="S5" s="20" t="s">
        <v>598</v>
      </c>
      <c r="T5" s="20"/>
      <c r="U5" s="20"/>
      <c r="V5" s="20"/>
      <c r="W5" s="20"/>
      <c r="X5" s="20"/>
      <c r="Y5" s="20"/>
      <c r="Z5" s="20"/>
      <c r="AA5" s="20"/>
      <c r="AB5" s="30" t="s">
        <v>599</v>
      </c>
      <c r="AC5" s="31"/>
      <c r="AD5" s="31"/>
      <c r="AE5" s="31"/>
      <c r="AF5" s="31"/>
      <c r="AG5" s="31"/>
      <c r="AH5" s="31"/>
      <c r="AI5" s="32"/>
      <c r="AJ5" s="68" t="s">
        <v>600</v>
      </c>
      <c r="AK5" s="36"/>
      <c r="AL5" s="36"/>
      <c r="AM5" s="36"/>
      <c r="AN5" s="36"/>
      <c r="AO5" s="36"/>
      <c r="AP5" s="36"/>
      <c r="AQ5" s="36"/>
      <c r="AR5" s="36"/>
      <c r="AS5" s="36"/>
      <c r="AT5" s="37"/>
      <c r="AU5" s="33" t="s">
        <v>601</v>
      </c>
      <c r="AV5" s="33"/>
      <c r="AW5" s="33"/>
      <c r="AX5" s="33"/>
    </row>
    <row r="6" s="2" customFormat="1" customHeight="1" spans="1:50">
      <c r="A6" s="155" t="s">
        <v>470</v>
      </c>
      <c r="B6" s="155" t="s">
        <v>659</v>
      </c>
      <c r="C6" s="155" t="s">
        <v>662</v>
      </c>
      <c r="D6" s="155" t="s">
        <v>942</v>
      </c>
      <c r="E6" s="155" t="s">
        <v>943</v>
      </c>
      <c r="F6" s="155" t="s">
        <v>944</v>
      </c>
      <c r="G6" s="155" t="s">
        <v>945</v>
      </c>
      <c r="H6" s="155" t="s">
        <v>931</v>
      </c>
      <c r="I6" s="157" t="s">
        <v>694</v>
      </c>
      <c r="J6" s="106"/>
      <c r="K6" s="157" t="s">
        <v>695</v>
      </c>
      <c r="L6" s="106"/>
      <c r="M6" s="144" t="s">
        <v>442</v>
      </c>
      <c r="N6" s="144" t="s">
        <v>781</v>
      </c>
      <c r="O6" s="155" t="s">
        <v>443</v>
      </c>
      <c r="P6" s="155" t="s">
        <v>445</v>
      </c>
      <c r="Q6" s="155" t="s">
        <v>588</v>
      </c>
      <c r="S6" s="20" t="s">
        <v>602</v>
      </c>
      <c r="T6" s="22" t="s">
        <v>946</v>
      </c>
      <c r="U6" s="39" t="s">
        <v>947</v>
      </c>
      <c r="V6" s="39" t="s">
        <v>948</v>
      </c>
      <c r="W6" s="39" t="s">
        <v>949</v>
      </c>
      <c r="X6" s="23" t="s">
        <v>630</v>
      </c>
      <c r="Y6" s="23" t="s">
        <v>604</v>
      </c>
      <c r="Z6" s="20" t="s">
        <v>605</v>
      </c>
      <c r="AA6" s="20"/>
      <c r="AB6" s="30" t="s">
        <v>606</v>
      </c>
      <c r="AC6" s="31"/>
      <c r="AD6" s="31"/>
      <c r="AE6" s="32"/>
      <c r="AF6" s="33" t="s">
        <v>607</v>
      </c>
      <c r="AG6" s="33"/>
      <c r="AH6" s="33" t="s">
        <v>608</v>
      </c>
      <c r="AI6" s="38"/>
      <c r="AJ6" s="20" t="s">
        <v>609</v>
      </c>
      <c r="AK6" s="20" t="s">
        <v>657</v>
      </c>
      <c r="AL6" s="20"/>
      <c r="AM6" s="69" t="s">
        <v>658</v>
      </c>
      <c r="AN6" s="70"/>
      <c r="AO6" s="70"/>
      <c r="AP6" s="70"/>
      <c r="AQ6" s="70"/>
      <c r="AR6" s="71"/>
      <c r="AS6" s="20" t="s">
        <v>443</v>
      </c>
      <c r="AT6" s="40"/>
      <c r="AU6" s="38" t="s">
        <v>610</v>
      </c>
      <c r="AV6" s="38" t="s">
        <v>611</v>
      </c>
      <c r="AW6" s="33" t="s">
        <v>612</v>
      </c>
      <c r="AX6" s="38"/>
    </row>
    <row r="7" ht="24.75" customHeight="1" spans="1:50">
      <c r="A7" s="156"/>
      <c r="B7" s="156"/>
      <c r="C7" s="156"/>
      <c r="D7" s="156"/>
      <c r="E7" s="156"/>
      <c r="F7" s="156"/>
      <c r="G7" s="156"/>
      <c r="H7" s="156"/>
      <c r="I7" s="132" t="s">
        <v>442</v>
      </c>
      <c r="J7" s="132" t="s">
        <v>781</v>
      </c>
      <c r="K7" s="132" t="s">
        <v>442</v>
      </c>
      <c r="L7" s="132" t="s">
        <v>781</v>
      </c>
      <c r="M7" s="145"/>
      <c r="N7" s="145"/>
      <c r="O7" s="156"/>
      <c r="P7" s="156" t="str">
        <f>IF(M7-N7=0,"",(O7-M7+N7)/(M7-N7)*100)</f>
        <v/>
      </c>
      <c r="Q7" s="156"/>
      <c r="S7" s="20"/>
      <c r="T7" s="20"/>
      <c r="U7" s="109"/>
      <c r="V7" s="109"/>
      <c r="W7" s="109"/>
      <c r="X7" s="20"/>
      <c r="Y7" s="20"/>
      <c r="Z7" s="20"/>
      <c r="AA7" s="20"/>
      <c r="AB7" s="33" t="s">
        <v>617</v>
      </c>
      <c r="AC7" s="33" t="s">
        <v>618</v>
      </c>
      <c r="AD7" s="33" t="s">
        <v>620</v>
      </c>
      <c r="AE7" s="30" t="s">
        <v>621</v>
      </c>
      <c r="AF7" s="33" t="s">
        <v>622</v>
      </c>
      <c r="AG7" s="33" t="s">
        <v>623</v>
      </c>
      <c r="AH7" s="33"/>
      <c r="AI7" s="41"/>
      <c r="AJ7" s="20"/>
      <c r="AK7" s="20" t="s">
        <v>669</v>
      </c>
      <c r="AL7" s="20" t="s">
        <v>670</v>
      </c>
      <c r="AM7" s="110"/>
      <c r="AN7" s="110"/>
      <c r="AO7" s="110"/>
      <c r="AP7" s="20"/>
      <c r="AQ7" s="20"/>
      <c r="AR7" s="20"/>
      <c r="AS7" s="20"/>
      <c r="AT7" s="43"/>
      <c r="AU7" s="41"/>
      <c r="AV7" s="41"/>
      <c r="AW7" s="33"/>
      <c r="AX7" s="41"/>
    </row>
    <row r="8" customHeight="1" spans="1:50">
      <c r="A8" s="107" t="str">
        <f>IF(B8="","",ROW()-7)</f>
        <v/>
      </c>
      <c r="B8" s="13"/>
      <c r="C8" s="9"/>
      <c r="D8" s="9"/>
      <c r="E8" s="9"/>
      <c r="F8" s="9"/>
      <c r="G8" s="9"/>
      <c r="H8" s="9"/>
      <c r="I8" s="16"/>
      <c r="J8" s="16"/>
      <c r="K8" s="16"/>
      <c r="L8" s="16"/>
      <c r="M8" s="16">
        <f>K8+I8</f>
        <v>0</v>
      </c>
      <c r="N8" s="16">
        <f>L8+J8</f>
        <v>0</v>
      </c>
      <c r="O8" s="16"/>
      <c r="P8" s="16" t="str">
        <f t="shared" ref="P8:P31" si="0">IF(M8-N8=0,"",(O8-M8+N8)/(M8-N8)*100)</f>
        <v/>
      </c>
      <c r="Q8" s="27"/>
      <c r="S8" s="28"/>
      <c r="T8" s="28"/>
      <c r="U8" s="28"/>
      <c r="V8" s="28"/>
      <c r="W8" s="28"/>
      <c r="X8" s="28"/>
      <c r="Y8" s="28"/>
      <c r="Z8" s="28"/>
      <c r="AA8" s="28"/>
      <c r="AB8" s="28"/>
      <c r="AC8" s="28"/>
      <c r="AD8" s="34"/>
      <c r="AE8" s="34"/>
      <c r="AF8" s="28"/>
      <c r="AG8" s="34"/>
      <c r="AH8" s="34"/>
      <c r="AI8" s="34"/>
      <c r="AJ8" s="34"/>
      <c r="AK8" s="34" t="s">
        <v>208</v>
      </c>
      <c r="AL8" s="34"/>
      <c r="AM8" s="34"/>
      <c r="AN8" s="34"/>
      <c r="AO8" s="34"/>
      <c r="AP8" s="34"/>
      <c r="AQ8" s="34"/>
      <c r="AR8" s="34"/>
      <c r="AS8" s="34"/>
      <c r="AT8" s="34"/>
      <c r="AU8" s="44" t="str">
        <f>IFERROR((AS8-M8+N8)/(M8-N8)*100,"")</f>
        <v/>
      </c>
      <c r="AV8" s="34"/>
      <c r="AW8" s="34"/>
      <c r="AX8" s="34"/>
    </row>
    <row r="9" customHeight="1" spans="1:50">
      <c r="A9" s="107" t="str">
        <f t="shared" ref="A9:A31" si="1">IF(B9="","",ROW()-7)</f>
        <v/>
      </c>
      <c r="B9" s="13"/>
      <c r="C9" s="9"/>
      <c r="D9" s="9"/>
      <c r="E9" s="9"/>
      <c r="F9" s="9"/>
      <c r="G9" s="9"/>
      <c r="H9" s="9"/>
      <c r="I9" s="16"/>
      <c r="J9" s="16"/>
      <c r="K9" s="16"/>
      <c r="L9" s="16"/>
      <c r="M9" s="16">
        <f t="shared" ref="M9:M31" si="2">K9+I9</f>
        <v>0</v>
      </c>
      <c r="N9" s="16">
        <f t="shared" ref="N9:N31" si="3">L9+J9</f>
        <v>0</v>
      </c>
      <c r="O9" s="16"/>
      <c r="P9" s="16" t="str">
        <f t="shared" si="0"/>
        <v/>
      </c>
      <c r="Q9" s="27"/>
      <c r="S9" s="28"/>
      <c r="T9" s="28"/>
      <c r="U9" s="28"/>
      <c r="V9" s="28"/>
      <c r="W9" s="28"/>
      <c r="X9" s="28"/>
      <c r="Y9" s="28"/>
      <c r="Z9" s="28"/>
      <c r="AA9" s="28"/>
      <c r="AB9" s="28"/>
      <c r="AC9" s="28"/>
      <c r="AD9" s="35"/>
      <c r="AE9" s="34"/>
      <c r="AF9" s="28"/>
      <c r="AG9" s="34"/>
      <c r="AH9" s="34"/>
      <c r="AI9" s="34"/>
      <c r="AJ9" s="34"/>
      <c r="AK9" s="34"/>
      <c r="AL9" s="34"/>
      <c r="AM9" s="34"/>
      <c r="AN9" s="34"/>
      <c r="AO9" s="34"/>
      <c r="AP9" s="34"/>
      <c r="AQ9" s="34"/>
      <c r="AR9" s="34"/>
      <c r="AS9" s="34"/>
      <c r="AT9" s="34"/>
      <c r="AU9" s="44" t="str">
        <f t="shared" ref="AU9:AU34" si="4">IFERROR((AS9-M9+N9)/(M9-N9)*100,"")</f>
        <v/>
      </c>
      <c r="AV9" s="34"/>
      <c r="AW9" s="34"/>
      <c r="AX9" s="34"/>
    </row>
    <row r="10" customHeight="1" spans="1:50">
      <c r="A10" s="107" t="str">
        <f t="shared" si="1"/>
        <v/>
      </c>
      <c r="B10" s="13"/>
      <c r="C10" s="9"/>
      <c r="D10" s="9"/>
      <c r="E10" s="9"/>
      <c r="F10" s="9"/>
      <c r="G10" s="9"/>
      <c r="H10" s="9"/>
      <c r="I10" s="16"/>
      <c r="J10" s="16"/>
      <c r="K10" s="16"/>
      <c r="L10" s="16"/>
      <c r="M10" s="16">
        <f t="shared" si="2"/>
        <v>0</v>
      </c>
      <c r="N10" s="16">
        <f t="shared" si="3"/>
        <v>0</v>
      </c>
      <c r="O10" s="16"/>
      <c r="P10" s="16" t="str">
        <f t="shared" si="0"/>
        <v/>
      </c>
      <c r="Q10" s="27"/>
      <c r="S10" s="28"/>
      <c r="T10" s="28"/>
      <c r="U10" s="28"/>
      <c r="V10" s="28"/>
      <c r="W10" s="28"/>
      <c r="X10" s="28"/>
      <c r="Y10" s="28"/>
      <c r="Z10" s="28"/>
      <c r="AA10" s="28"/>
      <c r="AB10" s="28"/>
      <c r="AC10" s="28"/>
      <c r="AD10" s="35"/>
      <c r="AE10" s="34"/>
      <c r="AF10" s="28"/>
      <c r="AG10" s="34"/>
      <c r="AH10" s="34"/>
      <c r="AI10" s="34"/>
      <c r="AJ10" s="34"/>
      <c r="AK10" s="34"/>
      <c r="AL10" s="34"/>
      <c r="AM10" s="34"/>
      <c r="AN10" s="34"/>
      <c r="AO10" s="34"/>
      <c r="AP10" s="34"/>
      <c r="AQ10" s="34"/>
      <c r="AR10" s="34"/>
      <c r="AS10" s="34"/>
      <c r="AT10" s="34"/>
      <c r="AU10" s="44" t="str">
        <f t="shared" si="4"/>
        <v/>
      </c>
      <c r="AV10" s="34"/>
      <c r="AW10" s="34"/>
      <c r="AX10" s="34"/>
    </row>
    <row r="11" customHeight="1" spans="1:50">
      <c r="A11" s="107" t="str">
        <f t="shared" si="1"/>
        <v/>
      </c>
      <c r="B11" s="13"/>
      <c r="C11" s="9"/>
      <c r="D11" s="9"/>
      <c r="E11" s="9"/>
      <c r="F11" s="9"/>
      <c r="G11" s="9"/>
      <c r="H11" s="9"/>
      <c r="I11" s="16"/>
      <c r="J11" s="16"/>
      <c r="K11" s="16"/>
      <c r="L11" s="16"/>
      <c r="M11" s="16">
        <f t="shared" si="2"/>
        <v>0</v>
      </c>
      <c r="N11" s="16">
        <f t="shared" si="3"/>
        <v>0</v>
      </c>
      <c r="O11" s="16"/>
      <c r="P11" s="16" t="str">
        <f t="shared" si="0"/>
        <v/>
      </c>
      <c r="Q11" s="27"/>
      <c r="S11" s="28"/>
      <c r="T11" s="28"/>
      <c r="U11" s="28"/>
      <c r="V11" s="28"/>
      <c r="W11" s="28"/>
      <c r="X11" s="28"/>
      <c r="Y11" s="28"/>
      <c r="Z11" s="28"/>
      <c r="AA11" s="28"/>
      <c r="AB11" s="28"/>
      <c r="AC11" s="28"/>
      <c r="AD11" s="35"/>
      <c r="AE11" s="34"/>
      <c r="AF11" s="28"/>
      <c r="AG11" s="34"/>
      <c r="AH11" s="34"/>
      <c r="AI11" s="34"/>
      <c r="AJ11" s="34"/>
      <c r="AK11" s="34"/>
      <c r="AL11" s="34"/>
      <c r="AM11" s="34"/>
      <c r="AN11" s="34"/>
      <c r="AO11" s="34"/>
      <c r="AP11" s="34"/>
      <c r="AQ11" s="34"/>
      <c r="AR11" s="34"/>
      <c r="AS11" s="34"/>
      <c r="AT11" s="34"/>
      <c r="AU11" s="44" t="str">
        <f t="shared" si="4"/>
        <v/>
      </c>
      <c r="AV11" s="34"/>
      <c r="AW11" s="34"/>
      <c r="AX11" s="34"/>
    </row>
    <row r="12" customHeight="1" spans="1:50">
      <c r="A12" s="107" t="str">
        <f t="shared" si="1"/>
        <v/>
      </c>
      <c r="B12" s="13"/>
      <c r="C12" s="9"/>
      <c r="D12" s="9"/>
      <c r="E12" s="9"/>
      <c r="F12" s="9"/>
      <c r="G12" s="9"/>
      <c r="H12" s="9"/>
      <c r="I12" s="16"/>
      <c r="J12" s="16"/>
      <c r="K12" s="16"/>
      <c r="L12" s="16"/>
      <c r="M12" s="16">
        <f t="shared" si="2"/>
        <v>0</v>
      </c>
      <c r="N12" s="16">
        <f t="shared" si="3"/>
        <v>0</v>
      </c>
      <c r="O12" s="16"/>
      <c r="P12" s="16" t="str">
        <f t="shared" si="0"/>
        <v/>
      </c>
      <c r="Q12" s="27"/>
      <c r="S12" s="28"/>
      <c r="T12" s="28"/>
      <c r="U12" s="28"/>
      <c r="V12" s="28"/>
      <c r="W12" s="28"/>
      <c r="X12" s="28"/>
      <c r="Y12" s="28"/>
      <c r="Z12" s="28"/>
      <c r="AA12" s="28"/>
      <c r="AB12" s="28"/>
      <c r="AC12" s="28"/>
      <c r="AD12" s="35"/>
      <c r="AE12" s="34"/>
      <c r="AF12" s="28"/>
      <c r="AG12" s="34"/>
      <c r="AH12" s="34"/>
      <c r="AI12" s="34"/>
      <c r="AJ12" s="34"/>
      <c r="AK12" s="34"/>
      <c r="AL12" s="34"/>
      <c r="AM12" s="34"/>
      <c r="AN12" s="34"/>
      <c r="AO12" s="34"/>
      <c r="AP12" s="34"/>
      <c r="AQ12" s="34"/>
      <c r="AR12" s="34"/>
      <c r="AS12" s="34"/>
      <c r="AT12" s="34"/>
      <c r="AU12" s="44" t="str">
        <f t="shared" si="4"/>
        <v/>
      </c>
      <c r="AV12" s="34"/>
      <c r="AW12" s="34"/>
      <c r="AX12" s="34"/>
    </row>
    <row r="13" customHeight="1" spans="1:50">
      <c r="A13" s="107" t="str">
        <f t="shared" si="1"/>
        <v/>
      </c>
      <c r="B13" s="13"/>
      <c r="C13" s="9"/>
      <c r="D13" s="9"/>
      <c r="E13" s="9"/>
      <c r="F13" s="9"/>
      <c r="G13" s="9"/>
      <c r="H13" s="9"/>
      <c r="I13" s="16"/>
      <c r="J13" s="16"/>
      <c r="K13" s="16"/>
      <c r="L13" s="16"/>
      <c r="M13" s="16">
        <f t="shared" si="2"/>
        <v>0</v>
      </c>
      <c r="N13" s="16">
        <f t="shared" si="3"/>
        <v>0</v>
      </c>
      <c r="O13" s="16"/>
      <c r="P13" s="16" t="str">
        <f t="shared" si="0"/>
        <v/>
      </c>
      <c r="Q13" s="27"/>
      <c r="S13" s="28"/>
      <c r="T13" s="28"/>
      <c r="U13" s="28"/>
      <c r="V13" s="28"/>
      <c r="W13" s="28"/>
      <c r="X13" s="28"/>
      <c r="Y13" s="28"/>
      <c r="Z13" s="28"/>
      <c r="AA13" s="28"/>
      <c r="AB13" s="28"/>
      <c r="AC13" s="28"/>
      <c r="AD13" s="35"/>
      <c r="AE13" s="34"/>
      <c r="AF13" s="28"/>
      <c r="AG13" s="34"/>
      <c r="AH13" s="34"/>
      <c r="AI13" s="34"/>
      <c r="AJ13" s="34"/>
      <c r="AK13" s="34"/>
      <c r="AL13" s="34"/>
      <c r="AM13" s="34"/>
      <c r="AN13" s="34"/>
      <c r="AO13" s="34"/>
      <c r="AP13" s="34"/>
      <c r="AQ13" s="34"/>
      <c r="AR13" s="34"/>
      <c r="AS13" s="34"/>
      <c r="AT13" s="34"/>
      <c r="AU13" s="44" t="str">
        <f t="shared" si="4"/>
        <v/>
      </c>
      <c r="AV13" s="34"/>
      <c r="AW13" s="34"/>
      <c r="AX13" s="34"/>
    </row>
    <row r="14" customHeight="1" spans="1:50">
      <c r="A14" s="107" t="str">
        <f t="shared" si="1"/>
        <v/>
      </c>
      <c r="B14" s="13"/>
      <c r="C14" s="9"/>
      <c r="D14" s="9"/>
      <c r="E14" s="9"/>
      <c r="F14" s="9"/>
      <c r="G14" s="9"/>
      <c r="H14" s="9"/>
      <c r="I14" s="16"/>
      <c r="J14" s="16"/>
      <c r="K14" s="16"/>
      <c r="L14" s="16"/>
      <c r="M14" s="16">
        <f t="shared" si="2"/>
        <v>0</v>
      </c>
      <c r="N14" s="16">
        <f t="shared" si="3"/>
        <v>0</v>
      </c>
      <c r="O14" s="16"/>
      <c r="P14" s="16" t="str">
        <f t="shared" si="0"/>
        <v/>
      </c>
      <c r="Q14" s="27"/>
      <c r="S14" s="28"/>
      <c r="T14" s="28"/>
      <c r="U14" s="28"/>
      <c r="V14" s="28"/>
      <c r="W14" s="28"/>
      <c r="X14" s="28"/>
      <c r="Y14" s="28"/>
      <c r="Z14" s="28"/>
      <c r="AA14" s="28"/>
      <c r="AB14" s="28"/>
      <c r="AC14" s="28"/>
      <c r="AD14" s="35"/>
      <c r="AE14" s="34"/>
      <c r="AF14" s="28"/>
      <c r="AG14" s="34"/>
      <c r="AH14" s="34"/>
      <c r="AI14" s="34"/>
      <c r="AJ14" s="34"/>
      <c r="AK14" s="34"/>
      <c r="AL14" s="34"/>
      <c r="AM14" s="34"/>
      <c r="AN14" s="34"/>
      <c r="AO14" s="34"/>
      <c r="AP14" s="34"/>
      <c r="AQ14" s="34"/>
      <c r="AR14" s="34"/>
      <c r="AS14" s="34"/>
      <c r="AT14" s="34"/>
      <c r="AU14" s="44" t="str">
        <f t="shared" si="4"/>
        <v/>
      </c>
      <c r="AV14" s="34"/>
      <c r="AW14" s="34"/>
      <c r="AX14" s="34"/>
    </row>
    <row r="15" customHeight="1" spans="1:50">
      <c r="A15" s="107" t="str">
        <f t="shared" si="1"/>
        <v/>
      </c>
      <c r="B15" s="13"/>
      <c r="C15" s="9"/>
      <c r="D15" s="9"/>
      <c r="E15" s="9"/>
      <c r="F15" s="9"/>
      <c r="G15" s="9"/>
      <c r="H15" s="9"/>
      <c r="I15" s="16"/>
      <c r="J15" s="16"/>
      <c r="K15" s="16"/>
      <c r="L15" s="16"/>
      <c r="M15" s="16">
        <f t="shared" si="2"/>
        <v>0</v>
      </c>
      <c r="N15" s="16">
        <f t="shared" si="3"/>
        <v>0</v>
      </c>
      <c r="O15" s="16"/>
      <c r="P15" s="16" t="str">
        <f t="shared" si="0"/>
        <v/>
      </c>
      <c r="Q15" s="27"/>
      <c r="S15" s="28"/>
      <c r="T15" s="28"/>
      <c r="U15" s="28"/>
      <c r="V15" s="28"/>
      <c r="W15" s="28"/>
      <c r="X15" s="28"/>
      <c r="Y15" s="28"/>
      <c r="Z15" s="28"/>
      <c r="AA15" s="28"/>
      <c r="AB15" s="28"/>
      <c r="AC15" s="28"/>
      <c r="AD15" s="35"/>
      <c r="AE15" s="34"/>
      <c r="AF15" s="28"/>
      <c r="AG15" s="34"/>
      <c r="AH15" s="34"/>
      <c r="AI15" s="34"/>
      <c r="AJ15" s="34"/>
      <c r="AK15" s="34"/>
      <c r="AL15" s="34"/>
      <c r="AM15" s="34"/>
      <c r="AN15" s="34"/>
      <c r="AO15" s="34"/>
      <c r="AP15" s="34"/>
      <c r="AQ15" s="34"/>
      <c r="AR15" s="34"/>
      <c r="AS15" s="34"/>
      <c r="AT15" s="34"/>
      <c r="AU15" s="44" t="str">
        <f t="shared" si="4"/>
        <v/>
      </c>
      <c r="AV15" s="34"/>
      <c r="AW15" s="34"/>
      <c r="AX15" s="34"/>
    </row>
    <row r="16" customHeight="1" spans="1:50">
      <c r="A16" s="107" t="str">
        <f t="shared" si="1"/>
        <v/>
      </c>
      <c r="B16" s="13"/>
      <c r="C16" s="9"/>
      <c r="D16" s="9"/>
      <c r="E16" s="9"/>
      <c r="F16" s="9"/>
      <c r="G16" s="9"/>
      <c r="H16" s="9"/>
      <c r="I16" s="16"/>
      <c r="J16" s="16"/>
      <c r="K16" s="16"/>
      <c r="L16" s="16"/>
      <c r="M16" s="16">
        <f t="shared" si="2"/>
        <v>0</v>
      </c>
      <c r="N16" s="16">
        <f t="shared" si="3"/>
        <v>0</v>
      </c>
      <c r="O16" s="16"/>
      <c r="P16" s="16" t="str">
        <f t="shared" si="0"/>
        <v/>
      </c>
      <c r="Q16" s="27"/>
      <c r="S16" s="28"/>
      <c r="T16" s="28"/>
      <c r="U16" s="28"/>
      <c r="V16" s="28"/>
      <c r="W16" s="28"/>
      <c r="X16" s="28"/>
      <c r="Y16" s="28"/>
      <c r="Z16" s="28"/>
      <c r="AA16" s="28"/>
      <c r="AB16" s="28"/>
      <c r="AC16" s="28"/>
      <c r="AD16" s="35"/>
      <c r="AE16" s="34"/>
      <c r="AF16" s="28"/>
      <c r="AG16" s="34"/>
      <c r="AH16" s="34"/>
      <c r="AI16" s="34"/>
      <c r="AJ16" s="34"/>
      <c r="AK16" s="34"/>
      <c r="AL16" s="34"/>
      <c r="AM16" s="34"/>
      <c r="AN16" s="34"/>
      <c r="AO16" s="34"/>
      <c r="AP16" s="34"/>
      <c r="AQ16" s="34"/>
      <c r="AR16" s="34"/>
      <c r="AS16" s="34"/>
      <c r="AT16" s="34"/>
      <c r="AU16" s="44" t="str">
        <f t="shared" si="4"/>
        <v/>
      </c>
      <c r="AV16" s="34"/>
      <c r="AW16" s="34"/>
      <c r="AX16" s="34"/>
    </row>
    <row r="17" customHeight="1" spans="1:50">
      <c r="A17" s="107" t="str">
        <f t="shared" si="1"/>
        <v/>
      </c>
      <c r="B17" s="13"/>
      <c r="C17" s="9"/>
      <c r="D17" s="9"/>
      <c r="E17" s="9"/>
      <c r="F17" s="9"/>
      <c r="G17" s="9"/>
      <c r="H17" s="9"/>
      <c r="I17" s="16"/>
      <c r="J17" s="16"/>
      <c r="K17" s="16"/>
      <c r="L17" s="16"/>
      <c r="M17" s="16">
        <f t="shared" si="2"/>
        <v>0</v>
      </c>
      <c r="N17" s="16">
        <f t="shared" si="3"/>
        <v>0</v>
      </c>
      <c r="O17" s="16"/>
      <c r="P17" s="16" t="str">
        <f t="shared" si="0"/>
        <v/>
      </c>
      <c r="Q17" s="27"/>
      <c r="S17" s="28"/>
      <c r="T17" s="28"/>
      <c r="U17" s="28"/>
      <c r="V17" s="28"/>
      <c r="W17" s="28"/>
      <c r="X17" s="28"/>
      <c r="Y17" s="28"/>
      <c r="Z17" s="28"/>
      <c r="AA17" s="28"/>
      <c r="AB17" s="28"/>
      <c r="AC17" s="28"/>
      <c r="AD17" s="35"/>
      <c r="AE17" s="34"/>
      <c r="AF17" s="28"/>
      <c r="AG17" s="34"/>
      <c r="AH17" s="34"/>
      <c r="AI17" s="34"/>
      <c r="AJ17" s="34"/>
      <c r="AK17" s="34"/>
      <c r="AL17" s="34"/>
      <c r="AM17" s="34"/>
      <c r="AN17" s="34"/>
      <c r="AO17" s="34"/>
      <c r="AP17" s="34"/>
      <c r="AQ17" s="34"/>
      <c r="AR17" s="34"/>
      <c r="AS17" s="34"/>
      <c r="AT17" s="34"/>
      <c r="AU17" s="44" t="str">
        <f t="shared" si="4"/>
        <v/>
      </c>
      <c r="AV17" s="34"/>
      <c r="AW17" s="34"/>
      <c r="AX17" s="34"/>
    </row>
    <row r="18" customHeight="1" spans="1:50">
      <c r="A18" s="107" t="str">
        <f t="shared" si="1"/>
        <v/>
      </c>
      <c r="B18" s="13"/>
      <c r="C18" s="9"/>
      <c r="D18" s="9"/>
      <c r="E18" s="9"/>
      <c r="F18" s="9"/>
      <c r="G18" s="9"/>
      <c r="H18" s="9"/>
      <c r="I18" s="16"/>
      <c r="J18" s="16"/>
      <c r="K18" s="16"/>
      <c r="L18" s="16"/>
      <c r="M18" s="16">
        <f t="shared" si="2"/>
        <v>0</v>
      </c>
      <c r="N18" s="16">
        <f t="shared" si="3"/>
        <v>0</v>
      </c>
      <c r="O18" s="16"/>
      <c r="P18" s="16" t="str">
        <f t="shared" si="0"/>
        <v/>
      </c>
      <c r="Q18" s="27"/>
      <c r="S18" s="28"/>
      <c r="T18" s="28"/>
      <c r="U18" s="28"/>
      <c r="V18" s="28"/>
      <c r="W18" s="28"/>
      <c r="X18" s="28"/>
      <c r="Y18" s="28"/>
      <c r="Z18" s="28"/>
      <c r="AA18" s="28"/>
      <c r="AB18" s="28"/>
      <c r="AC18" s="28"/>
      <c r="AD18" s="35"/>
      <c r="AE18" s="34"/>
      <c r="AF18" s="28"/>
      <c r="AG18" s="34"/>
      <c r="AH18" s="34"/>
      <c r="AI18" s="34"/>
      <c r="AJ18" s="34"/>
      <c r="AK18" s="34"/>
      <c r="AL18" s="34"/>
      <c r="AM18" s="34"/>
      <c r="AN18" s="34"/>
      <c r="AO18" s="34"/>
      <c r="AP18" s="34"/>
      <c r="AQ18" s="34"/>
      <c r="AR18" s="34"/>
      <c r="AS18" s="34"/>
      <c r="AT18" s="34"/>
      <c r="AU18" s="44" t="str">
        <f t="shared" si="4"/>
        <v/>
      </c>
      <c r="AV18" s="34"/>
      <c r="AW18" s="34"/>
      <c r="AX18" s="34"/>
    </row>
    <row r="19" customHeight="1" spans="1:50">
      <c r="A19" s="107" t="str">
        <f t="shared" si="1"/>
        <v/>
      </c>
      <c r="B19" s="13"/>
      <c r="C19" s="9"/>
      <c r="D19" s="9"/>
      <c r="E19" s="9"/>
      <c r="F19" s="9"/>
      <c r="G19" s="9"/>
      <c r="H19" s="9"/>
      <c r="I19" s="16"/>
      <c r="J19" s="16"/>
      <c r="K19" s="16"/>
      <c r="L19" s="16"/>
      <c r="M19" s="16">
        <f t="shared" si="2"/>
        <v>0</v>
      </c>
      <c r="N19" s="16">
        <f t="shared" si="3"/>
        <v>0</v>
      </c>
      <c r="O19" s="16"/>
      <c r="P19" s="16" t="str">
        <f t="shared" si="0"/>
        <v/>
      </c>
      <c r="Q19" s="27"/>
      <c r="S19" s="28"/>
      <c r="T19" s="28"/>
      <c r="U19" s="28"/>
      <c r="V19" s="28"/>
      <c r="W19" s="28"/>
      <c r="X19" s="28"/>
      <c r="Y19" s="28"/>
      <c r="Z19" s="28"/>
      <c r="AA19" s="28"/>
      <c r="AB19" s="28"/>
      <c r="AC19" s="28"/>
      <c r="AD19" s="35"/>
      <c r="AE19" s="34"/>
      <c r="AF19" s="28"/>
      <c r="AG19" s="34"/>
      <c r="AH19" s="34"/>
      <c r="AI19" s="34"/>
      <c r="AJ19" s="34"/>
      <c r="AK19" s="34"/>
      <c r="AL19" s="34"/>
      <c r="AM19" s="34"/>
      <c r="AN19" s="34"/>
      <c r="AO19" s="34"/>
      <c r="AP19" s="34"/>
      <c r="AQ19" s="34"/>
      <c r="AR19" s="34"/>
      <c r="AS19" s="34"/>
      <c r="AT19" s="34"/>
      <c r="AU19" s="44" t="str">
        <f t="shared" si="4"/>
        <v/>
      </c>
      <c r="AV19" s="34"/>
      <c r="AW19" s="34"/>
      <c r="AX19" s="34"/>
    </row>
    <row r="20" customHeight="1" spans="1:50">
      <c r="A20" s="107"/>
      <c r="B20" s="13"/>
      <c r="C20" s="9"/>
      <c r="D20" s="9"/>
      <c r="E20" s="9"/>
      <c r="F20" s="9"/>
      <c r="G20" s="9"/>
      <c r="H20" s="9"/>
      <c r="I20" s="16"/>
      <c r="J20" s="16"/>
      <c r="K20" s="16"/>
      <c r="L20" s="16"/>
      <c r="M20" s="16">
        <f t="shared" si="2"/>
        <v>0</v>
      </c>
      <c r="N20" s="16">
        <f t="shared" si="3"/>
        <v>0</v>
      </c>
      <c r="O20" s="16"/>
      <c r="P20" s="16" t="str">
        <f t="shared" ref="P20:P23" si="5">IF(M20-N20=0,"",(O20-M20+N20)/(M20-N20)*100)</f>
        <v/>
      </c>
      <c r="Q20" s="27"/>
      <c r="S20" s="28"/>
      <c r="T20" s="28"/>
      <c r="U20" s="28"/>
      <c r="V20" s="28"/>
      <c r="W20" s="28"/>
      <c r="X20" s="28"/>
      <c r="Y20" s="28"/>
      <c r="Z20" s="28"/>
      <c r="AA20" s="28"/>
      <c r="AB20" s="28"/>
      <c r="AC20" s="28"/>
      <c r="AD20" s="35"/>
      <c r="AE20" s="34"/>
      <c r="AF20" s="28"/>
      <c r="AG20" s="34"/>
      <c r="AH20" s="34"/>
      <c r="AI20" s="34"/>
      <c r="AJ20" s="34"/>
      <c r="AK20" s="34"/>
      <c r="AL20" s="34"/>
      <c r="AM20" s="34"/>
      <c r="AN20" s="34"/>
      <c r="AO20" s="34"/>
      <c r="AP20" s="34"/>
      <c r="AQ20" s="34"/>
      <c r="AR20" s="34"/>
      <c r="AS20" s="34"/>
      <c r="AT20" s="34"/>
      <c r="AU20" s="44"/>
      <c r="AV20" s="34"/>
      <c r="AW20" s="34"/>
      <c r="AX20" s="34"/>
    </row>
    <row r="21" customHeight="1" spans="1:50">
      <c r="A21" s="107"/>
      <c r="B21" s="13"/>
      <c r="C21" s="9"/>
      <c r="D21" s="9"/>
      <c r="E21" s="9"/>
      <c r="F21" s="9"/>
      <c r="G21" s="9"/>
      <c r="H21" s="9"/>
      <c r="I21" s="16"/>
      <c r="J21" s="16"/>
      <c r="K21" s="16"/>
      <c r="L21" s="16"/>
      <c r="M21" s="16">
        <f t="shared" si="2"/>
        <v>0</v>
      </c>
      <c r="N21" s="16">
        <f t="shared" si="3"/>
        <v>0</v>
      </c>
      <c r="O21" s="16"/>
      <c r="P21" s="16" t="str">
        <f t="shared" si="5"/>
        <v/>
      </c>
      <c r="Q21" s="27"/>
      <c r="S21" s="28"/>
      <c r="T21" s="28"/>
      <c r="U21" s="28"/>
      <c r="V21" s="28"/>
      <c r="W21" s="28"/>
      <c r="X21" s="28"/>
      <c r="Y21" s="28"/>
      <c r="Z21" s="28"/>
      <c r="AA21" s="28"/>
      <c r="AB21" s="28"/>
      <c r="AC21" s="28"/>
      <c r="AD21" s="35"/>
      <c r="AE21" s="34"/>
      <c r="AF21" s="28"/>
      <c r="AG21" s="34"/>
      <c r="AH21" s="34"/>
      <c r="AI21" s="34"/>
      <c r="AJ21" s="34"/>
      <c r="AK21" s="34"/>
      <c r="AL21" s="34"/>
      <c r="AM21" s="34"/>
      <c r="AN21" s="34"/>
      <c r="AO21" s="34"/>
      <c r="AP21" s="34"/>
      <c r="AQ21" s="34"/>
      <c r="AR21" s="34"/>
      <c r="AS21" s="34"/>
      <c r="AT21" s="34"/>
      <c r="AU21" s="44"/>
      <c r="AV21" s="34"/>
      <c r="AW21" s="34"/>
      <c r="AX21" s="34"/>
    </row>
    <row r="22" customHeight="1" spans="1:50">
      <c r="A22" s="107"/>
      <c r="B22" s="13"/>
      <c r="C22" s="9"/>
      <c r="D22" s="9"/>
      <c r="E22" s="9"/>
      <c r="F22" s="9"/>
      <c r="G22" s="9"/>
      <c r="H22" s="9"/>
      <c r="I22" s="16"/>
      <c r="J22" s="16"/>
      <c r="K22" s="16"/>
      <c r="L22" s="16"/>
      <c r="M22" s="16">
        <f t="shared" si="2"/>
        <v>0</v>
      </c>
      <c r="N22" s="16">
        <f t="shared" si="3"/>
        <v>0</v>
      </c>
      <c r="O22" s="16"/>
      <c r="P22" s="16" t="str">
        <f t="shared" si="5"/>
        <v/>
      </c>
      <c r="Q22" s="27"/>
      <c r="S22" s="28"/>
      <c r="T22" s="28"/>
      <c r="U22" s="28"/>
      <c r="V22" s="28"/>
      <c r="W22" s="28"/>
      <c r="X22" s="28"/>
      <c r="Y22" s="28"/>
      <c r="Z22" s="28"/>
      <c r="AA22" s="28"/>
      <c r="AB22" s="28"/>
      <c r="AC22" s="28"/>
      <c r="AD22" s="35"/>
      <c r="AE22" s="34"/>
      <c r="AF22" s="28"/>
      <c r="AG22" s="34"/>
      <c r="AH22" s="34"/>
      <c r="AI22" s="34"/>
      <c r="AJ22" s="34"/>
      <c r="AK22" s="34"/>
      <c r="AL22" s="34"/>
      <c r="AM22" s="34"/>
      <c r="AN22" s="34"/>
      <c r="AO22" s="34"/>
      <c r="AP22" s="34"/>
      <c r="AQ22" s="34"/>
      <c r="AR22" s="34"/>
      <c r="AS22" s="34"/>
      <c r="AT22" s="34"/>
      <c r="AU22" s="44"/>
      <c r="AV22" s="34"/>
      <c r="AW22" s="34"/>
      <c r="AX22" s="34"/>
    </row>
    <row r="23" customHeight="1" spans="1:50">
      <c r="A23" s="107"/>
      <c r="B23" s="13"/>
      <c r="C23" s="9"/>
      <c r="D23" s="9"/>
      <c r="E23" s="9"/>
      <c r="F23" s="9"/>
      <c r="G23" s="9"/>
      <c r="H23" s="9"/>
      <c r="I23" s="16"/>
      <c r="J23" s="16"/>
      <c r="K23" s="16"/>
      <c r="L23" s="16"/>
      <c r="M23" s="16">
        <f t="shared" si="2"/>
        <v>0</v>
      </c>
      <c r="N23" s="16">
        <f t="shared" si="3"/>
        <v>0</v>
      </c>
      <c r="O23" s="16"/>
      <c r="P23" s="16" t="str">
        <f t="shared" si="5"/>
        <v/>
      </c>
      <c r="Q23" s="27"/>
      <c r="S23" s="28"/>
      <c r="T23" s="28"/>
      <c r="U23" s="28"/>
      <c r="V23" s="28"/>
      <c r="W23" s="28"/>
      <c r="X23" s="28"/>
      <c r="Y23" s="28"/>
      <c r="Z23" s="28"/>
      <c r="AA23" s="28"/>
      <c r="AB23" s="28"/>
      <c r="AC23" s="28"/>
      <c r="AD23" s="35"/>
      <c r="AE23" s="34"/>
      <c r="AF23" s="28"/>
      <c r="AG23" s="34"/>
      <c r="AH23" s="34"/>
      <c r="AI23" s="34"/>
      <c r="AJ23" s="34"/>
      <c r="AK23" s="34"/>
      <c r="AL23" s="34"/>
      <c r="AM23" s="34"/>
      <c r="AN23" s="34"/>
      <c r="AO23" s="34"/>
      <c r="AP23" s="34"/>
      <c r="AQ23" s="34"/>
      <c r="AR23" s="34"/>
      <c r="AS23" s="34"/>
      <c r="AT23" s="34"/>
      <c r="AU23" s="44"/>
      <c r="AV23" s="34"/>
      <c r="AW23" s="34"/>
      <c r="AX23" s="34"/>
    </row>
    <row r="24" customHeight="1" spans="1:50">
      <c r="A24" s="107" t="str">
        <f t="shared" si="1"/>
        <v/>
      </c>
      <c r="B24" s="13"/>
      <c r="C24" s="9"/>
      <c r="D24" s="9"/>
      <c r="E24" s="9"/>
      <c r="F24" s="9"/>
      <c r="G24" s="9"/>
      <c r="H24" s="9"/>
      <c r="I24" s="16"/>
      <c r="J24" s="16"/>
      <c r="K24" s="16"/>
      <c r="L24" s="16"/>
      <c r="M24" s="16">
        <f t="shared" si="2"/>
        <v>0</v>
      </c>
      <c r="N24" s="16">
        <f t="shared" si="3"/>
        <v>0</v>
      </c>
      <c r="O24" s="16"/>
      <c r="P24" s="16" t="str">
        <f t="shared" si="0"/>
        <v/>
      </c>
      <c r="Q24" s="27"/>
      <c r="S24" s="28"/>
      <c r="T24" s="28"/>
      <c r="U24" s="28"/>
      <c r="V24" s="28"/>
      <c r="W24" s="28"/>
      <c r="X24" s="28"/>
      <c r="Y24" s="28"/>
      <c r="Z24" s="28"/>
      <c r="AA24" s="28"/>
      <c r="AB24" s="28"/>
      <c r="AC24" s="28"/>
      <c r="AD24" s="35"/>
      <c r="AE24" s="34"/>
      <c r="AF24" s="28"/>
      <c r="AG24" s="34"/>
      <c r="AH24" s="34"/>
      <c r="AI24" s="34"/>
      <c r="AJ24" s="34"/>
      <c r="AK24" s="34"/>
      <c r="AL24" s="34"/>
      <c r="AM24" s="34"/>
      <c r="AN24" s="34"/>
      <c r="AO24" s="34"/>
      <c r="AP24" s="34"/>
      <c r="AQ24" s="34"/>
      <c r="AR24" s="34"/>
      <c r="AS24" s="34"/>
      <c r="AT24" s="34"/>
      <c r="AU24" s="44" t="str">
        <f t="shared" si="4"/>
        <v/>
      </c>
      <c r="AV24" s="34"/>
      <c r="AW24" s="34"/>
      <c r="AX24" s="34"/>
    </row>
    <row r="25" customHeight="1" spans="1:50">
      <c r="A25" s="107" t="str">
        <f t="shared" si="1"/>
        <v/>
      </c>
      <c r="B25" s="13"/>
      <c r="C25" s="9"/>
      <c r="D25" s="9"/>
      <c r="E25" s="9"/>
      <c r="F25" s="9"/>
      <c r="G25" s="9"/>
      <c r="H25" s="9"/>
      <c r="I25" s="16"/>
      <c r="J25" s="16"/>
      <c r="K25" s="16"/>
      <c r="L25" s="16"/>
      <c r="M25" s="16">
        <f t="shared" si="2"/>
        <v>0</v>
      </c>
      <c r="N25" s="16">
        <f t="shared" si="3"/>
        <v>0</v>
      </c>
      <c r="O25" s="16"/>
      <c r="P25" s="16" t="str">
        <f t="shared" si="0"/>
        <v/>
      </c>
      <c r="Q25" s="27"/>
      <c r="S25" s="28"/>
      <c r="T25" s="28"/>
      <c r="U25" s="28"/>
      <c r="V25" s="28"/>
      <c r="W25" s="28"/>
      <c r="X25" s="28"/>
      <c r="Y25" s="28"/>
      <c r="Z25" s="28"/>
      <c r="AA25" s="28"/>
      <c r="AB25" s="28"/>
      <c r="AC25" s="28"/>
      <c r="AD25" s="35"/>
      <c r="AE25" s="34"/>
      <c r="AF25" s="28"/>
      <c r="AG25" s="34"/>
      <c r="AH25" s="34"/>
      <c r="AI25" s="34"/>
      <c r="AJ25" s="34"/>
      <c r="AK25" s="34"/>
      <c r="AL25" s="34"/>
      <c r="AM25" s="34"/>
      <c r="AN25" s="34"/>
      <c r="AO25" s="34"/>
      <c r="AP25" s="34"/>
      <c r="AQ25" s="34"/>
      <c r="AR25" s="34"/>
      <c r="AS25" s="34"/>
      <c r="AT25" s="34"/>
      <c r="AU25" s="44" t="str">
        <f t="shared" si="4"/>
        <v/>
      </c>
      <c r="AV25" s="34"/>
      <c r="AW25" s="34"/>
      <c r="AX25" s="34"/>
    </row>
    <row r="26" customHeight="1" spans="1:50">
      <c r="A26" s="107" t="str">
        <f t="shared" si="1"/>
        <v/>
      </c>
      <c r="B26" s="13"/>
      <c r="C26" s="9"/>
      <c r="D26" s="9"/>
      <c r="E26" s="9"/>
      <c r="F26" s="9"/>
      <c r="G26" s="9"/>
      <c r="H26" s="9"/>
      <c r="I26" s="16"/>
      <c r="J26" s="16"/>
      <c r="K26" s="16"/>
      <c r="L26" s="16"/>
      <c r="M26" s="16">
        <f t="shared" si="2"/>
        <v>0</v>
      </c>
      <c r="N26" s="16">
        <f t="shared" si="3"/>
        <v>0</v>
      </c>
      <c r="O26" s="16"/>
      <c r="P26" s="16" t="str">
        <f t="shared" si="0"/>
        <v/>
      </c>
      <c r="Q26" s="27"/>
      <c r="S26" s="28"/>
      <c r="T26" s="28"/>
      <c r="U26" s="28"/>
      <c r="V26" s="28"/>
      <c r="W26" s="28"/>
      <c r="X26" s="28"/>
      <c r="Y26" s="28"/>
      <c r="Z26" s="28"/>
      <c r="AA26" s="28"/>
      <c r="AB26" s="28"/>
      <c r="AC26" s="28"/>
      <c r="AD26" s="35"/>
      <c r="AE26" s="34"/>
      <c r="AF26" s="28"/>
      <c r="AG26" s="34"/>
      <c r="AH26" s="34"/>
      <c r="AI26" s="34"/>
      <c r="AJ26" s="34"/>
      <c r="AK26" s="34"/>
      <c r="AL26" s="34"/>
      <c r="AM26" s="34"/>
      <c r="AN26" s="34"/>
      <c r="AO26" s="34"/>
      <c r="AP26" s="34"/>
      <c r="AQ26" s="34"/>
      <c r="AR26" s="34"/>
      <c r="AS26" s="34"/>
      <c r="AT26" s="34"/>
      <c r="AU26" s="44" t="str">
        <f t="shared" si="4"/>
        <v/>
      </c>
      <c r="AV26" s="34"/>
      <c r="AW26" s="34"/>
      <c r="AX26" s="34"/>
    </row>
    <row r="27" customHeight="1" spans="1:50">
      <c r="A27" s="107" t="str">
        <f t="shared" si="1"/>
        <v/>
      </c>
      <c r="B27" s="13"/>
      <c r="C27" s="9"/>
      <c r="D27" s="9"/>
      <c r="E27" s="9"/>
      <c r="F27" s="9"/>
      <c r="G27" s="9"/>
      <c r="H27" s="9"/>
      <c r="I27" s="16"/>
      <c r="J27" s="16"/>
      <c r="K27" s="16"/>
      <c r="L27" s="16"/>
      <c r="M27" s="16">
        <f t="shared" si="2"/>
        <v>0</v>
      </c>
      <c r="N27" s="16">
        <f t="shared" si="3"/>
        <v>0</v>
      </c>
      <c r="O27" s="16"/>
      <c r="P27" s="16" t="str">
        <f t="shared" si="0"/>
        <v/>
      </c>
      <c r="Q27" s="27"/>
      <c r="S27" s="28"/>
      <c r="T27" s="28"/>
      <c r="U27" s="28"/>
      <c r="V27" s="28"/>
      <c r="W27" s="28"/>
      <c r="X27" s="28"/>
      <c r="Y27" s="28"/>
      <c r="Z27" s="28"/>
      <c r="AA27" s="28"/>
      <c r="AB27" s="28"/>
      <c r="AC27" s="28"/>
      <c r="AD27" s="35"/>
      <c r="AE27" s="34"/>
      <c r="AF27" s="28"/>
      <c r="AG27" s="34"/>
      <c r="AH27" s="34"/>
      <c r="AI27" s="34"/>
      <c r="AJ27" s="34"/>
      <c r="AK27" s="34"/>
      <c r="AL27" s="34"/>
      <c r="AM27" s="34"/>
      <c r="AN27" s="34"/>
      <c r="AO27" s="34"/>
      <c r="AP27" s="34"/>
      <c r="AQ27" s="34"/>
      <c r="AR27" s="34"/>
      <c r="AS27" s="34"/>
      <c r="AT27" s="34"/>
      <c r="AU27" s="44" t="str">
        <f t="shared" si="4"/>
        <v/>
      </c>
      <c r="AV27" s="34"/>
      <c r="AW27" s="34"/>
      <c r="AX27" s="34"/>
    </row>
    <row r="28" customHeight="1" spans="1:50">
      <c r="A28" s="107" t="str">
        <f t="shared" si="1"/>
        <v/>
      </c>
      <c r="B28" s="13"/>
      <c r="C28" s="9"/>
      <c r="D28" s="9"/>
      <c r="E28" s="9"/>
      <c r="F28" s="9"/>
      <c r="G28" s="9"/>
      <c r="H28" s="9"/>
      <c r="I28" s="16"/>
      <c r="J28" s="16"/>
      <c r="K28" s="16"/>
      <c r="L28" s="16"/>
      <c r="M28" s="16">
        <f t="shared" si="2"/>
        <v>0</v>
      </c>
      <c r="N28" s="16">
        <f t="shared" si="3"/>
        <v>0</v>
      </c>
      <c r="O28" s="16"/>
      <c r="P28" s="16" t="str">
        <f t="shared" ref="P28:P29" si="6">IF(M28-N28=0,"",(O28-M28+N28)/(M28-N28)*100)</f>
        <v/>
      </c>
      <c r="Q28" s="27"/>
      <c r="S28" s="28"/>
      <c r="T28" s="28"/>
      <c r="U28" s="28"/>
      <c r="V28" s="28"/>
      <c r="W28" s="28"/>
      <c r="X28" s="28"/>
      <c r="Y28" s="28"/>
      <c r="Z28" s="28"/>
      <c r="AA28" s="28"/>
      <c r="AB28" s="28"/>
      <c r="AC28" s="28"/>
      <c r="AD28" s="35"/>
      <c r="AE28" s="34"/>
      <c r="AF28" s="28"/>
      <c r="AG28" s="34"/>
      <c r="AH28" s="34"/>
      <c r="AI28" s="34"/>
      <c r="AJ28" s="34"/>
      <c r="AK28" s="34"/>
      <c r="AL28" s="34"/>
      <c r="AM28" s="34"/>
      <c r="AN28" s="34"/>
      <c r="AO28" s="34"/>
      <c r="AP28" s="34"/>
      <c r="AQ28" s="34"/>
      <c r="AR28" s="34"/>
      <c r="AS28" s="34"/>
      <c r="AT28" s="34"/>
      <c r="AU28" s="44" t="str">
        <f t="shared" si="4"/>
        <v/>
      </c>
      <c r="AV28" s="34"/>
      <c r="AW28" s="34"/>
      <c r="AX28" s="34"/>
    </row>
    <row r="29" customHeight="1" spans="1:50">
      <c r="A29" s="107" t="str">
        <f t="shared" si="1"/>
        <v/>
      </c>
      <c r="B29" s="13"/>
      <c r="C29" s="9"/>
      <c r="D29" s="9"/>
      <c r="E29" s="9"/>
      <c r="F29" s="9"/>
      <c r="G29" s="9"/>
      <c r="H29" s="9"/>
      <c r="I29" s="16"/>
      <c r="J29" s="16"/>
      <c r="K29" s="16"/>
      <c r="L29" s="16"/>
      <c r="M29" s="16">
        <f t="shared" si="2"/>
        <v>0</v>
      </c>
      <c r="N29" s="16">
        <f t="shared" si="3"/>
        <v>0</v>
      </c>
      <c r="O29" s="16"/>
      <c r="P29" s="16" t="str">
        <f t="shared" si="6"/>
        <v/>
      </c>
      <c r="Q29" s="27"/>
      <c r="S29" s="28"/>
      <c r="T29" s="28"/>
      <c r="U29" s="28"/>
      <c r="V29" s="28"/>
      <c r="W29" s="28"/>
      <c r="X29" s="28"/>
      <c r="Y29" s="28"/>
      <c r="Z29" s="28"/>
      <c r="AA29" s="28"/>
      <c r="AB29" s="28"/>
      <c r="AC29" s="28"/>
      <c r="AD29" s="35"/>
      <c r="AE29" s="34"/>
      <c r="AF29" s="28"/>
      <c r="AG29" s="34"/>
      <c r="AH29" s="34"/>
      <c r="AI29" s="34"/>
      <c r="AJ29" s="34"/>
      <c r="AK29" s="34"/>
      <c r="AL29" s="34"/>
      <c r="AM29" s="34"/>
      <c r="AN29" s="34"/>
      <c r="AO29" s="34"/>
      <c r="AP29" s="34"/>
      <c r="AQ29" s="34"/>
      <c r="AR29" s="34"/>
      <c r="AS29" s="34"/>
      <c r="AT29" s="34"/>
      <c r="AU29" s="44" t="str">
        <f t="shared" si="4"/>
        <v/>
      </c>
      <c r="AV29" s="34"/>
      <c r="AW29" s="34"/>
      <c r="AX29" s="34"/>
    </row>
    <row r="30" customHeight="1" spans="1:50">
      <c r="A30" s="107" t="str">
        <f t="shared" si="1"/>
        <v/>
      </c>
      <c r="B30" s="13"/>
      <c r="C30" s="9"/>
      <c r="D30" s="9"/>
      <c r="E30" s="9"/>
      <c r="F30" s="9"/>
      <c r="G30" s="9"/>
      <c r="H30" s="9"/>
      <c r="I30" s="16"/>
      <c r="J30" s="16"/>
      <c r="K30" s="16"/>
      <c r="L30" s="16"/>
      <c r="M30" s="16">
        <f t="shared" si="2"/>
        <v>0</v>
      </c>
      <c r="N30" s="16">
        <f t="shared" si="3"/>
        <v>0</v>
      </c>
      <c r="O30" s="16"/>
      <c r="P30" s="16"/>
      <c r="Q30" s="27"/>
      <c r="S30" s="28"/>
      <c r="T30" s="28"/>
      <c r="U30" s="28"/>
      <c r="V30" s="28"/>
      <c r="W30" s="28"/>
      <c r="X30" s="28"/>
      <c r="Y30" s="28"/>
      <c r="Z30" s="28"/>
      <c r="AA30" s="28"/>
      <c r="AB30" s="28"/>
      <c r="AC30" s="28"/>
      <c r="AD30" s="35"/>
      <c r="AE30" s="34"/>
      <c r="AF30" s="28"/>
      <c r="AG30" s="34"/>
      <c r="AH30" s="34"/>
      <c r="AI30" s="34"/>
      <c r="AJ30" s="34"/>
      <c r="AK30" s="34"/>
      <c r="AL30" s="34"/>
      <c r="AM30" s="34"/>
      <c r="AN30" s="34"/>
      <c r="AO30" s="34"/>
      <c r="AP30" s="34"/>
      <c r="AQ30" s="34"/>
      <c r="AR30" s="34"/>
      <c r="AS30" s="34"/>
      <c r="AT30" s="34"/>
      <c r="AU30" s="44" t="str">
        <f t="shared" si="4"/>
        <v/>
      </c>
      <c r="AV30" s="34"/>
      <c r="AW30" s="34"/>
      <c r="AX30" s="34"/>
    </row>
    <row r="31" customHeight="1" spans="1:50">
      <c r="A31" s="107" t="str">
        <f t="shared" si="1"/>
        <v/>
      </c>
      <c r="B31" s="13"/>
      <c r="C31" s="9"/>
      <c r="D31" s="9"/>
      <c r="E31" s="9"/>
      <c r="F31" s="9"/>
      <c r="G31" s="9"/>
      <c r="H31" s="9"/>
      <c r="I31" s="16"/>
      <c r="J31" s="16"/>
      <c r="K31" s="16"/>
      <c r="L31" s="16"/>
      <c r="M31" s="16">
        <f t="shared" si="2"/>
        <v>0</v>
      </c>
      <c r="N31" s="16">
        <f t="shared" si="3"/>
        <v>0</v>
      </c>
      <c r="O31" s="16"/>
      <c r="P31" s="16" t="str">
        <f t="shared" si="0"/>
        <v/>
      </c>
      <c r="Q31" s="27"/>
      <c r="S31" s="28"/>
      <c r="T31" s="28"/>
      <c r="U31" s="28"/>
      <c r="V31" s="28"/>
      <c r="W31" s="28"/>
      <c r="X31" s="28"/>
      <c r="Y31" s="28"/>
      <c r="Z31" s="28"/>
      <c r="AA31" s="28"/>
      <c r="AB31" s="28"/>
      <c r="AC31" s="28"/>
      <c r="AD31" s="35"/>
      <c r="AE31" s="34"/>
      <c r="AF31" s="28"/>
      <c r="AG31" s="34"/>
      <c r="AH31" s="34"/>
      <c r="AI31" s="34"/>
      <c r="AJ31" s="34"/>
      <c r="AK31" s="34"/>
      <c r="AL31" s="34"/>
      <c r="AM31" s="34"/>
      <c r="AN31" s="34"/>
      <c r="AO31" s="34"/>
      <c r="AP31" s="34"/>
      <c r="AQ31" s="34"/>
      <c r="AR31" s="34"/>
      <c r="AS31" s="34"/>
      <c r="AT31" s="34"/>
      <c r="AU31" s="44" t="str">
        <f t="shared" si="4"/>
        <v/>
      </c>
      <c r="AV31" s="34"/>
      <c r="AW31" s="34"/>
      <c r="AX31" s="34"/>
    </row>
    <row r="32" customHeight="1" spans="1:50">
      <c r="A32" s="17" t="s">
        <v>950</v>
      </c>
      <c r="B32" s="14"/>
      <c r="C32" s="9"/>
      <c r="D32" s="9"/>
      <c r="E32" s="9"/>
      <c r="F32" s="9"/>
      <c r="G32" s="9"/>
      <c r="H32" s="9"/>
      <c r="I32" s="288">
        <f t="shared" ref="I32:O32" si="7">SUM(I7:I31)</f>
        <v>0</v>
      </c>
      <c r="J32" s="288">
        <f t="shared" si="7"/>
        <v>0</v>
      </c>
      <c r="K32" s="288">
        <f t="shared" si="7"/>
        <v>0</v>
      </c>
      <c r="L32" s="288">
        <f t="shared" si="7"/>
        <v>0</v>
      </c>
      <c r="M32" s="288">
        <f t="shared" si="7"/>
        <v>0</v>
      </c>
      <c r="N32" s="288">
        <f t="shared" si="7"/>
        <v>0</v>
      </c>
      <c r="O32" s="16">
        <f t="shared" si="7"/>
        <v>0</v>
      </c>
      <c r="P32" s="151"/>
      <c r="Q32" s="27"/>
      <c r="S32" s="28"/>
      <c r="T32" s="28"/>
      <c r="U32" s="28"/>
      <c r="V32" s="28"/>
      <c r="W32" s="28"/>
      <c r="X32" s="28"/>
      <c r="Y32" s="28"/>
      <c r="Z32" s="28"/>
      <c r="AA32" s="28"/>
      <c r="AB32" s="28"/>
      <c r="AC32" s="28"/>
      <c r="AD32" s="35"/>
      <c r="AE32" s="34"/>
      <c r="AF32" s="28"/>
      <c r="AG32" s="34"/>
      <c r="AH32" s="34"/>
      <c r="AI32" s="34"/>
      <c r="AJ32" s="34"/>
      <c r="AK32" s="34"/>
      <c r="AL32" s="34"/>
      <c r="AM32" s="34"/>
      <c r="AN32" s="34"/>
      <c r="AO32" s="34"/>
      <c r="AP32" s="34"/>
      <c r="AQ32" s="34"/>
      <c r="AR32" s="34"/>
      <c r="AS32" s="34"/>
      <c r="AT32" s="34"/>
      <c r="AU32" s="44" t="str">
        <f t="shared" si="4"/>
        <v/>
      </c>
      <c r="AV32" s="34"/>
      <c r="AW32" s="34"/>
      <c r="AX32" s="34"/>
    </row>
    <row r="33" customHeight="1" spans="1:50">
      <c r="A33" s="17" t="s">
        <v>951</v>
      </c>
      <c r="B33" s="14"/>
      <c r="C33" s="9"/>
      <c r="D33" s="9"/>
      <c r="E33" s="9"/>
      <c r="F33" s="9"/>
      <c r="G33" s="9"/>
      <c r="H33" s="9"/>
      <c r="I33" s="288">
        <f>J32</f>
        <v>0</v>
      </c>
      <c r="J33" s="288"/>
      <c r="K33" s="288">
        <f>L32</f>
        <v>0</v>
      </c>
      <c r="L33" s="288"/>
      <c r="M33" s="288">
        <f>N32</f>
        <v>0</v>
      </c>
      <c r="N33" s="288"/>
      <c r="O33" s="16"/>
      <c r="P33" s="151"/>
      <c r="Q33" s="27"/>
      <c r="S33" s="28"/>
      <c r="T33" s="28"/>
      <c r="U33" s="28"/>
      <c r="V33" s="28"/>
      <c r="W33" s="28"/>
      <c r="X33" s="28"/>
      <c r="Y33" s="28"/>
      <c r="Z33" s="28"/>
      <c r="AA33" s="28"/>
      <c r="AB33" s="28"/>
      <c r="AC33" s="28"/>
      <c r="AD33" s="35"/>
      <c r="AE33" s="34"/>
      <c r="AF33" s="28"/>
      <c r="AG33" s="34"/>
      <c r="AH33" s="34"/>
      <c r="AI33" s="34"/>
      <c r="AJ33" s="34"/>
      <c r="AK33" s="34"/>
      <c r="AL33" s="34"/>
      <c r="AM33" s="34"/>
      <c r="AN33" s="34"/>
      <c r="AO33" s="34"/>
      <c r="AP33" s="34"/>
      <c r="AQ33" s="34"/>
      <c r="AR33" s="34"/>
      <c r="AS33" s="34"/>
      <c r="AT33" s="34"/>
      <c r="AU33" s="44" t="str">
        <f t="shared" si="4"/>
        <v/>
      </c>
      <c r="AV33" s="34"/>
      <c r="AW33" s="34"/>
      <c r="AX33" s="34"/>
    </row>
    <row r="34" customHeight="1" spans="1:50">
      <c r="A34" s="17" t="s">
        <v>952</v>
      </c>
      <c r="B34" s="14"/>
      <c r="C34" s="9"/>
      <c r="D34" s="9"/>
      <c r="E34" s="9"/>
      <c r="F34" s="9"/>
      <c r="G34" s="9"/>
      <c r="H34" s="9"/>
      <c r="I34" s="15">
        <f>I32-I33</f>
        <v>0</v>
      </c>
      <c r="J34" s="15"/>
      <c r="K34" s="15">
        <f>K32-K33</f>
        <v>0</v>
      </c>
      <c r="L34" s="15"/>
      <c r="M34" s="15">
        <f>M32-M33</f>
        <v>0</v>
      </c>
      <c r="N34" s="15"/>
      <c r="O34" s="16">
        <f>O32</f>
        <v>0</v>
      </c>
      <c r="P34" s="151" t="str">
        <f>IF(M34=0,"",(O34-M34)/M34*100)</f>
        <v/>
      </c>
      <c r="Q34" s="27"/>
      <c r="S34" s="28"/>
      <c r="T34" s="28"/>
      <c r="U34" s="28"/>
      <c r="V34" s="28"/>
      <c r="W34" s="28"/>
      <c r="X34" s="28"/>
      <c r="Y34" s="28"/>
      <c r="Z34" s="28"/>
      <c r="AA34" s="28"/>
      <c r="AB34" s="28"/>
      <c r="AC34" s="28"/>
      <c r="AD34" s="35"/>
      <c r="AE34" s="34"/>
      <c r="AF34" s="28"/>
      <c r="AG34" s="34"/>
      <c r="AH34" s="34"/>
      <c r="AI34" s="34"/>
      <c r="AJ34" s="34"/>
      <c r="AK34" s="34"/>
      <c r="AL34" s="34"/>
      <c r="AM34" s="34"/>
      <c r="AN34" s="34"/>
      <c r="AO34" s="34"/>
      <c r="AP34" s="34"/>
      <c r="AQ34" s="34"/>
      <c r="AR34" s="34"/>
      <c r="AS34" s="34"/>
      <c r="AT34" s="34"/>
      <c r="AU34" s="44" t="str">
        <f t="shared" si="4"/>
        <v/>
      </c>
      <c r="AV34" s="34"/>
      <c r="AW34" s="34"/>
      <c r="AX34" s="34"/>
    </row>
    <row r="35" customHeight="1" spans="1:15">
      <c r="A35" s="3" t="str">
        <f>基本信息输入表!$K$6&amp;"填表人："&amp;基本信息输入表!$M$45</f>
        <v>被评估单位填表人：</v>
      </c>
      <c r="O35" s="3" t="str">
        <f>"评估人员："&amp;基本信息输入表!$Q$45</f>
        <v>评估人员：陈诗雨</v>
      </c>
    </row>
    <row r="36" customHeight="1" spans="1:1">
      <c r="A36" s="3" t="str">
        <f>"填表日期："&amp;YEAR(基本信息输入表!$O$45)&amp;"年"&amp;MONTH(基本信息输入表!$O$45)&amp;"月"&amp;DAY(基本信息输入表!$O$45)&amp;"日"</f>
        <v>填表日期：1900年1月0日</v>
      </c>
    </row>
    <row r="37" customHeight="1" spans="18:18">
      <c r="R37" s="29" t="s">
        <v>466</v>
      </c>
    </row>
  </sheetData>
  <mergeCells count="48">
    <mergeCell ref="A2:Q2"/>
    <mergeCell ref="A3:Q3"/>
    <mergeCell ref="P4:Q4"/>
    <mergeCell ref="P5:Q5"/>
    <mergeCell ref="S5:AA5"/>
    <mergeCell ref="AB5:AI5"/>
    <mergeCell ref="AJ5:AT5"/>
    <mergeCell ref="AU5:AX5"/>
    <mergeCell ref="I6:J6"/>
    <mergeCell ref="K6:L6"/>
    <mergeCell ref="AB6:AE6"/>
    <mergeCell ref="AF6:AG6"/>
    <mergeCell ref="AK6:AL6"/>
    <mergeCell ref="AM6:AR6"/>
    <mergeCell ref="A32:B32"/>
    <mergeCell ref="A33:B33"/>
    <mergeCell ref="A34:B34"/>
    <mergeCell ref="A6:A7"/>
    <mergeCell ref="B6:B7"/>
    <mergeCell ref="C6:C7"/>
    <mergeCell ref="D6:D7"/>
    <mergeCell ref="E6:E7"/>
    <mergeCell ref="F6:F7"/>
    <mergeCell ref="G6:G7"/>
    <mergeCell ref="H6:H7"/>
    <mergeCell ref="M6:M7"/>
    <mergeCell ref="N6:N7"/>
    <mergeCell ref="O6:O7"/>
    <mergeCell ref="P6:P7"/>
    <mergeCell ref="Q6:Q7"/>
    <mergeCell ref="S6:S7"/>
    <mergeCell ref="T6:T7"/>
    <mergeCell ref="U6:U7"/>
    <mergeCell ref="V6:V7"/>
    <mergeCell ref="W6:W7"/>
    <mergeCell ref="X6:X7"/>
    <mergeCell ref="Y6:Y7"/>
    <mergeCell ref="Z6:Z7"/>
    <mergeCell ref="AA6:AA7"/>
    <mergeCell ref="AH6:AH7"/>
    <mergeCell ref="AI6:AI7"/>
    <mergeCell ref="AJ6:AJ7"/>
    <mergeCell ref="AS6:AS7"/>
    <mergeCell ref="AT6:AT7"/>
    <mergeCell ref="AU6:AU7"/>
    <mergeCell ref="AV6:AV7"/>
    <mergeCell ref="AW6:AW7"/>
    <mergeCell ref="AX6:AX7"/>
  </mergeCells>
  <dataValidations count="3">
    <dataValidation type="list" allowBlank="1" showInputMessage="1" showErrorMessage="1" sqref="AF8:AF34">
      <formula1>基本信息输入表!$A$126:$A$128</formula1>
    </dataValidation>
    <dataValidation type="list" allowBlank="1" showInputMessage="1" showErrorMessage="1" sqref="AB8:AC34">
      <formula1>$A$108:$A$109</formula1>
    </dataValidation>
    <dataValidation type="list" allowBlank="1" showInputMessage="1" showErrorMessage="1" sqref="S8:Y34">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9" fitToHeight="1000" orientation="landscape"/>
  <headerFooter scaleWithDoc="0">
    <oddFooter>&amp;R&amp;"宋体,常规"&amp;10&amp;P/&amp;N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Y35"/>
  <sheetViews>
    <sheetView showGridLines="0" workbookViewId="0">
      <selection activeCell="R18" sqref="R18"/>
    </sheetView>
  </sheetViews>
  <sheetFormatPr defaultColWidth="9" defaultRowHeight="15.75" customHeight="1"/>
  <cols>
    <col min="1" max="1" width="5.5" style="3" customWidth="1"/>
    <col min="2" max="4" width="11.25" style="3" customWidth="1"/>
    <col min="5" max="7" width="8" style="3" customWidth="1"/>
    <col min="8" max="9" width="7.25" style="3" customWidth="1"/>
    <col min="10" max="10" width="9.125" style="3" customWidth="1"/>
    <col min="11" max="11" width="13.625" style="3" customWidth="1"/>
    <col min="12" max="12" width="5.25" style="3" customWidth="1"/>
    <col min="13" max="13" width="6.25" style="3" customWidth="1"/>
    <col min="14" max="14" width="4.5" style="3" customWidth="1"/>
    <col min="15" max="15" width="7.75" style="3" customWidth="1"/>
    <col min="16" max="16" width="7.25" style="3" customWidth="1"/>
    <col min="17" max="22" width="10.625" style="3" customWidth="1" outlineLevel="1"/>
    <col min="23" max="25" width="10.625" style="3" customWidth="1"/>
    <col min="26" max="26" width="12.25" style="3" customWidth="1"/>
    <col min="27" max="28" width="10.625" style="3" customWidth="1"/>
    <col min="29" max="29" width="7.75" style="3" customWidth="1"/>
    <col min="30" max="30" width="7.25" style="3" customWidth="1"/>
    <col min="31" max="31" width="6" style="3" customWidth="1"/>
    <col min="32" max="32" width="9" style="3"/>
    <col min="33" max="38" width="5.625" style="4" hidden="1" customWidth="1" outlineLevel="1"/>
    <col min="39" max="39" width="14.75" style="4" hidden="1" customWidth="1" outlineLevel="1"/>
    <col min="40" max="40" width="13.625" style="4" customWidth="1" collapsed="1"/>
    <col min="41" max="43" width="5.625" style="4" hidden="1" customWidth="1" outlineLevel="1"/>
    <col min="44" max="45" width="7.25" style="4" hidden="1" customWidth="1" outlineLevel="1"/>
    <col min="46" max="46" width="5.625" style="4" hidden="1" customWidth="1" outlineLevel="1"/>
    <col min="47" max="50" width="8.625" style="4" hidden="1" customWidth="1" outlineLevel="1"/>
    <col min="51" max="51" width="14.625" style="4" hidden="1" customWidth="1" outlineLevel="1"/>
    <col min="52" max="52" width="13.625" style="4" customWidth="1" collapsed="1"/>
    <col min="53" max="54" width="8.625" style="4" hidden="1" customWidth="1" outlineLevel="1"/>
    <col min="55" max="56" width="11.25" style="4" hidden="1" customWidth="1" outlineLevel="1"/>
    <col min="57" max="59" width="8.625" style="4" hidden="1" customWidth="1" outlineLevel="1"/>
    <col min="60" max="60" width="11.25" style="4" hidden="1" customWidth="1" outlineLevel="1"/>
    <col min="61" max="61" width="8.625" style="4" hidden="1" customWidth="1" outlineLevel="1"/>
    <col min="62" max="62" width="10.5" style="4" hidden="1" customWidth="1" outlineLevel="1"/>
    <col min="63" max="63" width="8.625" style="4" hidden="1" customWidth="1" outlineLevel="1"/>
    <col min="64" max="64" width="11.25" style="4" hidden="1" customWidth="1" outlineLevel="1"/>
    <col min="65" max="67" width="9.75" style="4" hidden="1" customWidth="1" outlineLevel="1"/>
    <col min="68" max="70" width="8.625" style="4" hidden="1" customWidth="1" outlineLevel="1"/>
    <col min="71" max="71" width="13.75" style="4" customWidth="1" collapsed="1"/>
    <col min="72" max="76" width="13.625" style="4" customWidth="1" outlineLevel="1"/>
    <col min="77" max="77" width="13.625" style="4" customWidth="1"/>
    <col min="78" max="16384" width="9" style="3"/>
  </cols>
  <sheetData>
    <row r="1" customHeight="1" spans="1:1">
      <c r="A1" s="5" t="s">
        <v>435</v>
      </c>
    </row>
    <row r="2" s="1" customFormat="1" ht="30" customHeight="1" spans="1:77">
      <c r="A2" s="6" t="s">
        <v>953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row>
    <row r="3" customHeight="1" spans="1:77">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row>
    <row r="4" ht="14.1" customHeight="1" spans="14:31">
      <c r="N4" s="2"/>
      <c r="O4" s="2"/>
      <c r="P4" s="2"/>
      <c r="Q4" s="2"/>
      <c r="R4" s="2"/>
      <c r="S4" s="2"/>
      <c r="T4" s="2"/>
      <c r="U4" s="2"/>
      <c r="V4" s="2"/>
      <c r="W4" s="2"/>
      <c r="X4" s="2"/>
      <c r="Y4" s="2"/>
      <c r="Z4" s="2"/>
      <c r="AA4" s="2"/>
      <c r="AB4" s="2"/>
      <c r="AC4" s="21" t="s">
        <v>954</v>
      </c>
      <c r="AD4" s="21"/>
      <c r="AE4" s="21"/>
    </row>
    <row r="5" customHeight="1" spans="1:77">
      <c r="A5" s="65" t="str">
        <f>基本信息输入表!K6&amp;"："&amp;基本信息输入表!M6</f>
        <v>被评估单位：贵州天然气能源投资股份有限公司</v>
      </c>
      <c r="B5" s="65"/>
      <c r="C5" s="65"/>
      <c r="D5" s="65"/>
      <c r="E5" s="65"/>
      <c r="F5" s="65"/>
      <c r="G5" s="65"/>
      <c r="H5" s="65"/>
      <c r="I5" s="65"/>
      <c r="J5" s="65"/>
      <c r="K5" s="65"/>
      <c r="L5" s="65"/>
      <c r="M5" s="65"/>
      <c r="AC5" s="140" t="s">
        <v>469</v>
      </c>
      <c r="AD5" s="140"/>
      <c r="AE5" s="140"/>
      <c r="AG5" s="20" t="s">
        <v>598</v>
      </c>
      <c r="AH5" s="20"/>
      <c r="AI5" s="20"/>
      <c r="AJ5" s="20"/>
      <c r="AK5" s="20"/>
      <c r="AL5" s="20"/>
      <c r="AM5" s="20"/>
      <c r="AN5" s="20"/>
      <c r="AO5" s="30" t="s">
        <v>599</v>
      </c>
      <c r="AP5" s="31"/>
      <c r="AQ5" s="31"/>
      <c r="AR5" s="31"/>
      <c r="AS5" s="31"/>
      <c r="AT5" s="31"/>
      <c r="AU5" s="31"/>
      <c r="AV5" s="31"/>
      <c r="AW5" s="31"/>
      <c r="AX5" s="31"/>
      <c r="AY5" s="31"/>
      <c r="AZ5" s="32"/>
      <c r="BA5" s="68" t="s">
        <v>600</v>
      </c>
      <c r="BB5" s="36"/>
      <c r="BC5" s="36"/>
      <c r="BD5" s="36"/>
      <c r="BE5" s="36"/>
      <c r="BF5" s="36"/>
      <c r="BG5" s="36"/>
      <c r="BH5" s="36"/>
      <c r="BI5" s="36"/>
      <c r="BJ5" s="36"/>
      <c r="BK5" s="36"/>
      <c r="BL5" s="36"/>
      <c r="BM5" s="36"/>
      <c r="BN5" s="36"/>
      <c r="BO5" s="36"/>
      <c r="BP5" s="36"/>
      <c r="BQ5" s="36"/>
      <c r="BR5" s="36"/>
      <c r="BS5" s="37"/>
      <c r="BT5" s="33" t="s">
        <v>601</v>
      </c>
      <c r="BU5" s="33"/>
      <c r="BV5" s="33"/>
      <c r="BW5" s="33"/>
      <c r="BX5" s="33"/>
      <c r="BY5" s="33"/>
    </row>
    <row r="6" s="2" customFormat="1" customHeight="1" spans="1:77">
      <c r="A6" s="9" t="s">
        <v>470</v>
      </c>
      <c r="B6" s="17" t="s">
        <v>955</v>
      </c>
      <c r="C6" s="137"/>
      <c r="D6" s="137"/>
      <c r="E6" s="137"/>
      <c r="F6" s="137"/>
      <c r="G6" s="14"/>
      <c r="H6" s="9" t="s">
        <v>956</v>
      </c>
      <c r="I6" s="144" t="s">
        <v>957</v>
      </c>
      <c r="J6" s="144" t="s">
        <v>958</v>
      </c>
      <c r="K6" s="144" t="s">
        <v>959</v>
      </c>
      <c r="L6" s="9" t="s">
        <v>960</v>
      </c>
      <c r="M6" s="112" t="s">
        <v>961</v>
      </c>
      <c r="N6" s="278" t="s">
        <v>770</v>
      </c>
      <c r="O6" s="278" t="s">
        <v>962</v>
      </c>
      <c r="P6" s="112" t="s">
        <v>963</v>
      </c>
      <c r="Q6" s="146" t="s">
        <v>694</v>
      </c>
      <c r="R6" s="147"/>
      <c r="S6" s="148"/>
      <c r="T6" s="146" t="s">
        <v>695</v>
      </c>
      <c r="U6" s="147"/>
      <c r="V6" s="148"/>
      <c r="W6" s="9" t="s">
        <v>442</v>
      </c>
      <c r="X6" s="9"/>
      <c r="Y6" s="149" t="s">
        <v>781</v>
      </c>
      <c r="Z6" s="9" t="s">
        <v>443</v>
      </c>
      <c r="AA6" s="9"/>
      <c r="AB6" s="9"/>
      <c r="AC6" s="112" t="s">
        <v>445</v>
      </c>
      <c r="AD6" s="144" t="s">
        <v>964</v>
      </c>
      <c r="AE6" s="112" t="s">
        <v>588</v>
      </c>
      <c r="AG6" s="20" t="s">
        <v>602</v>
      </c>
      <c r="AH6" s="20" t="s">
        <v>654</v>
      </c>
      <c r="AI6" s="20" t="s">
        <v>696</v>
      </c>
      <c r="AJ6" s="22" t="s">
        <v>965</v>
      </c>
      <c r="AK6" s="23" t="s">
        <v>630</v>
      </c>
      <c r="AL6" s="23" t="s">
        <v>604</v>
      </c>
      <c r="AM6" s="20" t="s">
        <v>605</v>
      </c>
      <c r="AN6" s="20"/>
      <c r="AO6" s="30" t="s">
        <v>606</v>
      </c>
      <c r="AP6" s="31"/>
      <c r="AQ6" s="31"/>
      <c r="AR6" s="31"/>
      <c r="AS6" s="31"/>
      <c r="AT6" s="32"/>
      <c r="AU6" s="33" t="s">
        <v>607</v>
      </c>
      <c r="AV6" s="33"/>
      <c r="AW6" s="33" t="s">
        <v>656</v>
      </c>
      <c r="AX6" s="33"/>
      <c r="AY6" s="33" t="s">
        <v>608</v>
      </c>
      <c r="AZ6" s="38"/>
      <c r="BA6" s="20" t="s">
        <v>609</v>
      </c>
      <c r="BB6" s="20" t="s">
        <v>657</v>
      </c>
      <c r="BC6" s="20"/>
      <c r="BD6" s="20"/>
      <c r="BE6" s="69" t="s">
        <v>823</v>
      </c>
      <c r="BF6" s="70"/>
      <c r="BG6" s="70"/>
      <c r="BH6" s="70"/>
      <c r="BI6" s="70"/>
      <c r="BJ6" s="70"/>
      <c r="BK6" s="70"/>
      <c r="BL6" s="70"/>
      <c r="BM6" s="70"/>
      <c r="BN6" s="70"/>
      <c r="BO6" s="70"/>
      <c r="BP6" s="20" t="s">
        <v>443</v>
      </c>
      <c r="BQ6" s="20"/>
      <c r="BR6" s="20"/>
      <c r="BS6" s="269"/>
      <c r="BT6" s="33" t="s">
        <v>444</v>
      </c>
      <c r="BU6" s="33"/>
      <c r="BV6" s="30" t="s">
        <v>611</v>
      </c>
      <c r="BW6" s="32"/>
      <c r="BX6" s="33" t="s">
        <v>612</v>
      </c>
      <c r="BY6" s="38"/>
    </row>
    <row r="7" s="111" customFormat="1" ht="26.25" customHeight="1" spans="1:77">
      <c r="A7" s="9"/>
      <c r="B7" s="149" t="s">
        <v>966</v>
      </c>
      <c r="C7" s="132" t="s">
        <v>967</v>
      </c>
      <c r="D7" s="132" t="s">
        <v>968</v>
      </c>
      <c r="E7" s="132" t="s">
        <v>969</v>
      </c>
      <c r="F7" s="132" t="s">
        <v>970</v>
      </c>
      <c r="G7" s="132" t="s">
        <v>971</v>
      </c>
      <c r="H7" s="9"/>
      <c r="I7" s="145"/>
      <c r="J7" s="145"/>
      <c r="K7" s="145"/>
      <c r="L7" s="9"/>
      <c r="M7" s="9"/>
      <c r="N7" s="279"/>
      <c r="O7" s="279"/>
      <c r="P7" s="9"/>
      <c r="Q7" s="148" t="s">
        <v>838</v>
      </c>
      <c r="R7" s="148" t="s">
        <v>840</v>
      </c>
      <c r="S7" s="148" t="s">
        <v>781</v>
      </c>
      <c r="T7" s="148" t="s">
        <v>838</v>
      </c>
      <c r="U7" s="148" t="s">
        <v>840</v>
      </c>
      <c r="V7" s="148" t="s">
        <v>781</v>
      </c>
      <c r="W7" s="11" t="s">
        <v>838</v>
      </c>
      <c r="X7" s="112" t="s">
        <v>840</v>
      </c>
      <c r="Y7" s="150"/>
      <c r="Z7" s="112" t="s">
        <v>838</v>
      </c>
      <c r="AA7" s="112" t="s">
        <v>825</v>
      </c>
      <c r="AB7" s="112" t="s">
        <v>840</v>
      </c>
      <c r="AC7" s="9"/>
      <c r="AD7" s="145"/>
      <c r="AE7" s="9"/>
      <c r="AG7" s="20"/>
      <c r="AH7" s="20"/>
      <c r="AI7" s="20"/>
      <c r="AJ7" s="20"/>
      <c r="AK7" s="20"/>
      <c r="AL7" s="20"/>
      <c r="AM7" s="20"/>
      <c r="AN7" s="20"/>
      <c r="AO7" s="33" t="s">
        <v>617</v>
      </c>
      <c r="AP7" s="33" t="s">
        <v>618</v>
      </c>
      <c r="AQ7" s="95" t="s">
        <v>972</v>
      </c>
      <c r="AR7" s="33" t="s">
        <v>667</v>
      </c>
      <c r="AS7" s="33" t="s">
        <v>620</v>
      </c>
      <c r="AT7" s="30" t="s">
        <v>621</v>
      </c>
      <c r="AU7" s="33" t="s">
        <v>622</v>
      </c>
      <c r="AV7" s="33" t="s">
        <v>623</v>
      </c>
      <c r="AW7" s="33" t="s">
        <v>622</v>
      </c>
      <c r="AX7" s="33" t="s">
        <v>668</v>
      </c>
      <c r="AY7" s="33"/>
      <c r="AZ7" s="41"/>
      <c r="BA7" s="20"/>
      <c r="BB7" s="20" t="s">
        <v>669</v>
      </c>
      <c r="BC7" s="20" t="s">
        <v>826</v>
      </c>
      <c r="BD7" s="20" t="s">
        <v>670</v>
      </c>
      <c r="BE7" s="110" t="s">
        <v>784</v>
      </c>
      <c r="BF7" s="110" t="s">
        <v>827</v>
      </c>
      <c r="BG7" s="22" t="s">
        <v>973</v>
      </c>
      <c r="BH7" s="286"/>
      <c r="BI7" s="286"/>
      <c r="BJ7" s="286"/>
      <c r="BK7" s="286"/>
      <c r="BL7" s="286"/>
      <c r="BM7" s="287"/>
      <c r="BN7" s="287"/>
      <c r="BO7" s="287"/>
      <c r="BP7" s="20" t="s">
        <v>838</v>
      </c>
      <c r="BQ7" s="20" t="s">
        <v>839</v>
      </c>
      <c r="BR7" s="20" t="s">
        <v>840</v>
      </c>
      <c r="BS7" s="42"/>
      <c r="BT7" s="33" t="s">
        <v>841</v>
      </c>
      <c r="BU7" s="33" t="s">
        <v>842</v>
      </c>
      <c r="BV7" s="33" t="s">
        <v>838</v>
      </c>
      <c r="BW7" s="33" t="s">
        <v>840</v>
      </c>
      <c r="BX7" s="33"/>
      <c r="BY7" s="41"/>
    </row>
    <row r="8" customHeight="1" spans="1:77">
      <c r="A8" s="107" t="str">
        <f>IF(J8="","",ROW()-7)</f>
        <v/>
      </c>
      <c r="B8" s="9"/>
      <c r="C8" s="9"/>
      <c r="D8" s="9"/>
      <c r="E8" s="9"/>
      <c r="F8" s="9"/>
      <c r="G8" s="9"/>
      <c r="H8" s="13"/>
      <c r="I8" s="13"/>
      <c r="J8" s="13"/>
      <c r="K8" s="13"/>
      <c r="L8" s="9"/>
      <c r="M8" s="9"/>
      <c r="N8" s="9"/>
      <c r="O8" s="16"/>
      <c r="P8" s="16" t="s">
        <v>721</v>
      </c>
      <c r="Q8" s="15"/>
      <c r="R8" s="15"/>
      <c r="S8" s="15"/>
      <c r="T8" s="15"/>
      <c r="U8" s="15"/>
      <c r="V8" s="15"/>
      <c r="W8" s="15">
        <f t="shared" ref="W8:W9" si="0">Q8+T8</f>
        <v>0</v>
      </c>
      <c r="X8" s="15">
        <f t="shared" ref="X8:X9" si="1">R8+U8</f>
        <v>0</v>
      </c>
      <c r="Y8" s="15">
        <f t="shared" ref="W8:Y25" si="2">S8+V8</f>
        <v>0</v>
      </c>
      <c r="Z8" s="16"/>
      <c r="AA8" s="9"/>
      <c r="AB8" s="16"/>
      <c r="AC8" s="16" t="str">
        <f>IF(X8-Y8=0,"",(AB8-X8+Y8)/(X8-Y8)*100)</f>
        <v/>
      </c>
      <c r="AD8" s="16" t="str">
        <f>IF(N8=0,"",Z8/N8)</f>
        <v/>
      </c>
      <c r="AE8" s="13"/>
      <c r="AG8" s="28"/>
      <c r="AH8" s="28"/>
      <c r="AI8" s="28"/>
      <c r="AJ8" s="28"/>
      <c r="AK8" s="28"/>
      <c r="AL8" s="28"/>
      <c r="AM8" s="28"/>
      <c r="AN8" s="28"/>
      <c r="AO8" s="28"/>
      <c r="AP8" s="28"/>
      <c r="AQ8" s="28"/>
      <c r="AR8" s="28"/>
      <c r="AS8" s="34"/>
      <c r="AT8" s="34"/>
      <c r="AU8" s="28"/>
      <c r="AV8" s="34"/>
      <c r="AW8" s="34"/>
      <c r="AX8" s="34"/>
      <c r="AY8" s="34"/>
      <c r="AZ8" s="34"/>
      <c r="BA8" s="34"/>
      <c r="BB8" s="34" t="s">
        <v>208</v>
      </c>
      <c r="BC8" s="34"/>
      <c r="BD8" s="34"/>
      <c r="BE8" s="34"/>
      <c r="BF8" s="34"/>
      <c r="BG8" s="34"/>
      <c r="BH8" s="34"/>
      <c r="BI8" s="34"/>
      <c r="BJ8" s="34"/>
      <c r="BK8" s="34" t="str">
        <f>IFERROR(BJ8/(BI8+BJ8)*100,"")</f>
        <v/>
      </c>
      <c r="BL8" s="34"/>
      <c r="BM8" s="247"/>
      <c r="BN8" s="247"/>
      <c r="BO8" s="247"/>
      <c r="BP8" s="247"/>
      <c r="BQ8" s="34" t="str">
        <f>IFERROR(ROUND(BK8-BL8-#REF!,0),"")</f>
        <v/>
      </c>
      <c r="BR8" s="44" t="str">
        <f>IFERROR(BP8*BQ8/100,"")</f>
        <v/>
      </c>
      <c r="BS8" s="34"/>
      <c r="BT8" s="34" t="str">
        <f t="shared" ref="BT8:BT32" si="3">IFERROR((BP8-Z8)/Z8*100,"")</f>
        <v/>
      </c>
      <c r="BU8" s="34" t="str">
        <f t="shared" ref="BU8:BU32" si="4">IFERROR((BR8-AB8)/AB8*100,"")</f>
        <v/>
      </c>
      <c r="BV8" s="34"/>
      <c r="BW8" s="34"/>
      <c r="BX8" s="34"/>
      <c r="BY8" s="34"/>
    </row>
    <row r="9" customHeight="1" spans="1:77">
      <c r="A9" s="107" t="str">
        <f t="shared" ref="A9:A29" si="5">IF(J9="","",ROW()-7)</f>
        <v/>
      </c>
      <c r="B9" s="9"/>
      <c r="C9" s="9"/>
      <c r="D9" s="9"/>
      <c r="E9" s="9"/>
      <c r="F9" s="9"/>
      <c r="G9" s="9"/>
      <c r="H9" s="13"/>
      <c r="I9" s="13"/>
      <c r="J9" s="13"/>
      <c r="K9" s="13"/>
      <c r="L9" s="9"/>
      <c r="M9" s="9"/>
      <c r="N9" s="9"/>
      <c r="O9" s="16"/>
      <c r="P9" s="16" t="s">
        <v>721</v>
      </c>
      <c r="Q9" s="15"/>
      <c r="R9" s="15"/>
      <c r="S9" s="15"/>
      <c r="T9" s="15"/>
      <c r="U9" s="15"/>
      <c r="V9" s="15"/>
      <c r="W9" s="15">
        <f t="shared" si="0"/>
        <v>0</v>
      </c>
      <c r="X9" s="15">
        <f t="shared" si="1"/>
        <v>0</v>
      </c>
      <c r="Y9" s="15">
        <f t="shared" si="2"/>
        <v>0</v>
      </c>
      <c r="Z9" s="16"/>
      <c r="AA9" s="9"/>
      <c r="AB9" s="16"/>
      <c r="AC9" s="16" t="str">
        <f t="shared" ref="AC9:AC30" si="6">IF(X9-Y9=0,"",(AB9-X9+Y9)/(X9-Y9)*100)</f>
        <v/>
      </c>
      <c r="AD9" s="16" t="str">
        <f t="shared" ref="AD9:AD32" si="7">IF(N9=0,"",Z9/N9)</f>
        <v/>
      </c>
      <c r="AE9" s="13"/>
      <c r="AG9" s="28"/>
      <c r="AH9" s="28"/>
      <c r="AI9" s="28"/>
      <c r="AJ9" s="28"/>
      <c r="AK9" s="28"/>
      <c r="AL9" s="28"/>
      <c r="AM9" s="28"/>
      <c r="AN9" s="28"/>
      <c r="AO9" s="28"/>
      <c r="AP9" s="28"/>
      <c r="AQ9" s="28"/>
      <c r="AR9" s="28"/>
      <c r="AS9" s="35"/>
      <c r="AT9" s="34"/>
      <c r="AU9" s="28"/>
      <c r="AV9" s="34"/>
      <c r="AW9" s="34"/>
      <c r="AX9" s="34"/>
      <c r="AY9" s="34"/>
      <c r="AZ9" s="34"/>
      <c r="BA9" s="34"/>
      <c r="BB9" s="34"/>
      <c r="BC9" s="34"/>
      <c r="BD9" s="34"/>
      <c r="BE9" s="34"/>
      <c r="BF9" s="34"/>
      <c r="BG9" s="34"/>
      <c r="BH9" s="34"/>
      <c r="BI9" s="34"/>
      <c r="BJ9" s="34"/>
      <c r="BK9" s="34" t="str">
        <f t="shared" ref="BK9:BK31" si="8">IFERROR(BJ9/(BI9+BJ9)*100,"")</f>
        <v/>
      </c>
      <c r="BL9" s="34"/>
      <c r="BM9" s="247"/>
      <c r="BN9" s="247"/>
      <c r="BO9" s="247"/>
      <c r="BP9" s="247"/>
      <c r="BQ9" s="34" t="str">
        <f>IFERROR(ROUND(BK9-BL9-#REF!,0),"")</f>
        <v/>
      </c>
      <c r="BR9" s="44" t="str">
        <f t="shared" ref="BR9:BR31" si="9">IFERROR(BP9*BQ9/100,"")</f>
        <v/>
      </c>
      <c r="BS9" s="34"/>
      <c r="BT9" s="34" t="str">
        <f t="shared" si="3"/>
        <v/>
      </c>
      <c r="BU9" s="34" t="str">
        <f t="shared" si="4"/>
        <v/>
      </c>
      <c r="BV9" s="34"/>
      <c r="BW9" s="34"/>
      <c r="BX9" s="34"/>
      <c r="BY9" s="34"/>
    </row>
    <row r="10" customHeight="1" spans="1:77">
      <c r="A10" s="107" t="str">
        <f t="shared" si="5"/>
        <v/>
      </c>
      <c r="B10" s="9"/>
      <c r="C10" s="9"/>
      <c r="D10" s="9"/>
      <c r="E10" s="9"/>
      <c r="F10" s="9"/>
      <c r="G10" s="9"/>
      <c r="H10" s="13"/>
      <c r="I10" s="13"/>
      <c r="J10" s="13"/>
      <c r="K10" s="13"/>
      <c r="L10" s="9"/>
      <c r="M10" s="9"/>
      <c r="N10" s="9"/>
      <c r="O10" s="16"/>
      <c r="P10" s="16"/>
      <c r="Q10" s="15"/>
      <c r="R10" s="15"/>
      <c r="S10" s="15"/>
      <c r="T10" s="15"/>
      <c r="U10" s="15"/>
      <c r="V10" s="15"/>
      <c r="W10" s="15">
        <f t="shared" si="2"/>
        <v>0</v>
      </c>
      <c r="X10" s="15">
        <f t="shared" si="2"/>
        <v>0</v>
      </c>
      <c r="Y10" s="15">
        <f t="shared" si="2"/>
        <v>0</v>
      </c>
      <c r="Z10" s="16"/>
      <c r="AA10" s="9"/>
      <c r="AB10" s="16"/>
      <c r="AC10" s="16" t="str">
        <f t="shared" si="6"/>
        <v/>
      </c>
      <c r="AD10" s="16" t="str">
        <f t="shared" si="7"/>
        <v/>
      </c>
      <c r="AE10" s="13"/>
      <c r="AG10" s="28"/>
      <c r="AH10" s="28"/>
      <c r="AI10" s="28"/>
      <c r="AJ10" s="28"/>
      <c r="AK10" s="28"/>
      <c r="AL10" s="28"/>
      <c r="AM10" s="28"/>
      <c r="AN10" s="28"/>
      <c r="AO10" s="28"/>
      <c r="AP10" s="28"/>
      <c r="AQ10" s="28"/>
      <c r="AR10" s="28"/>
      <c r="AS10" s="35"/>
      <c r="AT10" s="34"/>
      <c r="AU10" s="28"/>
      <c r="AV10" s="34"/>
      <c r="AW10" s="34"/>
      <c r="AX10" s="34"/>
      <c r="AY10" s="34"/>
      <c r="AZ10" s="34"/>
      <c r="BA10" s="34"/>
      <c r="BB10" s="34"/>
      <c r="BC10" s="34"/>
      <c r="BD10" s="34"/>
      <c r="BE10" s="34"/>
      <c r="BF10" s="34"/>
      <c r="BG10" s="34"/>
      <c r="BH10" s="34"/>
      <c r="BI10" s="34"/>
      <c r="BJ10" s="34" t="s">
        <v>208</v>
      </c>
      <c r="BK10" s="34" t="str">
        <f t="shared" si="8"/>
        <v/>
      </c>
      <c r="BL10" s="34"/>
      <c r="BM10" s="247"/>
      <c r="BN10" s="247"/>
      <c r="BO10" s="247"/>
      <c r="BP10" s="247"/>
      <c r="BQ10" s="34" t="str">
        <f>IFERROR(ROUND(BK10-BL10-#REF!,0),"")</f>
        <v/>
      </c>
      <c r="BR10" s="44" t="str">
        <f t="shared" si="9"/>
        <v/>
      </c>
      <c r="BS10" s="34"/>
      <c r="BT10" s="34" t="str">
        <f t="shared" si="3"/>
        <v/>
      </c>
      <c r="BU10" s="34" t="str">
        <f t="shared" si="4"/>
        <v/>
      </c>
      <c r="BV10" s="34"/>
      <c r="BW10" s="34"/>
      <c r="BX10" s="34"/>
      <c r="BY10" s="34"/>
    </row>
    <row r="11" customHeight="1" spans="1:77">
      <c r="A11" s="107" t="str">
        <f t="shared" si="5"/>
        <v/>
      </c>
      <c r="B11" s="9"/>
      <c r="C11" s="9"/>
      <c r="D11" s="9"/>
      <c r="E11" s="9"/>
      <c r="F11" s="9"/>
      <c r="G11" s="9"/>
      <c r="H11" s="13"/>
      <c r="I11" s="13"/>
      <c r="J11" s="13"/>
      <c r="K11" s="13"/>
      <c r="L11" s="9"/>
      <c r="M11" s="9"/>
      <c r="N11" s="9"/>
      <c r="O11" s="16"/>
      <c r="P11" s="16"/>
      <c r="Q11" s="15"/>
      <c r="R11" s="15"/>
      <c r="S11" s="15"/>
      <c r="T11" s="15"/>
      <c r="U11" s="15"/>
      <c r="V11" s="15"/>
      <c r="W11" s="15">
        <f t="shared" si="2"/>
        <v>0</v>
      </c>
      <c r="X11" s="15">
        <f t="shared" si="2"/>
        <v>0</v>
      </c>
      <c r="Y11" s="15">
        <f t="shared" si="2"/>
        <v>0</v>
      </c>
      <c r="Z11" s="16"/>
      <c r="AA11" s="9"/>
      <c r="AB11" s="16"/>
      <c r="AC11" s="16" t="str">
        <f t="shared" si="6"/>
        <v/>
      </c>
      <c r="AD11" s="16" t="str">
        <f t="shared" si="7"/>
        <v/>
      </c>
      <c r="AE11" s="13"/>
      <c r="AG11" s="28"/>
      <c r="AH11" s="28"/>
      <c r="AI11" s="28"/>
      <c r="AJ11" s="28"/>
      <c r="AK11" s="28"/>
      <c r="AL11" s="28"/>
      <c r="AM11" s="28"/>
      <c r="AN11" s="28"/>
      <c r="AO11" s="28"/>
      <c r="AP11" s="28"/>
      <c r="AQ11" s="28"/>
      <c r="AR11" s="28"/>
      <c r="AS11" s="35"/>
      <c r="AT11" s="34"/>
      <c r="AU11" s="28"/>
      <c r="AV11" s="34"/>
      <c r="AW11" s="34"/>
      <c r="AX11" s="34"/>
      <c r="AY11" s="34"/>
      <c r="AZ11" s="34"/>
      <c r="BA11" s="34"/>
      <c r="BB11" s="34"/>
      <c r="BC11" s="34"/>
      <c r="BD11" s="34"/>
      <c r="BE11" s="34"/>
      <c r="BF11" s="34"/>
      <c r="BG11" s="34"/>
      <c r="BH11" s="34"/>
      <c r="BI11" s="34"/>
      <c r="BJ11" s="34"/>
      <c r="BK11" s="34" t="str">
        <f t="shared" si="8"/>
        <v/>
      </c>
      <c r="BL11" s="34"/>
      <c r="BM11" s="247"/>
      <c r="BN11" s="247"/>
      <c r="BO11" s="247"/>
      <c r="BP11" s="247"/>
      <c r="BQ11" s="34" t="str">
        <f>IFERROR(ROUND(BK11-BL11-#REF!,0),"")</f>
        <v/>
      </c>
      <c r="BR11" s="44" t="str">
        <f t="shared" si="9"/>
        <v/>
      </c>
      <c r="BS11" s="34"/>
      <c r="BT11" s="34" t="str">
        <f t="shared" si="3"/>
        <v/>
      </c>
      <c r="BU11" s="34" t="str">
        <f t="shared" si="4"/>
        <v/>
      </c>
      <c r="BV11" s="34"/>
      <c r="BW11" s="34"/>
      <c r="BX11" s="34"/>
      <c r="BY11" s="34"/>
    </row>
    <row r="12" customHeight="1" spans="1:77">
      <c r="A12" s="107" t="str">
        <f t="shared" si="5"/>
        <v/>
      </c>
      <c r="B12" s="9"/>
      <c r="C12" s="9"/>
      <c r="D12" s="9"/>
      <c r="E12" s="9"/>
      <c r="F12" s="9"/>
      <c r="G12" s="9"/>
      <c r="H12" s="13"/>
      <c r="I12" s="13"/>
      <c r="J12" s="13"/>
      <c r="K12" s="13"/>
      <c r="L12" s="9"/>
      <c r="M12" s="9"/>
      <c r="N12" s="9"/>
      <c r="O12" s="16"/>
      <c r="P12" s="16"/>
      <c r="Q12" s="15"/>
      <c r="R12" s="15"/>
      <c r="S12" s="15"/>
      <c r="T12" s="15"/>
      <c r="U12" s="15"/>
      <c r="V12" s="15"/>
      <c r="W12" s="15">
        <f t="shared" si="2"/>
        <v>0</v>
      </c>
      <c r="X12" s="15">
        <f t="shared" si="2"/>
        <v>0</v>
      </c>
      <c r="Y12" s="15">
        <f t="shared" si="2"/>
        <v>0</v>
      </c>
      <c r="Z12" s="16"/>
      <c r="AA12" s="9"/>
      <c r="AB12" s="16"/>
      <c r="AC12" s="16" t="str">
        <f t="shared" si="6"/>
        <v/>
      </c>
      <c r="AD12" s="16" t="str">
        <f t="shared" si="7"/>
        <v/>
      </c>
      <c r="AE12" s="13"/>
      <c r="AG12" s="28"/>
      <c r="AH12" s="28"/>
      <c r="AI12" s="28"/>
      <c r="AJ12" s="28"/>
      <c r="AK12" s="28"/>
      <c r="AL12" s="28"/>
      <c r="AM12" s="28"/>
      <c r="AN12" s="28"/>
      <c r="AO12" s="28"/>
      <c r="AP12" s="28"/>
      <c r="AQ12" s="28"/>
      <c r="AR12" s="28"/>
      <c r="AS12" s="35"/>
      <c r="AT12" s="34"/>
      <c r="AU12" s="28"/>
      <c r="AV12" s="34"/>
      <c r="AW12" s="34"/>
      <c r="AX12" s="34"/>
      <c r="AY12" s="34"/>
      <c r="AZ12" s="34"/>
      <c r="BA12" s="34"/>
      <c r="BB12" s="34"/>
      <c r="BC12" s="34"/>
      <c r="BD12" s="34"/>
      <c r="BE12" s="34"/>
      <c r="BF12" s="34"/>
      <c r="BG12" s="34"/>
      <c r="BH12" s="34"/>
      <c r="BI12" s="34"/>
      <c r="BJ12" s="34"/>
      <c r="BK12" s="34" t="str">
        <f t="shared" si="8"/>
        <v/>
      </c>
      <c r="BL12" s="34"/>
      <c r="BM12" s="247"/>
      <c r="BN12" s="247"/>
      <c r="BO12" s="247"/>
      <c r="BP12" s="247"/>
      <c r="BQ12" s="34" t="str">
        <f>IFERROR(ROUND(BK12-BL12-#REF!,0),"")</f>
        <v/>
      </c>
      <c r="BR12" s="44" t="str">
        <f t="shared" si="9"/>
        <v/>
      </c>
      <c r="BS12" s="34"/>
      <c r="BT12" s="34" t="str">
        <f t="shared" si="3"/>
        <v/>
      </c>
      <c r="BU12" s="34" t="str">
        <f t="shared" si="4"/>
        <v/>
      </c>
      <c r="BV12" s="34"/>
      <c r="BW12" s="34"/>
      <c r="BX12" s="34"/>
      <c r="BY12" s="34"/>
    </row>
    <row r="13" customHeight="1" spans="1:77">
      <c r="A13" s="107" t="str">
        <f t="shared" si="5"/>
        <v/>
      </c>
      <c r="B13" s="9"/>
      <c r="C13" s="9"/>
      <c r="D13" s="9"/>
      <c r="E13" s="9"/>
      <c r="F13" s="9"/>
      <c r="G13" s="9"/>
      <c r="H13" s="13"/>
      <c r="I13" s="13"/>
      <c r="J13" s="13"/>
      <c r="K13" s="13"/>
      <c r="L13" s="9"/>
      <c r="M13" s="9"/>
      <c r="N13" s="9"/>
      <c r="O13" s="16"/>
      <c r="P13" s="16"/>
      <c r="Q13" s="15"/>
      <c r="R13" s="15"/>
      <c r="S13" s="15"/>
      <c r="T13" s="15"/>
      <c r="U13" s="15"/>
      <c r="V13" s="15"/>
      <c r="W13" s="15">
        <f t="shared" si="2"/>
        <v>0</v>
      </c>
      <c r="X13" s="15">
        <f t="shared" si="2"/>
        <v>0</v>
      </c>
      <c r="Y13" s="15">
        <f t="shared" si="2"/>
        <v>0</v>
      </c>
      <c r="Z13" s="16"/>
      <c r="AA13" s="9"/>
      <c r="AB13" s="16"/>
      <c r="AC13" s="16" t="str">
        <f t="shared" si="6"/>
        <v/>
      </c>
      <c r="AD13" s="16" t="str">
        <f t="shared" si="7"/>
        <v/>
      </c>
      <c r="AE13" s="13"/>
      <c r="AG13" s="28"/>
      <c r="AH13" s="28"/>
      <c r="AI13" s="28"/>
      <c r="AJ13" s="28"/>
      <c r="AK13" s="28"/>
      <c r="AL13" s="28"/>
      <c r="AM13" s="28"/>
      <c r="AN13" s="28"/>
      <c r="AO13" s="28"/>
      <c r="AP13" s="28"/>
      <c r="AQ13" s="28"/>
      <c r="AR13" s="28"/>
      <c r="AS13" s="35"/>
      <c r="AT13" s="34"/>
      <c r="AU13" s="28"/>
      <c r="AV13" s="34"/>
      <c r="AW13" s="34"/>
      <c r="AX13" s="34"/>
      <c r="AY13" s="34"/>
      <c r="AZ13" s="34"/>
      <c r="BA13" s="34"/>
      <c r="BB13" s="34"/>
      <c r="BC13" s="34"/>
      <c r="BD13" s="34"/>
      <c r="BE13" s="34"/>
      <c r="BF13" s="34"/>
      <c r="BG13" s="34"/>
      <c r="BH13" s="34"/>
      <c r="BI13" s="34"/>
      <c r="BJ13" s="34"/>
      <c r="BK13" s="34" t="str">
        <f t="shared" si="8"/>
        <v/>
      </c>
      <c r="BL13" s="34"/>
      <c r="BM13" s="247"/>
      <c r="BN13" s="247"/>
      <c r="BO13" s="247"/>
      <c r="BP13" s="247"/>
      <c r="BQ13" s="34" t="str">
        <f>IFERROR(ROUND(BK13-BL13-#REF!,0),"")</f>
        <v/>
      </c>
      <c r="BR13" s="44" t="str">
        <f t="shared" si="9"/>
        <v/>
      </c>
      <c r="BS13" s="34"/>
      <c r="BT13" s="34" t="str">
        <f t="shared" si="3"/>
        <v/>
      </c>
      <c r="BU13" s="34" t="str">
        <f t="shared" si="4"/>
        <v/>
      </c>
      <c r="BV13" s="34"/>
      <c r="BW13" s="34"/>
      <c r="BX13" s="34"/>
      <c r="BY13" s="34"/>
    </row>
    <row r="14" customHeight="1" spans="1:77">
      <c r="A14" s="107" t="str">
        <f t="shared" si="5"/>
        <v/>
      </c>
      <c r="B14" s="9"/>
      <c r="C14" s="9"/>
      <c r="D14" s="9"/>
      <c r="E14" s="9"/>
      <c r="F14" s="9"/>
      <c r="G14" s="9"/>
      <c r="H14" s="13"/>
      <c r="I14" s="13"/>
      <c r="J14" s="13"/>
      <c r="K14" s="13"/>
      <c r="L14" s="9"/>
      <c r="M14" s="9"/>
      <c r="N14" s="9"/>
      <c r="O14" s="16"/>
      <c r="P14" s="16"/>
      <c r="Q14" s="15"/>
      <c r="R14" s="15"/>
      <c r="S14" s="15"/>
      <c r="T14" s="15"/>
      <c r="U14" s="15"/>
      <c r="V14" s="15"/>
      <c r="W14" s="15">
        <f t="shared" si="2"/>
        <v>0</v>
      </c>
      <c r="X14" s="15">
        <f t="shared" si="2"/>
        <v>0</v>
      </c>
      <c r="Y14" s="15">
        <f t="shared" si="2"/>
        <v>0</v>
      </c>
      <c r="Z14" s="16"/>
      <c r="AA14" s="9"/>
      <c r="AB14" s="16"/>
      <c r="AC14" s="16" t="str">
        <f t="shared" si="6"/>
        <v/>
      </c>
      <c r="AD14" s="16" t="str">
        <f t="shared" si="7"/>
        <v/>
      </c>
      <c r="AE14" s="13"/>
      <c r="AG14" s="28"/>
      <c r="AH14" s="28"/>
      <c r="AI14" s="28"/>
      <c r="AJ14" s="28"/>
      <c r="AK14" s="28"/>
      <c r="AL14" s="28"/>
      <c r="AM14" s="28"/>
      <c r="AN14" s="28"/>
      <c r="AO14" s="28"/>
      <c r="AP14" s="28"/>
      <c r="AQ14" s="28"/>
      <c r="AR14" s="28"/>
      <c r="AS14" s="35"/>
      <c r="AT14" s="34"/>
      <c r="AU14" s="28"/>
      <c r="AV14" s="34"/>
      <c r="AW14" s="34"/>
      <c r="AX14" s="34"/>
      <c r="AY14" s="34"/>
      <c r="AZ14" s="34"/>
      <c r="BA14" s="34"/>
      <c r="BB14" s="34"/>
      <c r="BC14" s="34"/>
      <c r="BD14" s="34"/>
      <c r="BE14" s="34"/>
      <c r="BF14" s="34"/>
      <c r="BG14" s="34"/>
      <c r="BH14" s="34"/>
      <c r="BI14" s="34"/>
      <c r="BJ14" s="34"/>
      <c r="BK14" s="34" t="str">
        <f t="shared" si="8"/>
        <v/>
      </c>
      <c r="BL14" s="34"/>
      <c r="BM14" s="247"/>
      <c r="BN14" s="247"/>
      <c r="BO14" s="247"/>
      <c r="BP14" s="247"/>
      <c r="BQ14" s="34" t="str">
        <f>IFERROR(ROUND(BK14-BL14-#REF!,0),"")</f>
        <v/>
      </c>
      <c r="BR14" s="44" t="str">
        <f t="shared" si="9"/>
        <v/>
      </c>
      <c r="BS14" s="34"/>
      <c r="BT14" s="34" t="str">
        <f t="shared" si="3"/>
        <v/>
      </c>
      <c r="BU14" s="34" t="str">
        <f t="shared" si="4"/>
        <v/>
      </c>
      <c r="BV14" s="34"/>
      <c r="BW14" s="34"/>
      <c r="BX14" s="34"/>
      <c r="BY14" s="34"/>
    </row>
    <row r="15" customHeight="1" spans="1:77">
      <c r="A15" s="107" t="str">
        <f t="shared" si="5"/>
        <v/>
      </c>
      <c r="B15" s="9"/>
      <c r="C15" s="9"/>
      <c r="D15" s="9"/>
      <c r="E15" s="9"/>
      <c r="F15" s="9"/>
      <c r="G15" s="9"/>
      <c r="H15" s="13"/>
      <c r="I15" s="13"/>
      <c r="J15" s="13"/>
      <c r="K15" s="13"/>
      <c r="L15" s="9"/>
      <c r="M15" s="9"/>
      <c r="N15" s="9"/>
      <c r="O15" s="16"/>
      <c r="P15" s="16" t="s">
        <v>721</v>
      </c>
      <c r="Q15" s="15"/>
      <c r="R15" s="15"/>
      <c r="S15" s="15"/>
      <c r="T15" s="15"/>
      <c r="U15" s="15"/>
      <c r="V15" s="15"/>
      <c r="W15" s="15">
        <f t="shared" si="2"/>
        <v>0</v>
      </c>
      <c r="X15" s="15">
        <f t="shared" si="2"/>
        <v>0</v>
      </c>
      <c r="Y15" s="15">
        <f t="shared" si="2"/>
        <v>0</v>
      </c>
      <c r="Z15" s="16"/>
      <c r="AA15" s="9"/>
      <c r="AB15" s="16"/>
      <c r="AC15" s="16" t="str">
        <f t="shared" si="6"/>
        <v/>
      </c>
      <c r="AD15" s="16" t="str">
        <f t="shared" si="7"/>
        <v/>
      </c>
      <c r="AE15" s="13"/>
      <c r="AG15" s="28"/>
      <c r="AH15" s="28"/>
      <c r="AI15" s="28"/>
      <c r="AJ15" s="28"/>
      <c r="AK15" s="28"/>
      <c r="AL15" s="28"/>
      <c r="AM15" s="28"/>
      <c r="AN15" s="28"/>
      <c r="AO15" s="28"/>
      <c r="AP15" s="28"/>
      <c r="AQ15" s="28"/>
      <c r="AR15" s="28"/>
      <c r="AS15" s="35"/>
      <c r="AT15" s="34"/>
      <c r="AU15" s="28"/>
      <c r="AV15" s="34"/>
      <c r="AW15" s="34"/>
      <c r="AX15" s="34"/>
      <c r="AY15" s="34"/>
      <c r="AZ15" s="34"/>
      <c r="BA15" s="34"/>
      <c r="BB15" s="34"/>
      <c r="BC15" s="34"/>
      <c r="BD15" s="34"/>
      <c r="BE15" s="34"/>
      <c r="BF15" s="34"/>
      <c r="BG15" s="34"/>
      <c r="BH15" s="34"/>
      <c r="BI15" s="34"/>
      <c r="BJ15" s="34"/>
      <c r="BK15" s="34" t="str">
        <f t="shared" si="8"/>
        <v/>
      </c>
      <c r="BL15" s="34"/>
      <c r="BM15" s="247"/>
      <c r="BN15" s="247"/>
      <c r="BO15" s="247"/>
      <c r="BP15" s="247"/>
      <c r="BQ15" s="34" t="str">
        <f>IFERROR(ROUND(BK15-BL15-#REF!,0),"")</f>
        <v/>
      </c>
      <c r="BR15" s="44" t="str">
        <f t="shared" si="9"/>
        <v/>
      </c>
      <c r="BS15" s="34"/>
      <c r="BT15" s="34" t="str">
        <f t="shared" si="3"/>
        <v/>
      </c>
      <c r="BU15" s="34" t="str">
        <f t="shared" si="4"/>
        <v/>
      </c>
      <c r="BV15" s="34"/>
      <c r="BW15" s="34"/>
      <c r="BX15" s="34"/>
      <c r="BY15" s="34"/>
    </row>
    <row r="16" customHeight="1" spans="1:77">
      <c r="A16" s="107" t="str">
        <f t="shared" si="5"/>
        <v/>
      </c>
      <c r="B16" s="9"/>
      <c r="C16" s="9"/>
      <c r="D16" s="9"/>
      <c r="E16" s="9"/>
      <c r="F16" s="9"/>
      <c r="G16" s="9"/>
      <c r="H16" s="13"/>
      <c r="I16" s="13"/>
      <c r="J16" s="13"/>
      <c r="K16" s="13"/>
      <c r="L16" s="9"/>
      <c r="M16" s="9"/>
      <c r="N16" s="9"/>
      <c r="O16" s="16"/>
      <c r="P16" s="16" t="s">
        <v>721</v>
      </c>
      <c r="Q16" s="15"/>
      <c r="R16" s="15"/>
      <c r="S16" s="15"/>
      <c r="T16" s="15"/>
      <c r="U16" s="15"/>
      <c r="V16" s="15"/>
      <c r="W16" s="15">
        <f t="shared" si="2"/>
        <v>0</v>
      </c>
      <c r="X16" s="15">
        <f t="shared" si="2"/>
        <v>0</v>
      </c>
      <c r="Y16" s="15">
        <f t="shared" si="2"/>
        <v>0</v>
      </c>
      <c r="Z16" s="16"/>
      <c r="AA16" s="9"/>
      <c r="AB16" s="16"/>
      <c r="AC16" s="16" t="str">
        <f t="shared" si="6"/>
        <v/>
      </c>
      <c r="AD16" s="16" t="str">
        <f t="shared" si="7"/>
        <v/>
      </c>
      <c r="AE16" s="13"/>
      <c r="AG16" s="28"/>
      <c r="AH16" s="28"/>
      <c r="AI16" s="28"/>
      <c r="AJ16" s="28"/>
      <c r="AK16" s="28"/>
      <c r="AL16" s="28"/>
      <c r="AM16" s="28"/>
      <c r="AN16" s="28"/>
      <c r="AO16" s="28"/>
      <c r="AP16" s="28"/>
      <c r="AQ16" s="28"/>
      <c r="AR16" s="28"/>
      <c r="AS16" s="35"/>
      <c r="AT16" s="34"/>
      <c r="AU16" s="28"/>
      <c r="AV16" s="34"/>
      <c r="AW16" s="34"/>
      <c r="AX16" s="34"/>
      <c r="AY16" s="34"/>
      <c r="AZ16" s="34"/>
      <c r="BA16" s="34"/>
      <c r="BB16" s="34"/>
      <c r="BC16" s="34"/>
      <c r="BD16" s="34"/>
      <c r="BE16" s="34"/>
      <c r="BF16" s="34"/>
      <c r="BG16" s="34"/>
      <c r="BH16" s="34"/>
      <c r="BI16" s="34"/>
      <c r="BJ16" s="34"/>
      <c r="BK16" s="34" t="str">
        <f t="shared" si="8"/>
        <v/>
      </c>
      <c r="BL16" s="34"/>
      <c r="BM16" s="247"/>
      <c r="BN16" s="247"/>
      <c r="BO16" s="247"/>
      <c r="BP16" s="247"/>
      <c r="BQ16" s="34" t="str">
        <f>IFERROR(ROUND(BK16-BL16-#REF!,0),"")</f>
        <v/>
      </c>
      <c r="BR16" s="44" t="str">
        <f t="shared" si="9"/>
        <v/>
      </c>
      <c r="BS16" s="34"/>
      <c r="BT16" s="34" t="str">
        <f t="shared" si="3"/>
        <v/>
      </c>
      <c r="BU16" s="34" t="str">
        <f t="shared" si="4"/>
        <v/>
      </c>
      <c r="BV16" s="34"/>
      <c r="BW16" s="34"/>
      <c r="BX16" s="34"/>
      <c r="BY16" s="34"/>
    </row>
    <row r="17" customHeight="1" spans="1:77">
      <c r="A17" s="107"/>
      <c r="B17" s="9"/>
      <c r="C17" s="9"/>
      <c r="D17" s="9"/>
      <c r="E17" s="9"/>
      <c r="F17" s="9"/>
      <c r="G17" s="9"/>
      <c r="H17" s="13"/>
      <c r="I17" s="13"/>
      <c r="J17" s="13"/>
      <c r="K17" s="13"/>
      <c r="L17" s="9"/>
      <c r="M17" s="9"/>
      <c r="N17" s="9"/>
      <c r="O17" s="16"/>
      <c r="P17" s="16"/>
      <c r="Q17" s="15"/>
      <c r="R17" s="15"/>
      <c r="S17" s="15"/>
      <c r="T17" s="15"/>
      <c r="U17" s="15"/>
      <c r="V17" s="15"/>
      <c r="W17" s="15">
        <f t="shared" ref="W17:W18" si="10">Q17+T17</f>
        <v>0</v>
      </c>
      <c r="X17" s="15">
        <f t="shared" ref="X17:X18" si="11">R17+U17</f>
        <v>0</v>
      </c>
      <c r="Y17" s="15">
        <f t="shared" ref="Y17:Y18" si="12">S17+V17</f>
        <v>0</v>
      </c>
      <c r="Z17" s="16"/>
      <c r="AA17" s="9"/>
      <c r="AB17" s="16"/>
      <c r="AC17" s="16" t="str">
        <f t="shared" ref="AC17:AC18" si="13">IF(X17-Y17=0,"",(AB17-X17+Y17)/(X17-Y17)*100)</f>
        <v/>
      </c>
      <c r="AD17" s="16"/>
      <c r="AE17" s="13"/>
      <c r="AG17" s="28"/>
      <c r="AH17" s="28"/>
      <c r="AI17" s="28"/>
      <c r="AJ17" s="28"/>
      <c r="AK17" s="28"/>
      <c r="AL17" s="28"/>
      <c r="AM17" s="28"/>
      <c r="AN17" s="28"/>
      <c r="AO17" s="28"/>
      <c r="AP17" s="28"/>
      <c r="AQ17" s="28"/>
      <c r="AR17" s="28"/>
      <c r="AS17" s="35"/>
      <c r="AT17" s="34"/>
      <c r="AU17" s="28"/>
      <c r="AV17" s="34"/>
      <c r="AW17" s="34"/>
      <c r="AX17" s="34"/>
      <c r="AY17" s="34"/>
      <c r="AZ17" s="34"/>
      <c r="BA17" s="34"/>
      <c r="BB17" s="34"/>
      <c r="BC17" s="34"/>
      <c r="BD17" s="34"/>
      <c r="BE17" s="34"/>
      <c r="BF17" s="34"/>
      <c r="BG17" s="34"/>
      <c r="BH17" s="34"/>
      <c r="BI17" s="34"/>
      <c r="BJ17" s="34"/>
      <c r="BK17" s="34"/>
      <c r="BL17" s="34"/>
      <c r="BM17" s="247"/>
      <c r="BN17" s="247"/>
      <c r="BO17" s="247"/>
      <c r="BP17" s="247"/>
      <c r="BQ17" s="34"/>
      <c r="BR17" s="44"/>
      <c r="BS17" s="34"/>
      <c r="BT17" s="34"/>
      <c r="BU17" s="34"/>
      <c r="BV17" s="34"/>
      <c r="BW17" s="34"/>
      <c r="BX17" s="34"/>
      <c r="BY17" s="34"/>
    </row>
    <row r="18" customHeight="1" spans="1:77">
      <c r="A18" s="107"/>
      <c r="B18" s="9"/>
      <c r="C18" s="9"/>
      <c r="D18" s="9"/>
      <c r="E18" s="9"/>
      <c r="F18" s="9"/>
      <c r="G18" s="9"/>
      <c r="H18" s="13"/>
      <c r="I18" s="13"/>
      <c r="J18" s="13"/>
      <c r="K18" s="13"/>
      <c r="L18" s="9"/>
      <c r="M18" s="9"/>
      <c r="N18" s="9"/>
      <c r="O18" s="16"/>
      <c r="P18" s="16"/>
      <c r="Q18" s="15"/>
      <c r="R18" s="15"/>
      <c r="S18" s="15"/>
      <c r="T18" s="15"/>
      <c r="U18" s="15"/>
      <c r="V18" s="15"/>
      <c r="W18" s="15">
        <f t="shared" si="10"/>
        <v>0</v>
      </c>
      <c r="X18" s="15">
        <f t="shared" si="11"/>
        <v>0</v>
      </c>
      <c r="Y18" s="15">
        <f t="shared" si="12"/>
        <v>0</v>
      </c>
      <c r="Z18" s="16"/>
      <c r="AA18" s="9"/>
      <c r="AB18" s="16"/>
      <c r="AC18" s="16" t="str">
        <f t="shared" si="13"/>
        <v/>
      </c>
      <c r="AD18" s="16"/>
      <c r="AE18" s="13"/>
      <c r="AG18" s="28"/>
      <c r="AH18" s="28"/>
      <c r="AI18" s="28"/>
      <c r="AJ18" s="28"/>
      <c r="AK18" s="28"/>
      <c r="AL18" s="28"/>
      <c r="AM18" s="28"/>
      <c r="AN18" s="28"/>
      <c r="AO18" s="28"/>
      <c r="AP18" s="28"/>
      <c r="AQ18" s="28"/>
      <c r="AR18" s="28"/>
      <c r="AS18" s="35"/>
      <c r="AT18" s="34"/>
      <c r="AU18" s="28"/>
      <c r="AV18" s="34"/>
      <c r="AW18" s="34"/>
      <c r="AX18" s="34"/>
      <c r="AY18" s="34"/>
      <c r="AZ18" s="34"/>
      <c r="BA18" s="34"/>
      <c r="BB18" s="34"/>
      <c r="BC18" s="34"/>
      <c r="BD18" s="34"/>
      <c r="BE18" s="34"/>
      <c r="BF18" s="34"/>
      <c r="BG18" s="34"/>
      <c r="BH18" s="34"/>
      <c r="BI18" s="34"/>
      <c r="BJ18" s="34"/>
      <c r="BK18" s="34"/>
      <c r="BL18" s="34"/>
      <c r="BM18" s="247"/>
      <c r="BN18" s="247"/>
      <c r="BO18" s="247"/>
      <c r="BP18" s="247"/>
      <c r="BQ18" s="34"/>
      <c r="BR18" s="44"/>
      <c r="BS18" s="34"/>
      <c r="BT18" s="34"/>
      <c r="BU18" s="34"/>
      <c r="BV18" s="34"/>
      <c r="BW18" s="34"/>
      <c r="BX18" s="34"/>
      <c r="BY18" s="34"/>
    </row>
    <row r="19" customHeight="1" spans="1:77">
      <c r="A19" s="107" t="str">
        <f t="shared" si="5"/>
        <v/>
      </c>
      <c r="B19" s="9"/>
      <c r="C19" s="9"/>
      <c r="D19" s="9"/>
      <c r="E19" s="9"/>
      <c r="F19" s="9"/>
      <c r="G19" s="9"/>
      <c r="H19" s="13"/>
      <c r="I19" s="13"/>
      <c r="J19" s="13"/>
      <c r="K19" s="13"/>
      <c r="L19" s="9"/>
      <c r="M19" s="9"/>
      <c r="N19" s="9"/>
      <c r="O19" s="16"/>
      <c r="P19" s="16" t="s">
        <v>721</v>
      </c>
      <c r="Q19" s="15"/>
      <c r="R19" s="15"/>
      <c r="S19" s="15"/>
      <c r="T19" s="15"/>
      <c r="U19" s="15"/>
      <c r="V19" s="15"/>
      <c r="W19" s="15">
        <f t="shared" si="2"/>
        <v>0</v>
      </c>
      <c r="X19" s="15">
        <f t="shared" si="2"/>
        <v>0</v>
      </c>
      <c r="Y19" s="15">
        <f t="shared" si="2"/>
        <v>0</v>
      </c>
      <c r="Z19" s="16"/>
      <c r="AA19" s="9"/>
      <c r="AB19" s="16"/>
      <c r="AC19" s="16" t="str">
        <f t="shared" si="6"/>
        <v/>
      </c>
      <c r="AD19" s="16" t="str">
        <f t="shared" si="7"/>
        <v/>
      </c>
      <c r="AE19" s="13"/>
      <c r="AG19" s="28"/>
      <c r="AH19" s="28"/>
      <c r="AI19" s="28"/>
      <c r="AJ19" s="28"/>
      <c r="AK19" s="28"/>
      <c r="AL19" s="28"/>
      <c r="AM19" s="28"/>
      <c r="AN19" s="28"/>
      <c r="AO19" s="28"/>
      <c r="AP19" s="28"/>
      <c r="AQ19" s="28"/>
      <c r="AR19" s="28"/>
      <c r="AS19" s="35"/>
      <c r="AT19" s="34"/>
      <c r="AU19" s="28"/>
      <c r="AV19" s="34"/>
      <c r="AW19" s="34"/>
      <c r="AX19" s="34"/>
      <c r="AY19" s="34"/>
      <c r="AZ19" s="34"/>
      <c r="BA19" s="34"/>
      <c r="BB19" s="34"/>
      <c r="BC19" s="34"/>
      <c r="BD19" s="34"/>
      <c r="BE19" s="34"/>
      <c r="BF19" s="34"/>
      <c r="BG19" s="34"/>
      <c r="BH19" s="34"/>
      <c r="BI19" s="34"/>
      <c r="BJ19" s="34"/>
      <c r="BK19" s="34" t="str">
        <f t="shared" si="8"/>
        <v/>
      </c>
      <c r="BL19" s="34"/>
      <c r="BM19" s="247"/>
      <c r="BN19" s="247"/>
      <c r="BO19" s="247"/>
      <c r="BP19" s="247"/>
      <c r="BQ19" s="34" t="str">
        <f>IFERROR(ROUND(BK19-BL19-#REF!,0),"")</f>
        <v/>
      </c>
      <c r="BR19" s="44" t="str">
        <f t="shared" si="9"/>
        <v/>
      </c>
      <c r="BS19" s="34"/>
      <c r="BT19" s="34" t="str">
        <f t="shared" si="3"/>
        <v/>
      </c>
      <c r="BU19" s="34" t="str">
        <f t="shared" si="4"/>
        <v/>
      </c>
      <c r="BV19" s="34"/>
      <c r="BW19" s="34"/>
      <c r="BX19" s="34"/>
      <c r="BY19" s="34"/>
    </row>
    <row r="20" customHeight="1" spans="1:77">
      <c r="A20" s="107" t="str">
        <f t="shared" si="5"/>
        <v/>
      </c>
      <c r="B20" s="9"/>
      <c r="C20" s="9"/>
      <c r="D20" s="9"/>
      <c r="E20" s="9"/>
      <c r="F20" s="9"/>
      <c r="G20" s="9"/>
      <c r="H20" s="13"/>
      <c r="I20" s="13"/>
      <c r="J20" s="13"/>
      <c r="K20" s="13"/>
      <c r="L20" s="9"/>
      <c r="M20" s="9"/>
      <c r="N20" s="9"/>
      <c r="O20" s="16"/>
      <c r="P20" s="16" t="s">
        <v>721</v>
      </c>
      <c r="Q20" s="15"/>
      <c r="R20" s="15"/>
      <c r="S20" s="15"/>
      <c r="T20" s="15"/>
      <c r="U20" s="15"/>
      <c r="V20" s="15"/>
      <c r="W20" s="15">
        <f t="shared" si="2"/>
        <v>0</v>
      </c>
      <c r="X20" s="15">
        <f t="shared" si="2"/>
        <v>0</v>
      </c>
      <c r="Y20" s="15">
        <f t="shared" si="2"/>
        <v>0</v>
      </c>
      <c r="Z20" s="16"/>
      <c r="AA20" s="9"/>
      <c r="AB20" s="16"/>
      <c r="AC20" s="16" t="str">
        <f t="shared" si="6"/>
        <v/>
      </c>
      <c r="AD20" s="16" t="str">
        <f t="shared" si="7"/>
        <v/>
      </c>
      <c r="AE20" s="13"/>
      <c r="AG20" s="28"/>
      <c r="AH20" s="28"/>
      <c r="AI20" s="28"/>
      <c r="AJ20" s="28"/>
      <c r="AK20" s="28"/>
      <c r="AL20" s="28"/>
      <c r="AM20" s="28"/>
      <c r="AN20" s="28"/>
      <c r="AO20" s="28"/>
      <c r="AP20" s="28"/>
      <c r="AQ20" s="28"/>
      <c r="AR20" s="28"/>
      <c r="AS20" s="35"/>
      <c r="AT20" s="34"/>
      <c r="AU20" s="28"/>
      <c r="AV20" s="34"/>
      <c r="AW20" s="34"/>
      <c r="AX20" s="34"/>
      <c r="AY20" s="34"/>
      <c r="AZ20" s="34"/>
      <c r="BA20" s="34"/>
      <c r="BB20" s="34"/>
      <c r="BC20" s="34"/>
      <c r="BD20" s="34"/>
      <c r="BE20" s="34"/>
      <c r="BF20" s="34"/>
      <c r="BG20" s="34"/>
      <c r="BH20" s="34"/>
      <c r="BI20" s="34"/>
      <c r="BJ20" s="34"/>
      <c r="BK20" s="34" t="str">
        <f t="shared" si="8"/>
        <v/>
      </c>
      <c r="BL20" s="34"/>
      <c r="BM20" s="247"/>
      <c r="BN20" s="247"/>
      <c r="BO20" s="247"/>
      <c r="BP20" s="247"/>
      <c r="BQ20" s="34" t="str">
        <f>IFERROR(ROUND(BK20-BL20-#REF!,0),"")</f>
        <v/>
      </c>
      <c r="BR20" s="44" t="str">
        <f t="shared" si="9"/>
        <v/>
      </c>
      <c r="BS20" s="34"/>
      <c r="BT20" s="34" t="str">
        <f t="shared" si="3"/>
        <v/>
      </c>
      <c r="BU20" s="34" t="str">
        <f t="shared" si="4"/>
        <v/>
      </c>
      <c r="BV20" s="34"/>
      <c r="BW20" s="34"/>
      <c r="BX20" s="34"/>
      <c r="BY20" s="34"/>
    </row>
    <row r="21" customHeight="1" spans="1:77">
      <c r="A21" s="107" t="str">
        <f t="shared" si="5"/>
        <v/>
      </c>
      <c r="B21" s="9"/>
      <c r="C21" s="9"/>
      <c r="D21" s="9"/>
      <c r="E21" s="9"/>
      <c r="F21" s="9"/>
      <c r="G21" s="9"/>
      <c r="H21" s="13"/>
      <c r="I21" s="13"/>
      <c r="J21" s="13"/>
      <c r="K21" s="13"/>
      <c r="L21" s="9"/>
      <c r="M21" s="9"/>
      <c r="N21" s="9"/>
      <c r="O21" s="16"/>
      <c r="P21" s="16"/>
      <c r="Q21" s="15"/>
      <c r="R21" s="15"/>
      <c r="S21" s="15"/>
      <c r="T21" s="15"/>
      <c r="U21" s="15"/>
      <c r="V21" s="15"/>
      <c r="W21" s="15">
        <f t="shared" si="2"/>
        <v>0</v>
      </c>
      <c r="X21" s="15">
        <f t="shared" si="2"/>
        <v>0</v>
      </c>
      <c r="Y21" s="15">
        <f t="shared" si="2"/>
        <v>0</v>
      </c>
      <c r="Z21" s="16"/>
      <c r="AA21" s="9"/>
      <c r="AB21" s="16"/>
      <c r="AC21" s="16" t="str">
        <f t="shared" si="6"/>
        <v/>
      </c>
      <c r="AD21" s="16" t="str">
        <f t="shared" si="7"/>
        <v/>
      </c>
      <c r="AE21" s="13"/>
      <c r="AG21" s="28"/>
      <c r="AH21" s="28"/>
      <c r="AI21" s="28"/>
      <c r="AJ21" s="28"/>
      <c r="AK21" s="28"/>
      <c r="AL21" s="28"/>
      <c r="AM21" s="28"/>
      <c r="AN21" s="28"/>
      <c r="AO21" s="28"/>
      <c r="AP21" s="28"/>
      <c r="AQ21" s="28"/>
      <c r="AR21" s="28"/>
      <c r="AS21" s="35"/>
      <c r="AT21" s="34"/>
      <c r="AU21" s="28"/>
      <c r="AV21" s="34"/>
      <c r="AW21" s="34"/>
      <c r="AX21" s="34"/>
      <c r="AY21" s="34"/>
      <c r="AZ21" s="34"/>
      <c r="BA21" s="34"/>
      <c r="BB21" s="34"/>
      <c r="BC21" s="34"/>
      <c r="BD21" s="34"/>
      <c r="BE21" s="34"/>
      <c r="BF21" s="34"/>
      <c r="BG21" s="34"/>
      <c r="BH21" s="34"/>
      <c r="BI21" s="34"/>
      <c r="BJ21" s="34"/>
      <c r="BK21" s="34" t="str">
        <f t="shared" si="8"/>
        <v/>
      </c>
      <c r="BL21" s="34"/>
      <c r="BM21" s="247"/>
      <c r="BN21" s="247"/>
      <c r="BO21" s="247"/>
      <c r="BP21" s="247"/>
      <c r="BQ21" s="34" t="str">
        <f>IFERROR(ROUND(BK21-BL21-#REF!,0),"")</f>
        <v/>
      </c>
      <c r="BR21" s="44" t="str">
        <f t="shared" si="9"/>
        <v/>
      </c>
      <c r="BS21" s="34"/>
      <c r="BT21" s="34" t="str">
        <f t="shared" si="3"/>
        <v/>
      </c>
      <c r="BU21" s="34" t="str">
        <f t="shared" si="4"/>
        <v/>
      </c>
      <c r="BV21" s="34"/>
      <c r="BW21" s="34"/>
      <c r="BX21" s="34"/>
      <c r="BY21" s="34"/>
    </row>
    <row r="22" customHeight="1" spans="1:77">
      <c r="A22" s="107" t="str">
        <f t="shared" si="5"/>
        <v/>
      </c>
      <c r="B22" s="9"/>
      <c r="C22" s="9"/>
      <c r="D22" s="9"/>
      <c r="E22" s="9"/>
      <c r="F22" s="9"/>
      <c r="G22" s="9"/>
      <c r="H22" s="13"/>
      <c r="I22" s="13"/>
      <c r="J22" s="13"/>
      <c r="K22" s="13"/>
      <c r="L22" s="9"/>
      <c r="M22" s="9"/>
      <c r="N22" s="9"/>
      <c r="O22" s="16"/>
      <c r="P22" s="16"/>
      <c r="Q22" s="15"/>
      <c r="R22" s="15"/>
      <c r="S22" s="15"/>
      <c r="T22" s="15"/>
      <c r="U22" s="15"/>
      <c r="V22" s="15"/>
      <c r="W22" s="15">
        <f t="shared" si="2"/>
        <v>0</v>
      </c>
      <c r="X22" s="15">
        <f t="shared" si="2"/>
        <v>0</v>
      </c>
      <c r="Y22" s="15">
        <f t="shared" si="2"/>
        <v>0</v>
      </c>
      <c r="Z22" s="16"/>
      <c r="AA22" s="9"/>
      <c r="AB22" s="16"/>
      <c r="AC22" s="16" t="str">
        <f t="shared" si="6"/>
        <v/>
      </c>
      <c r="AD22" s="16" t="str">
        <f t="shared" si="7"/>
        <v/>
      </c>
      <c r="AE22" s="13"/>
      <c r="AG22" s="28"/>
      <c r="AH22" s="28"/>
      <c r="AI22" s="28"/>
      <c r="AJ22" s="28"/>
      <c r="AK22" s="28"/>
      <c r="AL22" s="28"/>
      <c r="AM22" s="28"/>
      <c r="AN22" s="28"/>
      <c r="AO22" s="28"/>
      <c r="AP22" s="28"/>
      <c r="AQ22" s="28"/>
      <c r="AR22" s="28"/>
      <c r="AS22" s="35"/>
      <c r="AT22" s="34"/>
      <c r="AU22" s="28"/>
      <c r="AV22" s="34"/>
      <c r="AW22" s="34"/>
      <c r="AX22" s="34"/>
      <c r="AY22" s="34"/>
      <c r="AZ22" s="34"/>
      <c r="BA22" s="34"/>
      <c r="BB22" s="34"/>
      <c r="BC22" s="34"/>
      <c r="BD22" s="34"/>
      <c r="BE22" s="34"/>
      <c r="BF22" s="34"/>
      <c r="BG22" s="34"/>
      <c r="BH22" s="34"/>
      <c r="BI22" s="34"/>
      <c r="BJ22" s="34"/>
      <c r="BK22" s="34" t="str">
        <f t="shared" si="8"/>
        <v/>
      </c>
      <c r="BL22" s="34"/>
      <c r="BM22" s="247"/>
      <c r="BN22" s="247"/>
      <c r="BO22" s="247"/>
      <c r="BP22" s="247"/>
      <c r="BQ22" s="34" t="str">
        <f>IFERROR(ROUND(BK22-BL22-#REF!,0),"")</f>
        <v/>
      </c>
      <c r="BR22" s="44" t="str">
        <f t="shared" si="9"/>
        <v/>
      </c>
      <c r="BS22" s="34"/>
      <c r="BT22" s="34" t="str">
        <f t="shared" si="3"/>
        <v/>
      </c>
      <c r="BU22" s="34" t="str">
        <f t="shared" si="4"/>
        <v/>
      </c>
      <c r="BV22" s="34"/>
      <c r="BW22" s="34"/>
      <c r="BX22" s="34"/>
      <c r="BY22" s="34"/>
    </row>
    <row r="23" customHeight="1" spans="1:77">
      <c r="A23" s="107" t="str">
        <f t="shared" si="5"/>
        <v/>
      </c>
      <c r="B23" s="9"/>
      <c r="C23" s="9"/>
      <c r="D23" s="9"/>
      <c r="E23" s="9"/>
      <c r="F23" s="9"/>
      <c r="G23" s="9"/>
      <c r="H23" s="13"/>
      <c r="I23" s="13"/>
      <c r="J23" s="13"/>
      <c r="K23" s="13"/>
      <c r="L23" s="9"/>
      <c r="M23" s="9"/>
      <c r="N23" s="9"/>
      <c r="O23" s="16"/>
      <c r="P23" s="16" t="s">
        <v>721</v>
      </c>
      <c r="Q23" s="15"/>
      <c r="R23" s="15"/>
      <c r="S23" s="15"/>
      <c r="T23" s="15"/>
      <c r="U23" s="15"/>
      <c r="V23" s="15"/>
      <c r="W23" s="15">
        <f t="shared" si="2"/>
        <v>0</v>
      </c>
      <c r="X23" s="15">
        <f t="shared" si="2"/>
        <v>0</v>
      </c>
      <c r="Y23" s="15">
        <f t="shared" si="2"/>
        <v>0</v>
      </c>
      <c r="Z23" s="16"/>
      <c r="AA23" s="9"/>
      <c r="AB23" s="16"/>
      <c r="AC23" s="16" t="str">
        <f t="shared" si="6"/>
        <v/>
      </c>
      <c r="AD23" s="16" t="str">
        <f t="shared" si="7"/>
        <v/>
      </c>
      <c r="AE23" s="13"/>
      <c r="AG23" s="28"/>
      <c r="AH23" s="28"/>
      <c r="AI23" s="28"/>
      <c r="AJ23" s="28"/>
      <c r="AK23" s="28"/>
      <c r="AL23" s="28"/>
      <c r="AM23" s="28"/>
      <c r="AN23" s="28"/>
      <c r="AO23" s="28"/>
      <c r="AP23" s="28"/>
      <c r="AQ23" s="28"/>
      <c r="AR23" s="28"/>
      <c r="AS23" s="35"/>
      <c r="AT23" s="34"/>
      <c r="AU23" s="28"/>
      <c r="AV23" s="34"/>
      <c r="AW23" s="34"/>
      <c r="AX23" s="34"/>
      <c r="AY23" s="34"/>
      <c r="AZ23" s="34"/>
      <c r="BA23" s="34"/>
      <c r="BB23" s="34"/>
      <c r="BC23" s="34"/>
      <c r="BD23" s="34"/>
      <c r="BE23" s="34"/>
      <c r="BF23" s="34"/>
      <c r="BG23" s="34"/>
      <c r="BH23" s="34"/>
      <c r="BI23" s="34"/>
      <c r="BJ23" s="34"/>
      <c r="BK23" s="34" t="str">
        <f t="shared" si="8"/>
        <v/>
      </c>
      <c r="BL23" s="34"/>
      <c r="BM23" s="247"/>
      <c r="BN23" s="247"/>
      <c r="BO23" s="247"/>
      <c r="BP23" s="247"/>
      <c r="BQ23" s="34" t="str">
        <f>IFERROR(ROUND(BK23-BL23-#REF!,0),"")</f>
        <v/>
      </c>
      <c r="BR23" s="44" t="str">
        <f t="shared" si="9"/>
        <v/>
      </c>
      <c r="BS23" s="34"/>
      <c r="BT23" s="34" t="str">
        <f t="shared" si="3"/>
        <v/>
      </c>
      <c r="BU23" s="34" t="str">
        <f t="shared" si="4"/>
        <v/>
      </c>
      <c r="BV23" s="34"/>
      <c r="BW23" s="34"/>
      <c r="BX23" s="34"/>
      <c r="BY23" s="34"/>
    </row>
    <row r="24" customHeight="1" spans="1:77">
      <c r="A24" s="107" t="str">
        <f t="shared" si="5"/>
        <v/>
      </c>
      <c r="B24" s="9"/>
      <c r="C24" s="9"/>
      <c r="D24" s="9"/>
      <c r="E24" s="9"/>
      <c r="F24" s="9"/>
      <c r="G24" s="9"/>
      <c r="H24" s="13"/>
      <c r="I24" s="13"/>
      <c r="J24" s="13"/>
      <c r="K24" s="13"/>
      <c r="L24" s="9"/>
      <c r="M24" s="9"/>
      <c r="N24" s="9"/>
      <c r="O24" s="16"/>
      <c r="P24" s="16" t="s">
        <v>721</v>
      </c>
      <c r="Q24" s="15"/>
      <c r="R24" s="15"/>
      <c r="S24" s="15"/>
      <c r="T24" s="15"/>
      <c r="U24" s="15"/>
      <c r="V24" s="15"/>
      <c r="W24" s="15">
        <f t="shared" si="2"/>
        <v>0</v>
      </c>
      <c r="X24" s="15">
        <f t="shared" si="2"/>
        <v>0</v>
      </c>
      <c r="Y24" s="15">
        <f t="shared" si="2"/>
        <v>0</v>
      </c>
      <c r="Z24" s="16"/>
      <c r="AA24" s="9"/>
      <c r="AB24" s="16"/>
      <c r="AC24" s="16" t="str">
        <f t="shared" si="6"/>
        <v/>
      </c>
      <c r="AD24" s="16" t="str">
        <f t="shared" si="7"/>
        <v/>
      </c>
      <c r="AE24" s="13"/>
      <c r="AG24" s="28"/>
      <c r="AH24" s="28"/>
      <c r="AI24" s="28"/>
      <c r="AJ24" s="28"/>
      <c r="AK24" s="28"/>
      <c r="AL24" s="28"/>
      <c r="AM24" s="28"/>
      <c r="AN24" s="28"/>
      <c r="AO24" s="28"/>
      <c r="AP24" s="28"/>
      <c r="AQ24" s="28"/>
      <c r="AR24" s="28"/>
      <c r="AS24" s="35"/>
      <c r="AT24" s="34"/>
      <c r="AU24" s="28"/>
      <c r="AV24" s="34"/>
      <c r="AW24" s="34"/>
      <c r="AX24" s="34"/>
      <c r="AY24" s="34"/>
      <c r="AZ24" s="34"/>
      <c r="BA24" s="34"/>
      <c r="BB24" s="34"/>
      <c r="BC24" s="34"/>
      <c r="BD24" s="34"/>
      <c r="BE24" s="34"/>
      <c r="BF24" s="34"/>
      <c r="BG24" s="34"/>
      <c r="BH24" s="34"/>
      <c r="BI24" s="34"/>
      <c r="BJ24" s="34"/>
      <c r="BK24" s="34" t="str">
        <f t="shared" si="8"/>
        <v/>
      </c>
      <c r="BL24" s="34"/>
      <c r="BM24" s="247"/>
      <c r="BN24" s="247"/>
      <c r="BO24" s="247"/>
      <c r="BP24" s="247"/>
      <c r="BQ24" s="34" t="str">
        <f>IFERROR(ROUND(BK24-BL24-#REF!,0),"")</f>
        <v/>
      </c>
      <c r="BR24" s="44" t="str">
        <f t="shared" si="9"/>
        <v/>
      </c>
      <c r="BS24" s="34"/>
      <c r="BT24" s="34" t="str">
        <f t="shared" si="3"/>
        <v/>
      </c>
      <c r="BU24" s="34" t="str">
        <f t="shared" si="4"/>
        <v/>
      </c>
      <c r="BV24" s="34"/>
      <c r="BW24" s="34"/>
      <c r="BX24" s="34"/>
      <c r="BY24" s="34"/>
    </row>
    <row r="25" customHeight="1" spans="1:77">
      <c r="A25" s="107" t="str">
        <f t="shared" si="5"/>
        <v/>
      </c>
      <c r="B25" s="9"/>
      <c r="C25" s="9"/>
      <c r="D25" s="9"/>
      <c r="E25" s="9"/>
      <c r="F25" s="9"/>
      <c r="G25" s="9"/>
      <c r="H25" s="13"/>
      <c r="I25" s="13"/>
      <c r="J25" s="13"/>
      <c r="K25" s="13"/>
      <c r="L25" s="9"/>
      <c r="M25" s="9"/>
      <c r="N25" s="9"/>
      <c r="O25" s="16"/>
      <c r="P25" s="16" t="s">
        <v>721</v>
      </c>
      <c r="Q25" s="15"/>
      <c r="R25" s="15"/>
      <c r="S25" s="15"/>
      <c r="T25" s="15"/>
      <c r="U25" s="15"/>
      <c r="V25" s="15"/>
      <c r="W25" s="15">
        <f t="shared" si="2"/>
        <v>0</v>
      </c>
      <c r="X25" s="15">
        <f t="shared" si="2"/>
        <v>0</v>
      </c>
      <c r="Y25" s="15">
        <f t="shared" si="2"/>
        <v>0</v>
      </c>
      <c r="Z25" s="16"/>
      <c r="AA25" s="9"/>
      <c r="AB25" s="16"/>
      <c r="AC25" s="16" t="str">
        <f t="shared" si="6"/>
        <v/>
      </c>
      <c r="AD25" s="16" t="str">
        <f t="shared" si="7"/>
        <v/>
      </c>
      <c r="AE25" s="13"/>
      <c r="AG25" s="28"/>
      <c r="AH25" s="28"/>
      <c r="AI25" s="28"/>
      <c r="AJ25" s="28"/>
      <c r="AK25" s="28"/>
      <c r="AL25" s="28"/>
      <c r="AM25" s="28"/>
      <c r="AN25" s="28"/>
      <c r="AO25" s="28"/>
      <c r="AP25" s="28"/>
      <c r="AQ25" s="28"/>
      <c r="AR25" s="28"/>
      <c r="AS25" s="35"/>
      <c r="AT25" s="34"/>
      <c r="AU25" s="28"/>
      <c r="AV25" s="34"/>
      <c r="AW25" s="34"/>
      <c r="AX25" s="34"/>
      <c r="AY25" s="34"/>
      <c r="AZ25" s="34"/>
      <c r="BA25" s="34"/>
      <c r="BB25" s="34"/>
      <c r="BC25" s="34"/>
      <c r="BD25" s="34"/>
      <c r="BE25" s="34"/>
      <c r="BF25" s="34"/>
      <c r="BG25" s="34"/>
      <c r="BH25" s="34"/>
      <c r="BI25" s="34"/>
      <c r="BJ25" s="34"/>
      <c r="BK25" s="34" t="str">
        <f t="shared" si="8"/>
        <v/>
      </c>
      <c r="BL25" s="34"/>
      <c r="BM25" s="247"/>
      <c r="BN25" s="247"/>
      <c r="BO25" s="247"/>
      <c r="BP25" s="247"/>
      <c r="BQ25" s="34" t="str">
        <f>IFERROR(ROUND(BK25-BL25-#REF!,0),"")</f>
        <v/>
      </c>
      <c r="BR25" s="44" t="str">
        <f t="shared" si="9"/>
        <v/>
      </c>
      <c r="BS25" s="34"/>
      <c r="BT25" s="34" t="str">
        <f t="shared" si="3"/>
        <v/>
      </c>
      <c r="BU25" s="34" t="str">
        <f t="shared" si="4"/>
        <v/>
      </c>
      <c r="BV25" s="34"/>
      <c r="BW25" s="34"/>
      <c r="BX25" s="34"/>
      <c r="BY25" s="34"/>
    </row>
    <row r="26" customHeight="1" spans="1:77">
      <c r="A26" s="107" t="str">
        <f t="shared" si="5"/>
        <v/>
      </c>
      <c r="B26" s="9"/>
      <c r="C26" s="9"/>
      <c r="D26" s="9"/>
      <c r="E26" s="9"/>
      <c r="F26" s="9"/>
      <c r="G26" s="9"/>
      <c r="H26" s="13"/>
      <c r="I26" s="13"/>
      <c r="J26" s="13"/>
      <c r="K26" s="13"/>
      <c r="L26" s="9"/>
      <c r="M26" s="9"/>
      <c r="N26" s="9"/>
      <c r="O26" s="16"/>
      <c r="P26" s="16" t="s">
        <v>721</v>
      </c>
      <c r="Q26" s="15"/>
      <c r="R26" s="15"/>
      <c r="S26" s="15"/>
      <c r="T26" s="15"/>
      <c r="U26" s="15"/>
      <c r="V26" s="15"/>
      <c r="W26" s="15">
        <f t="shared" ref="W26:W27" si="14">Q26+T26</f>
        <v>0</v>
      </c>
      <c r="X26" s="15">
        <f t="shared" ref="X26:X27" si="15">R26+U26</f>
        <v>0</v>
      </c>
      <c r="Y26" s="15">
        <f t="shared" ref="Y26:Y27" si="16">S26+V26</f>
        <v>0</v>
      </c>
      <c r="Z26" s="16"/>
      <c r="AA26" s="9"/>
      <c r="AB26" s="16"/>
      <c r="AC26" s="16" t="str">
        <f t="shared" si="6"/>
        <v/>
      </c>
      <c r="AD26" s="16" t="str">
        <f t="shared" si="7"/>
        <v/>
      </c>
      <c r="AE26" s="13"/>
      <c r="AG26" s="28"/>
      <c r="AH26" s="28"/>
      <c r="AI26" s="28"/>
      <c r="AJ26" s="28"/>
      <c r="AK26" s="28"/>
      <c r="AL26" s="28"/>
      <c r="AM26" s="28"/>
      <c r="AN26" s="28"/>
      <c r="AO26" s="28"/>
      <c r="AP26" s="28"/>
      <c r="AQ26" s="28"/>
      <c r="AR26" s="28"/>
      <c r="AS26" s="35"/>
      <c r="AT26" s="34"/>
      <c r="AU26" s="28"/>
      <c r="AV26" s="34"/>
      <c r="AW26" s="34"/>
      <c r="AX26" s="34"/>
      <c r="AY26" s="34"/>
      <c r="AZ26" s="34"/>
      <c r="BA26" s="34"/>
      <c r="BB26" s="34"/>
      <c r="BC26" s="34"/>
      <c r="BD26" s="34"/>
      <c r="BE26" s="34"/>
      <c r="BF26" s="34"/>
      <c r="BG26" s="34"/>
      <c r="BH26" s="34"/>
      <c r="BI26" s="34"/>
      <c r="BJ26" s="34"/>
      <c r="BK26" s="34" t="str">
        <f t="shared" si="8"/>
        <v/>
      </c>
      <c r="BL26" s="34"/>
      <c r="BM26" s="247"/>
      <c r="BN26" s="247"/>
      <c r="BO26" s="247"/>
      <c r="BP26" s="247"/>
      <c r="BQ26" s="34" t="str">
        <f>IFERROR(ROUND(BK26-BL26-#REF!,0),"")</f>
        <v/>
      </c>
      <c r="BR26" s="44" t="str">
        <f t="shared" si="9"/>
        <v/>
      </c>
      <c r="BS26" s="34"/>
      <c r="BT26" s="34" t="str">
        <f t="shared" si="3"/>
        <v/>
      </c>
      <c r="BU26" s="34" t="str">
        <f t="shared" si="4"/>
        <v/>
      </c>
      <c r="BV26" s="34"/>
      <c r="BW26" s="34"/>
      <c r="BX26" s="34"/>
      <c r="BY26" s="34"/>
    </row>
    <row r="27" customHeight="1" spans="1:77">
      <c r="A27" s="107" t="str">
        <f t="shared" si="5"/>
        <v/>
      </c>
      <c r="B27" s="9"/>
      <c r="C27" s="9"/>
      <c r="D27" s="9"/>
      <c r="E27" s="9"/>
      <c r="F27" s="9"/>
      <c r="G27" s="9"/>
      <c r="H27" s="13"/>
      <c r="I27" s="13"/>
      <c r="J27" s="13"/>
      <c r="K27" s="13"/>
      <c r="L27" s="9"/>
      <c r="M27" s="9"/>
      <c r="N27" s="9"/>
      <c r="O27" s="16"/>
      <c r="P27" s="16" t="s">
        <v>721</v>
      </c>
      <c r="Q27" s="15"/>
      <c r="R27" s="15"/>
      <c r="S27" s="15"/>
      <c r="T27" s="15"/>
      <c r="U27" s="15"/>
      <c r="V27" s="15"/>
      <c r="W27" s="15">
        <f t="shared" si="14"/>
        <v>0</v>
      </c>
      <c r="X27" s="15">
        <f t="shared" si="15"/>
        <v>0</v>
      </c>
      <c r="Y27" s="15">
        <f t="shared" si="16"/>
        <v>0</v>
      </c>
      <c r="Z27" s="16"/>
      <c r="AA27" s="9"/>
      <c r="AB27" s="16"/>
      <c r="AC27" s="16" t="str">
        <f t="shared" ref="AC27" si="17">IF(X27-Y27=0,"",(AB27-X27+Y27)/(X27-Y27)*100)</f>
        <v/>
      </c>
      <c r="AD27" s="16" t="str">
        <f t="shared" si="7"/>
        <v/>
      </c>
      <c r="AE27" s="13"/>
      <c r="AG27" s="28"/>
      <c r="AH27" s="28"/>
      <c r="AI27" s="28"/>
      <c r="AJ27" s="28"/>
      <c r="AK27" s="28"/>
      <c r="AL27" s="28"/>
      <c r="AM27" s="28"/>
      <c r="AN27" s="28"/>
      <c r="AO27" s="28"/>
      <c r="AP27" s="28"/>
      <c r="AQ27" s="28"/>
      <c r="AR27" s="28"/>
      <c r="AS27" s="35"/>
      <c r="AT27" s="34"/>
      <c r="AU27" s="28"/>
      <c r="AV27" s="34"/>
      <c r="AW27" s="34"/>
      <c r="AX27" s="34"/>
      <c r="AY27" s="34"/>
      <c r="AZ27" s="34"/>
      <c r="BA27" s="34"/>
      <c r="BB27" s="34"/>
      <c r="BC27" s="34"/>
      <c r="BD27" s="34"/>
      <c r="BE27" s="34"/>
      <c r="BF27" s="34"/>
      <c r="BG27" s="34"/>
      <c r="BH27" s="34"/>
      <c r="BI27" s="34"/>
      <c r="BJ27" s="34"/>
      <c r="BK27" s="34" t="str">
        <f t="shared" si="8"/>
        <v/>
      </c>
      <c r="BL27" s="34"/>
      <c r="BM27" s="247"/>
      <c r="BN27" s="247"/>
      <c r="BO27" s="247"/>
      <c r="BP27" s="247"/>
      <c r="BQ27" s="34" t="str">
        <f>IFERROR(ROUND(BK27-BL27-#REF!,0),"")</f>
        <v/>
      </c>
      <c r="BR27" s="44" t="str">
        <f t="shared" si="9"/>
        <v/>
      </c>
      <c r="BS27" s="34"/>
      <c r="BT27" s="34" t="str">
        <f t="shared" si="3"/>
        <v/>
      </c>
      <c r="BU27" s="34" t="str">
        <f t="shared" si="4"/>
        <v/>
      </c>
      <c r="BV27" s="34"/>
      <c r="BW27" s="34"/>
      <c r="BX27" s="34"/>
      <c r="BY27" s="34"/>
    </row>
    <row r="28" customHeight="1" spans="1:77">
      <c r="A28" s="107" t="str">
        <f t="shared" si="5"/>
        <v/>
      </c>
      <c r="B28" s="9"/>
      <c r="C28" s="9"/>
      <c r="D28" s="9"/>
      <c r="E28" s="9"/>
      <c r="F28" s="9"/>
      <c r="G28" s="9"/>
      <c r="H28" s="13"/>
      <c r="I28" s="13"/>
      <c r="J28" s="13"/>
      <c r="K28" s="13"/>
      <c r="L28" s="9"/>
      <c r="M28" s="9"/>
      <c r="N28" s="9"/>
      <c r="O28" s="16"/>
      <c r="P28" s="16"/>
      <c r="Q28" s="15"/>
      <c r="R28" s="15"/>
      <c r="S28" s="15"/>
      <c r="T28" s="15"/>
      <c r="U28" s="15"/>
      <c r="V28" s="15"/>
      <c r="W28" s="15">
        <f t="shared" ref="W28:Y29" si="18">Q28+T28</f>
        <v>0</v>
      </c>
      <c r="X28" s="15">
        <f t="shared" si="18"/>
        <v>0</v>
      </c>
      <c r="Y28" s="15">
        <f t="shared" si="18"/>
        <v>0</v>
      </c>
      <c r="Z28" s="16"/>
      <c r="AA28" s="9"/>
      <c r="AB28" s="16"/>
      <c r="AC28" s="16" t="str">
        <f t="shared" si="6"/>
        <v/>
      </c>
      <c r="AD28" s="16"/>
      <c r="AE28" s="13"/>
      <c r="AG28" s="28"/>
      <c r="AH28" s="28"/>
      <c r="AI28" s="28"/>
      <c r="AJ28" s="28"/>
      <c r="AK28" s="28"/>
      <c r="AL28" s="28"/>
      <c r="AM28" s="28"/>
      <c r="AN28" s="28"/>
      <c r="AO28" s="28"/>
      <c r="AP28" s="28"/>
      <c r="AQ28" s="28"/>
      <c r="AR28" s="28"/>
      <c r="AS28" s="35"/>
      <c r="AT28" s="34"/>
      <c r="AU28" s="28"/>
      <c r="AV28" s="34"/>
      <c r="AW28" s="34"/>
      <c r="AX28" s="34"/>
      <c r="AY28" s="34"/>
      <c r="AZ28" s="34"/>
      <c r="BA28" s="34"/>
      <c r="BB28" s="34"/>
      <c r="BC28" s="34"/>
      <c r="BD28" s="34"/>
      <c r="BE28" s="34"/>
      <c r="BF28" s="34"/>
      <c r="BG28" s="34"/>
      <c r="BH28" s="34"/>
      <c r="BI28" s="34"/>
      <c r="BJ28" s="34"/>
      <c r="BK28" s="34" t="str">
        <f t="shared" si="8"/>
        <v/>
      </c>
      <c r="BL28" s="34"/>
      <c r="BM28" s="247"/>
      <c r="BN28" s="247"/>
      <c r="BO28" s="247"/>
      <c r="BP28" s="247"/>
      <c r="BQ28" s="34" t="str">
        <f>IFERROR(ROUND(BK28-BL28-#REF!,0),"")</f>
        <v/>
      </c>
      <c r="BR28" s="44" t="str">
        <f t="shared" si="9"/>
        <v/>
      </c>
      <c r="BS28" s="34"/>
      <c r="BT28" s="34" t="str">
        <f t="shared" si="3"/>
        <v/>
      </c>
      <c r="BU28" s="34" t="str">
        <f t="shared" si="4"/>
        <v/>
      </c>
      <c r="BV28" s="34"/>
      <c r="BW28" s="34"/>
      <c r="BX28" s="34"/>
      <c r="BY28" s="34"/>
    </row>
    <row r="29" customHeight="1" spans="1:77">
      <c r="A29" s="107" t="str">
        <f t="shared" si="5"/>
        <v/>
      </c>
      <c r="B29" s="9"/>
      <c r="C29" s="9"/>
      <c r="D29" s="9"/>
      <c r="E29" s="9"/>
      <c r="F29" s="9"/>
      <c r="G29" s="9"/>
      <c r="H29" s="13"/>
      <c r="I29" s="13"/>
      <c r="J29" s="13"/>
      <c r="K29" s="13"/>
      <c r="L29" s="9"/>
      <c r="M29" s="9"/>
      <c r="N29" s="9"/>
      <c r="O29" s="16"/>
      <c r="P29" s="16"/>
      <c r="Q29" s="15"/>
      <c r="R29" s="15"/>
      <c r="S29" s="15"/>
      <c r="T29" s="15"/>
      <c r="U29" s="15"/>
      <c r="V29" s="15"/>
      <c r="W29" s="15">
        <f t="shared" si="18"/>
        <v>0</v>
      </c>
      <c r="X29" s="15">
        <f t="shared" si="18"/>
        <v>0</v>
      </c>
      <c r="Y29" s="15">
        <f t="shared" si="18"/>
        <v>0</v>
      </c>
      <c r="Z29" s="16"/>
      <c r="AA29" s="9"/>
      <c r="AB29" s="16"/>
      <c r="AC29" s="16" t="str">
        <f t="shared" si="6"/>
        <v/>
      </c>
      <c r="AD29" s="16" t="str">
        <f t="shared" si="7"/>
        <v/>
      </c>
      <c r="AE29" s="13"/>
      <c r="AG29" s="28"/>
      <c r="AH29" s="28"/>
      <c r="AI29" s="28"/>
      <c r="AJ29" s="28"/>
      <c r="AK29" s="28"/>
      <c r="AL29" s="28"/>
      <c r="AM29" s="28"/>
      <c r="AN29" s="28"/>
      <c r="AO29" s="28"/>
      <c r="AP29" s="28"/>
      <c r="AQ29" s="28"/>
      <c r="AR29" s="28"/>
      <c r="AS29" s="35"/>
      <c r="AT29" s="34"/>
      <c r="AU29" s="28"/>
      <c r="AV29" s="34"/>
      <c r="AW29" s="34"/>
      <c r="AX29" s="34"/>
      <c r="AY29" s="34"/>
      <c r="AZ29" s="34"/>
      <c r="BA29" s="34"/>
      <c r="BB29" s="34"/>
      <c r="BC29" s="34"/>
      <c r="BD29" s="34"/>
      <c r="BE29" s="34"/>
      <c r="BF29" s="34"/>
      <c r="BG29" s="34"/>
      <c r="BH29" s="34"/>
      <c r="BI29" s="34"/>
      <c r="BJ29" s="34"/>
      <c r="BK29" s="34" t="str">
        <f t="shared" si="8"/>
        <v/>
      </c>
      <c r="BL29" s="34"/>
      <c r="BM29" s="247"/>
      <c r="BN29" s="247"/>
      <c r="BO29" s="247"/>
      <c r="BP29" s="247"/>
      <c r="BQ29" s="34" t="str">
        <f>IFERROR(ROUND(BK29-BL29-#REF!,0),"")</f>
        <v/>
      </c>
      <c r="BR29" s="44" t="str">
        <f t="shared" si="9"/>
        <v/>
      </c>
      <c r="BS29" s="34"/>
      <c r="BT29" s="34" t="str">
        <f t="shared" si="3"/>
        <v/>
      </c>
      <c r="BU29" s="34" t="str">
        <f t="shared" si="4"/>
        <v/>
      </c>
      <c r="BV29" s="34"/>
      <c r="BW29" s="34"/>
      <c r="BX29" s="34"/>
      <c r="BY29" s="34"/>
    </row>
    <row r="30" customHeight="1" spans="1:77">
      <c r="A30" s="17" t="s">
        <v>974</v>
      </c>
      <c r="B30" s="137"/>
      <c r="C30" s="137"/>
      <c r="D30" s="137"/>
      <c r="E30" s="137"/>
      <c r="F30" s="137"/>
      <c r="G30" s="137"/>
      <c r="H30" s="274"/>
      <c r="I30" s="274"/>
      <c r="J30" s="275"/>
      <c r="K30" s="275"/>
      <c r="L30" s="9"/>
      <c r="M30" s="9"/>
      <c r="N30" s="9"/>
      <c r="O30" s="16"/>
      <c r="P30" s="16" t="s">
        <v>721</v>
      </c>
      <c r="Q30" s="15">
        <f t="shared" ref="Q30:Z30" si="19">SUM(Q8:Q29)</f>
        <v>0</v>
      </c>
      <c r="R30" s="15">
        <f t="shared" si="19"/>
        <v>0</v>
      </c>
      <c r="S30" s="15">
        <f t="shared" si="19"/>
        <v>0</v>
      </c>
      <c r="T30" s="15">
        <f t="shared" si="19"/>
        <v>0</v>
      </c>
      <c r="U30" s="15">
        <f t="shared" si="19"/>
        <v>0</v>
      </c>
      <c r="V30" s="15">
        <f t="shared" si="19"/>
        <v>0</v>
      </c>
      <c r="W30" s="15">
        <f t="shared" si="19"/>
        <v>0</v>
      </c>
      <c r="X30" s="15">
        <f t="shared" si="19"/>
        <v>0</v>
      </c>
      <c r="Y30" s="15">
        <f t="shared" si="19"/>
        <v>0</v>
      </c>
      <c r="Z30" s="15">
        <f t="shared" si="19"/>
        <v>0</v>
      </c>
      <c r="AA30" s="9"/>
      <c r="AB30" s="15">
        <f>SUM(AB8:AB29)</f>
        <v>0</v>
      </c>
      <c r="AC30" s="16" t="str">
        <f t="shared" si="6"/>
        <v/>
      </c>
      <c r="AD30" s="16" t="str">
        <f t="shared" si="7"/>
        <v/>
      </c>
      <c r="AE30" s="13"/>
      <c r="AG30" s="28"/>
      <c r="AH30" s="28"/>
      <c r="AI30" s="28"/>
      <c r="AJ30" s="28"/>
      <c r="AK30" s="28"/>
      <c r="AL30" s="28"/>
      <c r="AM30" s="28"/>
      <c r="AN30" s="28"/>
      <c r="AO30" s="28"/>
      <c r="AP30" s="28"/>
      <c r="AQ30" s="28"/>
      <c r="AR30" s="28"/>
      <c r="AS30" s="35"/>
      <c r="AT30" s="34"/>
      <c r="AU30" s="28"/>
      <c r="AV30" s="34"/>
      <c r="AW30" s="34"/>
      <c r="AX30" s="34"/>
      <c r="AY30" s="34"/>
      <c r="AZ30" s="34"/>
      <c r="BA30" s="34"/>
      <c r="BB30" s="34"/>
      <c r="BC30" s="34"/>
      <c r="BD30" s="34"/>
      <c r="BE30" s="34"/>
      <c r="BF30" s="34"/>
      <c r="BG30" s="34"/>
      <c r="BH30" s="34"/>
      <c r="BI30" s="34"/>
      <c r="BJ30" s="34"/>
      <c r="BK30" s="34" t="str">
        <f t="shared" si="8"/>
        <v/>
      </c>
      <c r="BL30" s="34"/>
      <c r="BM30" s="247"/>
      <c r="BN30" s="247"/>
      <c r="BO30" s="247"/>
      <c r="BP30" s="247"/>
      <c r="BQ30" s="34" t="str">
        <f>IFERROR(ROUND(BK30-BL30-#REF!,0),"")</f>
        <v/>
      </c>
      <c r="BR30" s="44" t="str">
        <f t="shared" si="9"/>
        <v/>
      </c>
      <c r="BS30" s="34"/>
      <c r="BT30" s="34" t="str">
        <f t="shared" si="3"/>
        <v/>
      </c>
      <c r="BU30" s="34" t="str">
        <f t="shared" si="4"/>
        <v/>
      </c>
      <c r="BV30" s="34"/>
      <c r="BW30" s="34"/>
      <c r="BX30" s="34"/>
      <c r="BY30" s="34"/>
    </row>
    <row r="31" customHeight="1" spans="1:77">
      <c r="A31" s="17" t="s">
        <v>975</v>
      </c>
      <c r="B31" s="137"/>
      <c r="C31" s="137"/>
      <c r="D31" s="137"/>
      <c r="E31" s="137"/>
      <c r="F31" s="137"/>
      <c r="G31" s="137"/>
      <c r="H31" s="137"/>
      <c r="I31" s="137"/>
      <c r="J31" s="14"/>
      <c r="K31" s="14"/>
      <c r="L31" s="9"/>
      <c r="M31" s="9"/>
      <c r="N31" s="9"/>
      <c r="O31" s="16"/>
      <c r="P31" s="16"/>
      <c r="Q31" s="15"/>
      <c r="R31" s="16">
        <f>S30</f>
        <v>0</v>
      </c>
      <c r="S31" s="16"/>
      <c r="T31" s="15"/>
      <c r="U31" s="16">
        <f>V30</f>
        <v>0</v>
      </c>
      <c r="V31" s="16"/>
      <c r="W31" s="15"/>
      <c r="X31" s="16">
        <f>Y30</f>
        <v>0</v>
      </c>
      <c r="Y31" s="16"/>
      <c r="Z31" s="16"/>
      <c r="AA31" s="9"/>
      <c r="AB31" s="16"/>
      <c r="AC31" s="108"/>
      <c r="AD31" s="16" t="str">
        <f t="shared" si="7"/>
        <v/>
      </c>
      <c r="AE31" s="13"/>
      <c r="AG31" s="28"/>
      <c r="AH31" s="28"/>
      <c r="AI31" s="28"/>
      <c r="AJ31" s="28"/>
      <c r="AK31" s="28"/>
      <c r="AL31" s="28"/>
      <c r="AM31" s="34"/>
      <c r="AN31" s="34"/>
      <c r="AO31" s="28"/>
      <c r="AP31" s="28"/>
      <c r="AQ31" s="28"/>
      <c r="AR31" s="28"/>
      <c r="AS31" s="34"/>
      <c r="AT31" s="34"/>
      <c r="AU31" s="28"/>
      <c r="AV31" s="34"/>
      <c r="AW31" s="34"/>
      <c r="AX31" s="27"/>
      <c r="AY31" s="34"/>
      <c r="AZ31" s="34"/>
      <c r="BA31" s="34"/>
      <c r="BB31" s="34"/>
      <c r="BC31" s="34"/>
      <c r="BD31" s="34"/>
      <c r="BE31" s="34"/>
      <c r="BF31" s="34"/>
      <c r="BG31" s="34"/>
      <c r="BH31" s="34"/>
      <c r="BI31" s="34"/>
      <c r="BJ31" s="34"/>
      <c r="BK31" s="34" t="str">
        <f t="shared" si="8"/>
        <v/>
      </c>
      <c r="BL31" s="34"/>
      <c r="BM31" s="247"/>
      <c r="BN31" s="247"/>
      <c r="BO31" s="247"/>
      <c r="BP31" s="247"/>
      <c r="BQ31" s="34" t="str">
        <f>IFERROR(ROUND(BK31-BL31-#REF!,0),"")</f>
        <v/>
      </c>
      <c r="BR31" s="44" t="str">
        <f t="shared" si="9"/>
        <v/>
      </c>
      <c r="BS31" s="34"/>
      <c r="BT31" s="34" t="str">
        <f t="shared" si="3"/>
        <v/>
      </c>
      <c r="BU31" s="34" t="str">
        <f t="shared" si="4"/>
        <v/>
      </c>
      <c r="BV31" s="34"/>
      <c r="BW31" s="34"/>
      <c r="BX31" s="34"/>
      <c r="BY31" s="34"/>
    </row>
    <row r="32" customHeight="1" spans="1:77">
      <c r="A32" s="17" t="s">
        <v>976</v>
      </c>
      <c r="B32" s="137"/>
      <c r="C32" s="137"/>
      <c r="D32" s="137"/>
      <c r="E32" s="137"/>
      <c r="F32" s="137"/>
      <c r="G32" s="137"/>
      <c r="H32" s="137"/>
      <c r="I32" s="137"/>
      <c r="J32" s="14"/>
      <c r="K32" s="14"/>
      <c r="L32" s="9"/>
      <c r="M32" s="9"/>
      <c r="N32" s="9"/>
      <c r="O32" s="27"/>
      <c r="P32" s="16"/>
      <c r="Q32" s="15">
        <f>Q30-Q31</f>
        <v>0</v>
      </c>
      <c r="R32" s="15">
        <f>R30-R31</f>
        <v>0</v>
      </c>
      <c r="S32" s="16"/>
      <c r="T32" s="15">
        <f>T30-T31</f>
        <v>0</v>
      </c>
      <c r="U32" s="15">
        <f>U30-U31</f>
        <v>0</v>
      </c>
      <c r="V32" s="16"/>
      <c r="W32" s="15">
        <f>W30-W31</f>
        <v>0</v>
      </c>
      <c r="X32" s="15">
        <f>X30-X31</f>
        <v>0</v>
      </c>
      <c r="Y32" s="16"/>
      <c r="Z32" s="16">
        <f>Z30</f>
        <v>0</v>
      </c>
      <c r="AA32" s="9"/>
      <c r="AB32" s="16">
        <f>AB30</f>
        <v>0</v>
      </c>
      <c r="AC32" s="108" t="str">
        <f>IF(X32=0,"",(AB32-X32)/X32*100)</f>
        <v/>
      </c>
      <c r="AD32" s="16" t="str">
        <f t="shared" si="7"/>
        <v/>
      </c>
      <c r="AE32" s="13"/>
      <c r="AG32" s="28"/>
      <c r="AH32" s="28"/>
      <c r="AI32" s="28"/>
      <c r="AJ32" s="28"/>
      <c r="AK32" s="28"/>
      <c r="AL32" s="28"/>
      <c r="AM32" s="34"/>
      <c r="AN32" s="34"/>
      <c r="AO32" s="28"/>
      <c r="AP32" s="28"/>
      <c r="AQ32" s="28"/>
      <c r="AR32" s="28"/>
      <c r="AS32" s="34"/>
      <c r="AT32" s="34"/>
      <c r="AU32" s="28"/>
      <c r="AV32" s="34"/>
      <c r="AW32" s="34"/>
      <c r="AX32" s="27"/>
      <c r="AY32" s="34"/>
      <c r="AZ32" s="34"/>
      <c r="BA32" s="34"/>
      <c r="BB32" s="34"/>
      <c r="BC32" s="34"/>
      <c r="BD32" s="34"/>
      <c r="BE32" s="34"/>
      <c r="BF32" s="34"/>
      <c r="BG32" s="34"/>
      <c r="BH32" s="34"/>
      <c r="BI32" s="34"/>
      <c r="BJ32" s="34"/>
      <c r="BK32" s="34" t="str">
        <f t="shared" ref="BK32" si="20">IFERROR(BJ32/(BI32+BJ32)*100,"")</f>
        <v/>
      </c>
      <c r="BL32" s="34"/>
      <c r="BM32" s="247"/>
      <c r="BN32" s="247"/>
      <c r="BO32" s="247"/>
      <c r="BP32" s="247"/>
      <c r="BQ32" s="34" t="str">
        <f>IFERROR(ROUND(BK32-BL32-#REF!,0),"")</f>
        <v/>
      </c>
      <c r="BR32" s="44" t="str">
        <f t="shared" ref="BR32" si="21">IFERROR(BP32*BQ32/100,"")</f>
        <v/>
      </c>
      <c r="BS32" s="34"/>
      <c r="BT32" s="34" t="str">
        <f t="shared" si="3"/>
        <v/>
      </c>
      <c r="BU32" s="34" t="str">
        <f t="shared" si="4"/>
        <v/>
      </c>
      <c r="BV32" s="34"/>
      <c r="BW32" s="34"/>
      <c r="BX32" s="34"/>
      <c r="BY32" s="34"/>
    </row>
    <row r="33" customHeight="1" spans="1:77">
      <c r="A33" s="3" t="str">
        <f>基本信息输入表!$K$6&amp;"填表人："&amp;基本信息输入表!$M$46</f>
        <v>被评估单位填表人：</v>
      </c>
      <c r="AB33" s="3" t="str">
        <f>"评估人员："&amp;基本信息输入表!$Q$46</f>
        <v>评估人员：陈诗雨</v>
      </c>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customHeight="1" spans="1:1">
      <c r="A34" s="3" t="str">
        <f>"填表日期："&amp;YEAR(基本信息输入表!$O$46)&amp;"年"&amp;MONTH(基本信息输入表!$O$46)&amp;"月"&amp;DAY(基本信息输入表!$O$46)&amp;"日"</f>
        <v>填表日期：1900年1月0日</v>
      </c>
    </row>
    <row r="35" customHeight="1" spans="32:32">
      <c r="AF35" s="29" t="s">
        <v>466</v>
      </c>
    </row>
  </sheetData>
  <mergeCells count="53">
    <mergeCell ref="A2:AE2"/>
    <mergeCell ref="A3:AE3"/>
    <mergeCell ref="AC4:AE4"/>
    <mergeCell ref="A5:M5"/>
    <mergeCell ref="AC5:AE5"/>
    <mergeCell ref="AG5:AN5"/>
    <mergeCell ref="AO5:AZ5"/>
    <mergeCell ref="BA5:BS5"/>
    <mergeCell ref="BT5:BY5"/>
    <mergeCell ref="B6:G6"/>
    <mergeCell ref="Q6:S6"/>
    <mergeCell ref="T6:V6"/>
    <mergeCell ref="W6:X6"/>
    <mergeCell ref="Z6:AB6"/>
    <mergeCell ref="AO6:AT6"/>
    <mergeCell ref="AU6:AV6"/>
    <mergeCell ref="AW6:AX6"/>
    <mergeCell ref="BB6:BD6"/>
    <mergeCell ref="BE6:BO6"/>
    <mergeCell ref="BP6:BR6"/>
    <mergeCell ref="BT6:BU6"/>
    <mergeCell ref="BV6:BW6"/>
    <mergeCell ref="A30:J30"/>
    <mergeCell ref="A31:J31"/>
    <mergeCell ref="A32:J32"/>
    <mergeCell ref="A6:A7"/>
    <mergeCell ref="H6:H7"/>
    <mergeCell ref="I6:I7"/>
    <mergeCell ref="J6:J7"/>
    <mergeCell ref="K6:K7"/>
    <mergeCell ref="L6:L7"/>
    <mergeCell ref="M6:M7"/>
    <mergeCell ref="N6:N7"/>
    <mergeCell ref="O6:O7"/>
    <mergeCell ref="P6:P7"/>
    <mergeCell ref="Y6:Y7"/>
    <mergeCell ref="AC6:AC7"/>
    <mergeCell ref="AD6:AD7"/>
    <mergeCell ref="AE6:AE7"/>
    <mergeCell ref="AG6:AG7"/>
    <mergeCell ref="AH6:AH7"/>
    <mergeCell ref="AI6:AI7"/>
    <mergeCell ref="AJ6:AJ7"/>
    <mergeCell ref="AK6:AK7"/>
    <mergeCell ref="AL6:AL7"/>
    <mergeCell ref="AM6:AM7"/>
    <mergeCell ref="AN6:AN7"/>
    <mergeCell ref="AY6:AY7"/>
    <mergeCell ref="AZ6:AZ7"/>
    <mergeCell ref="BA6:BA7"/>
    <mergeCell ref="BS6:BS7"/>
    <mergeCell ref="BX6:BX7"/>
    <mergeCell ref="BY6:BY7"/>
  </mergeCells>
  <dataValidations count="6">
    <dataValidation type="list" allowBlank="1" showInputMessage="1" showErrorMessage="1" sqref="AU8:AU32">
      <formula1>基本信息输入表!$A$126:$A$128</formula1>
    </dataValidation>
    <dataValidation type="list" allowBlank="1" showInputMessage="1" showErrorMessage="1" sqref="AW8:AW32">
      <formula1>基本信息输入表!$A$129:$A$132</formula1>
    </dataValidation>
    <dataValidation type="list" allowBlank="1" showInputMessage="1" showErrorMessage="1" sqref="BA8:BA32">
      <formula1>基本信息输入表!$A$148:$A$152</formula1>
    </dataValidation>
    <dataValidation type="list" allowBlank="1" showInputMessage="1" showErrorMessage="1" sqref="BE8:BE32">
      <formula1>基本信息输入表!$A$167:$A$172</formula1>
    </dataValidation>
    <dataValidation type="list" allowBlank="1" showInputMessage="1" showErrorMessage="1" sqref="AO8:AR32">
      <formula1>$A$108:$A$109</formula1>
    </dataValidation>
    <dataValidation type="list" allowBlank="1" showInputMessage="1" showErrorMessage="1" sqref="AG8:AL32">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41" fitToHeight="1000" orientation="landscape"/>
  <headerFooter scaleWithDoc="0">
    <oddFooter>&amp;R&amp;"宋体,常规"&amp;10&amp;P/&amp;N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N34"/>
  <sheetViews>
    <sheetView showGridLines="0" workbookViewId="0">
      <selection activeCell="Q16" sqref="Q16:R16"/>
    </sheetView>
  </sheetViews>
  <sheetFormatPr defaultColWidth="9" defaultRowHeight="13"/>
  <cols>
    <col min="1" max="1" width="5" style="3" customWidth="1"/>
    <col min="2" max="4" width="11.25" style="3" customWidth="1"/>
    <col min="5" max="7" width="8" style="3" customWidth="1"/>
    <col min="8" max="9" width="8.125" style="3" customWidth="1"/>
    <col min="10" max="10" width="9.5" style="3" customWidth="1"/>
    <col min="11" max="11" width="12.25" style="3" customWidth="1"/>
    <col min="12" max="13" width="5.25" style="3" customWidth="1"/>
    <col min="14" max="14" width="4.5" style="3" customWidth="1"/>
    <col min="15" max="15" width="6.75" style="3" customWidth="1"/>
    <col min="16" max="16" width="7.125" style="3" customWidth="1"/>
    <col min="17" max="18" width="6.625" style="3" customWidth="1"/>
    <col min="19" max="20" width="12.625" style="3" customWidth="1" outlineLevel="1"/>
    <col min="21" max="22" width="14.625" style="3" customWidth="1"/>
    <col min="23" max="23" width="7.25" style="3" customWidth="1"/>
    <col min="24" max="24" width="7.5" style="3" customWidth="1"/>
    <col min="25" max="25" width="9" style="3"/>
    <col min="26" max="31" width="5.625" style="4" customWidth="1" outlineLevel="1"/>
    <col min="32" max="32" width="14.75" style="4" customWidth="1" outlineLevel="1"/>
    <col min="33" max="33" width="13.625" style="4" customWidth="1"/>
    <col min="34" max="36" width="5.625" style="4" customWidth="1" outlineLevel="1"/>
    <col min="37" max="38" width="7.25" style="4" customWidth="1" outlineLevel="1"/>
    <col min="39" max="39" width="5.625" style="4" customWidth="1" outlineLevel="1"/>
    <col min="40" max="43" width="8.625" style="4" customWidth="1" outlineLevel="1"/>
    <col min="44" max="44" width="14.625" style="4" customWidth="1" outlineLevel="1"/>
    <col min="45" max="45" width="13.625" style="4" customWidth="1"/>
    <col min="46" max="47" width="8.625" style="4" customWidth="1" outlineLevel="1"/>
    <col min="48" max="49" width="11.25" style="4" customWidth="1" outlineLevel="1"/>
    <col min="50" max="52" width="8.625" style="4" customWidth="1" outlineLevel="1"/>
    <col min="53" max="53" width="11.25" style="4" customWidth="1" outlineLevel="1"/>
    <col min="54" max="54" width="8.625" style="4" customWidth="1" outlineLevel="1"/>
    <col min="55" max="55" width="10.5" style="4" customWidth="1" outlineLevel="1"/>
    <col min="56" max="56" width="8.625" style="4" customWidth="1" outlineLevel="1"/>
    <col min="57" max="57" width="11.25" style="4" customWidth="1" outlineLevel="1"/>
    <col min="58" max="58" width="11" style="4" customWidth="1" outlineLevel="1"/>
    <col min="59" max="59" width="8.625" style="4" customWidth="1" outlineLevel="1"/>
    <col min="60" max="60" width="8.625" style="4" customWidth="1" outlineLevel="1" collapsed="1"/>
    <col min="61" max="61" width="8.625" style="4" customWidth="1" outlineLevel="1"/>
    <col min="62" max="62" width="13.75" style="4" customWidth="1"/>
    <col min="63" max="65" width="13.625" style="4" customWidth="1" outlineLevel="1"/>
    <col min="66" max="66" width="13.625" style="4" customWidth="1"/>
    <col min="67" max="16384" width="9" style="3"/>
  </cols>
  <sheetData>
    <row r="1" spans="1:1">
      <c r="A1" s="5" t="s">
        <v>435</v>
      </c>
    </row>
    <row r="2" s="1" customFormat="1" ht="30" customHeight="1" spans="1:66">
      <c r="A2" s="6" t="s">
        <v>977</v>
      </c>
      <c r="B2" s="6"/>
      <c r="C2" s="6"/>
      <c r="D2" s="6"/>
      <c r="E2" s="6"/>
      <c r="F2" s="6"/>
      <c r="G2" s="6"/>
      <c r="H2" s="6"/>
      <c r="I2" s="6"/>
      <c r="J2" s="6"/>
      <c r="K2" s="6"/>
      <c r="L2" s="6"/>
      <c r="M2" s="6"/>
      <c r="N2" s="6"/>
      <c r="O2" s="6"/>
      <c r="P2" s="6"/>
      <c r="Q2" s="6"/>
      <c r="R2" s="6"/>
      <c r="S2" s="6"/>
      <c r="T2" s="6"/>
      <c r="U2" s="6"/>
      <c r="V2" s="6"/>
      <c r="W2" s="6"/>
      <c r="X2" s="6"/>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row>
    <row r="3" ht="15.75" customHeight="1" spans="1:66">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X3" s="2"/>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row>
    <row r="4" ht="14.1" customHeight="1" spans="8:24">
      <c r="H4" s="2"/>
      <c r="I4" s="2"/>
      <c r="J4" s="2"/>
      <c r="K4" s="2"/>
      <c r="L4" s="2"/>
      <c r="M4" s="2"/>
      <c r="N4" s="2"/>
      <c r="O4" s="2"/>
      <c r="P4" s="2"/>
      <c r="Q4" s="2"/>
      <c r="R4" s="2"/>
      <c r="S4" s="2"/>
      <c r="T4" s="2"/>
      <c r="U4" s="2"/>
      <c r="V4" s="2"/>
      <c r="W4" s="2"/>
      <c r="X4" s="21" t="s">
        <v>954</v>
      </c>
    </row>
    <row r="5" ht="15.75" customHeight="1" spans="1:66">
      <c r="A5" s="7" t="str">
        <f>基本信息输入表!K6&amp;"："&amp;基本信息输入表!M6</f>
        <v>被评估单位：贵州天然气能源投资股份有限公司</v>
      </c>
      <c r="B5" s="7"/>
      <c r="C5" s="7"/>
      <c r="D5" s="7"/>
      <c r="E5" s="7"/>
      <c r="F5" s="7"/>
      <c r="G5" s="7"/>
      <c r="H5" s="7"/>
      <c r="I5" s="7"/>
      <c r="J5" s="7"/>
      <c r="K5" s="7"/>
      <c r="L5" s="7"/>
      <c r="M5" s="7"/>
      <c r="N5" s="7"/>
      <c r="X5" s="21" t="s">
        <v>469</v>
      </c>
      <c r="Z5" s="20" t="s">
        <v>598</v>
      </c>
      <c r="AA5" s="20"/>
      <c r="AB5" s="20"/>
      <c r="AC5" s="20"/>
      <c r="AD5" s="20"/>
      <c r="AE5" s="20"/>
      <c r="AF5" s="20"/>
      <c r="AG5" s="20"/>
      <c r="AH5" s="30" t="s">
        <v>599</v>
      </c>
      <c r="AI5" s="31"/>
      <c r="AJ5" s="31"/>
      <c r="AK5" s="31"/>
      <c r="AL5" s="31"/>
      <c r="AM5" s="31"/>
      <c r="AN5" s="31"/>
      <c r="AO5" s="31"/>
      <c r="AP5" s="31"/>
      <c r="AQ5" s="31"/>
      <c r="AR5" s="31"/>
      <c r="AS5" s="32"/>
      <c r="AT5" s="68" t="s">
        <v>600</v>
      </c>
      <c r="AU5" s="36"/>
      <c r="AV5" s="36"/>
      <c r="AW5" s="36"/>
      <c r="AX5" s="36"/>
      <c r="AY5" s="36"/>
      <c r="AZ5" s="36"/>
      <c r="BA5" s="36"/>
      <c r="BB5" s="36"/>
      <c r="BC5" s="36"/>
      <c r="BD5" s="36"/>
      <c r="BE5" s="36"/>
      <c r="BF5" s="36"/>
      <c r="BG5" s="36"/>
      <c r="BH5" s="36"/>
      <c r="BI5" s="36"/>
      <c r="BJ5" s="37"/>
      <c r="BK5" s="33" t="s">
        <v>601</v>
      </c>
      <c r="BL5" s="33"/>
      <c r="BM5" s="33"/>
      <c r="BN5" s="33"/>
    </row>
    <row r="6" s="2" customFormat="1" ht="15.75" customHeight="1" spans="1:66">
      <c r="A6" s="9" t="s">
        <v>470</v>
      </c>
      <c r="B6" s="17" t="s">
        <v>955</v>
      </c>
      <c r="C6" s="137"/>
      <c r="D6" s="137"/>
      <c r="E6" s="137"/>
      <c r="F6" s="137"/>
      <c r="G6" s="14"/>
      <c r="H6" s="9" t="s">
        <v>956</v>
      </c>
      <c r="I6" s="144" t="s">
        <v>957</v>
      </c>
      <c r="J6" s="144" t="s">
        <v>958</v>
      </c>
      <c r="K6" s="144" t="s">
        <v>959</v>
      </c>
      <c r="L6" s="9" t="s">
        <v>960</v>
      </c>
      <c r="M6" s="112" t="s">
        <v>961</v>
      </c>
      <c r="N6" s="278" t="s">
        <v>770</v>
      </c>
      <c r="O6" s="278" t="s">
        <v>978</v>
      </c>
      <c r="P6" s="112" t="s">
        <v>963</v>
      </c>
      <c r="Q6" s="280" t="s">
        <v>979</v>
      </c>
      <c r="R6" s="281"/>
      <c r="S6" s="282" t="s">
        <v>440</v>
      </c>
      <c r="T6" s="282" t="s">
        <v>441</v>
      </c>
      <c r="U6" s="144" t="s">
        <v>442</v>
      </c>
      <c r="V6" s="155" t="s">
        <v>443</v>
      </c>
      <c r="W6" s="112" t="s">
        <v>445</v>
      </c>
      <c r="X6" s="112" t="s">
        <v>588</v>
      </c>
      <c r="Z6" s="20" t="s">
        <v>602</v>
      </c>
      <c r="AA6" s="20" t="s">
        <v>654</v>
      </c>
      <c r="AB6" s="20" t="s">
        <v>696</v>
      </c>
      <c r="AC6" s="22" t="s">
        <v>965</v>
      </c>
      <c r="AD6" s="23" t="s">
        <v>630</v>
      </c>
      <c r="AE6" s="23" t="s">
        <v>604</v>
      </c>
      <c r="AF6" s="20" t="s">
        <v>605</v>
      </c>
      <c r="AG6" s="20"/>
      <c r="AH6" s="30" t="s">
        <v>606</v>
      </c>
      <c r="AI6" s="31"/>
      <c r="AJ6" s="31"/>
      <c r="AK6" s="31"/>
      <c r="AL6" s="31"/>
      <c r="AM6" s="32"/>
      <c r="AN6" s="33" t="s">
        <v>607</v>
      </c>
      <c r="AO6" s="33"/>
      <c r="AP6" s="33" t="s">
        <v>656</v>
      </c>
      <c r="AQ6" s="33"/>
      <c r="AR6" s="33" t="s">
        <v>608</v>
      </c>
      <c r="AS6" s="38"/>
      <c r="AT6" s="20" t="s">
        <v>609</v>
      </c>
      <c r="AU6" s="20" t="s">
        <v>657</v>
      </c>
      <c r="AV6" s="20"/>
      <c r="AW6" s="20"/>
      <c r="AX6" s="69" t="s">
        <v>823</v>
      </c>
      <c r="AY6" s="70"/>
      <c r="AZ6" s="70"/>
      <c r="BA6" s="70"/>
      <c r="BB6" s="70"/>
      <c r="BC6" s="70"/>
      <c r="BD6" s="70"/>
      <c r="BE6" s="70"/>
      <c r="BF6" s="70"/>
      <c r="BG6" s="20" t="s">
        <v>443</v>
      </c>
      <c r="BH6" s="20"/>
      <c r="BI6" s="20"/>
      <c r="BJ6" s="269"/>
      <c r="BK6" s="272" t="s">
        <v>980</v>
      </c>
      <c r="BL6" s="272" t="s">
        <v>981</v>
      </c>
      <c r="BM6" s="33" t="s">
        <v>612</v>
      </c>
      <c r="BN6" s="38"/>
    </row>
    <row r="7" s="2" customFormat="1" ht="22.5" customHeight="1" spans="1:66">
      <c r="A7" s="9"/>
      <c r="B7" s="153" t="s">
        <v>966</v>
      </c>
      <c r="C7" s="141" t="s">
        <v>967</v>
      </c>
      <c r="D7" s="141" t="s">
        <v>968</v>
      </c>
      <c r="E7" s="141" t="s">
        <v>969</v>
      </c>
      <c r="F7" s="141" t="s">
        <v>970</v>
      </c>
      <c r="G7" s="141" t="s">
        <v>971</v>
      </c>
      <c r="H7" s="9"/>
      <c r="I7" s="145"/>
      <c r="J7" s="145"/>
      <c r="K7" s="145"/>
      <c r="L7" s="9"/>
      <c r="M7" s="9"/>
      <c r="N7" s="279"/>
      <c r="O7" s="279"/>
      <c r="P7" s="9"/>
      <c r="Q7" s="283"/>
      <c r="R7" s="284"/>
      <c r="S7" s="285"/>
      <c r="T7" s="285"/>
      <c r="U7" s="145"/>
      <c r="V7" s="156"/>
      <c r="W7" s="9"/>
      <c r="X7" s="9"/>
      <c r="Z7" s="20"/>
      <c r="AA7" s="20"/>
      <c r="AB7" s="20"/>
      <c r="AC7" s="20"/>
      <c r="AD7" s="20"/>
      <c r="AE7" s="20"/>
      <c r="AF7" s="20"/>
      <c r="AG7" s="20"/>
      <c r="AH7" s="33" t="s">
        <v>617</v>
      </c>
      <c r="AI7" s="33" t="s">
        <v>618</v>
      </c>
      <c r="AJ7" s="95" t="s">
        <v>972</v>
      </c>
      <c r="AK7" s="33" t="s">
        <v>667</v>
      </c>
      <c r="AL7" s="33" t="s">
        <v>620</v>
      </c>
      <c r="AM7" s="30" t="s">
        <v>621</v>
      </c>
      <c r="AN7" s="33" t="s">
        <v>622</v>
      </c>
      <c r="AO7" s="33" t="s">
        <v>623</v>
      </c>
      <c r="AP7" s="33" t="s">
        <v>622</v>
      </c>
      <c r="AQ7" s="33" t="s">
        <v>668</v>
      </c>
      <c r="AR7" s="33"/>
      <c r="AS7" s="41"/>
      <c r="AT7" s="20"/>
      <c r="AU7" s="20" t="s">
        <v>669</v>
      </c>
      <c r="AV7" s="20" t="s">
        <v>826</v>
      </c>
      <c r="AW7" s="20" t="s">
        <v>670</v>
      </c>
      <c r="AX7" s="110" t="s">
        <v>784</v>
      </c>
      <c r="AY7" s="110" t="s">
        <v>827</v>
      </c>
      <c r="AZ7" s="22" t="s">
        <v>973</v>
      </c>
      <c r="BA7" s="249"/>
      <c r="BB7" s="249"/>
      <c r="BC7" s="249"/>
      <c r="BD7" s="249"/>
      <c r="BE7" s="249"/>
      <c r="BF7" s="249"/>
      <c r="BG7" s="20" t="s">
        <v>838</v>
      </c>
      <c r="BH7" s="20" t="s">
        <v>839</v>
      </c>
      <c r="BI7" s="20" t="s">
        <v>840</v>
      </c>
      <c r="BJ7" s="42"/>
      <c r="BK7" s="41"/>
      <c r="BL7" s="41"/>
      <c r="BM7" s="33"/>
      <c r="BN7" s="41"/>
    </row>
    <row r="8" ht="15.75" customHeight="1" spans="1:66">
      <c r="A8" s="107" t="str">
        <f>IF(J8="","",ROW()-7)</f>
        <v/>
      </c>
      <c r="B8" s="9"/>
      <c r="C8" s="9"/>
      <c r="D8" s="9"/>
      <c r="E8" s="9"/>
      <c r="F8" s="9"/>
      <c r="G8" s="9"/>
      <c r="H8" s="13"/>
      <c r="I8" s="13"/>
      <c r="J8" s="13"/>
      <c r="K8" s="13"/>
      <c r="L8" s="9"/>
      <c r="M8" s="9"/>
      <c r="N8" s="9"/>
      <c r="O8" s="16"/>
      <c r="P8" s="16" t="s">
        <v>721</v>
      </c>
      <c r="Q8" s="17"/>
      <c r="R8" s="14"/>
      <c r="S8" s="14"/>
      <c r="T8" s="14"/>
      <c r="U8" s="16">
        <f t="shared" ref="U8:U10" si="0">S8+T8</f>
        <v>0</v>
      </c>
      <c r="V8" s="16"/>
      <c r="W8" s="16" t="str">
        <f t="shared" ref="W8:W31" si="1">IF(U8=0,"",(V8-U8)/U8*100)</f>
        <v/>
      </c>
      <c r="X8" s="13"/>
      <c r="Z8" s="28"/>
      <c r="AA8" s="28"/>
      <c r="AB8" s="28"/>
      <c r="AC8" s="28"/>
      <c r="AD8" s="28"/>
      <c r="AE8" s="28"/>
      <c r="AF8" s="28"/>
      <c r="AG8" s="28"/>
      <c r="AH8" s="28"/>
      <c r="AI8" s="28"/>
      <c r="AJ8" s="28"/>
      <c r="AK8" s="28"/>
      <c r="AL8" s="34"/>
      <c r="AM8" s="34"/>
      <c r="AN8" s="28"/>
      <c r="AO8" s="34"/>
      <c r="AP8" s="34"/>
      <c r="AQ8" s="34"/>
      <c r="AR8" s="34"/>
      <c r="AS8" s="34"/>
      <c r="AT8" s="34"/>
      <c r="AU8" s="34" t="s">
        <v>208</v>
      </c>
      <c r="AV8" s="34"/>
      <c r="AW8" s="34"/>
      <c r="AX8" s="34"/>
      <c r="AY8" s="34"/>
      <c r="AZ8" s="34"/>
      <c r="BA8" s="34"/>
      <c r="BB8" s="34"/>
      <c r="BC8" s="34"/>
      <c r="BD8" s="34" t="str">
        <f>IFERROR(BC8/(BB8+BC8)*100,"")</f>
        <v/>
      </c>
      <c r="BE8" s="34"/>
      <c r="BF8" s="34"/>
      <c r="BG8" s="247"/>
      <c r="BH8" s="34" t="str">
        <f t="shared" ref="BH8:BH31" si="2">IFERROR(ROUND(BD8-BE8-BF8,0),"")</f>
        <v/>
      </c>
      <c r="BI8" s="44" t="str">
        <f t="shared" ref="BI8:BI31" si="3">IFERROR(BG8*BH8/100,"")</f>
        <v/>
      </c>
      <c r="BJ8" s="34"/>
      <c r="BK8" s="34" t="str">
        <f t="shared" ref="BK8:BK31" si="4">IFERROR((BI8-U8)/U8*100,"")</f>
        <v/>
      </c>
      <c r="BL8" s="34"/>
      <c r="BM8" s="34"/>
      <c r="BN8" s="34"/>
    </row>
    <row r="9" ht="15.75" customHeight="1" spans="1:66">
      <c r="A9" s="107" t="str">
        <f t="shared" ref="A9:A30" si="5">IF(J9="","",ROW()-7)</f>
        <v/>
      </c>
      <c r="B9" s="9"/>
      <c r="C9" s="9"/>
      <c r="D9" s="9"/>
      <c r="E9" s="9"/>
      <c r="F9" s="9"/>
      <c r="G9" s="9"/>
      <c r="H9" s="13"/>
      <c r="I9" s="13"/>
      <c r="J9" s="13"/>
      <c r="K9" s="13"/>
      <c r="L9" s="9"/>
      <c r="M9" s="9"/>
      <c r="N9" s="9"/>
      <c r="O9" s="16"/>
      <c r="P9" s="16" t="s">
        <v>721</v>
      </c>
      <c r="Q9" s="17"/>
      <c r="R9" s="14"/>
      <c r="S9" s="14"/>
      <c r="T9" s="14"/>
      <c r="U9" s="16">
        <f t="shared" si="0"/>
        <v>0</v>
      </c>
      <c r="V9" s="16"/>
      <c r="W9" s="16" t="str">
        <f t="shared" si="1"/>
        <v/>
      </c>
      <c r="X9" s="13"/>
      <c r="Z9" s="28"/>
      <c r="AA9" s="28"/>
      <c r="AB9" s="28"/>
      <c r="AC9" s="28"/>
      <c r="AD9" s="28"/>
      <c r="AE9" s="28"/>
      <c r="AF9" s="28"/>
      <c r="AG9" s="28"/>
      <c r="AH9" s="28"/>
      <c r="AI9" s="28"/>
      <c r="AJ9" s="28"/>
      <c r="AK9" s="28"/>
      <c r="AL9" s="35"/>
      <c r="AM9" s="34"/>
      <c r="AN9" s="28"/>
      <c r="AO9" s="34"/>
      <c r="AP9" s="34"/>
      <c r="AQ9" s="34"/>
      <c r="AR9" s="34"/>
      <c r="AS9" s="34"/>
      <c r="AT9" s="34"/>
      <c r="AU9" s="34"/>
      <c r="AV9" s="34"/>
      <c r="AW9" s="34"/>
      <c r="AX9" s="34"/>
      <c r="AY9" s="34"/>
      <c r="AZ9" s="34"/>
      <c r="BA9" s="34"/>
      <c r="BB9" s="34"/>
      <c r="BC9" s="34"/>
      <c r="BD9" s="34" t="str">
        <f t="shared" ref="BD9:BD31" si="6">IFERROR(BC9/(BB9+BC9)*100,"")</f>
        <v/>
      </c>
      <c r="BE9" s="34"/>
      <c r="BF9" s="34"/>
      <c r="BG9" s="247"/>
      <c r="BH9" s="34" t="str">
        <f t="shared" si="2"/>
        <v/>
      </c>
      <c r="BI9" s="44" t="str">
        <f t="shared" si="3"/>
        <v/>
      </c>
      <c r="BJ9" s="34"/>
      <c r="BK9" s="34" t="str">
        <f t="shared" si="4"/>
        <v/>
      </c>
      <c r="BL9" s="34"/>
      <c r="BM9" s="34"/>
      <c r="BN9" s="34"/>
    </row>
    <row r="10" ht="15.75" customHeight="1" spans="1:66">
      <c r="A10" s="107" t="str">
        <f t="shared" si="5"/>
        <v/>
      </c>
      <c r="B10" s="9"/>
      <c r="C10" s="9"/>
      <c r="D10" s="9"/>
      <c r="E10" s="9"/>
      <c r="F10" s="9"/>
      <c r="G10" s="9"/>
      <c r="H10" s="13"/>
      <c r="I10" s="13"/>
      <c r="J10" s="13"/>
      <c r="K10" s="13"/>
      <c r="L10" s="9"/>
      <c r="M10" s="9"/>
      <c r="N10" s="9"/>
      <c r="O10" s="16"/>
      <c r="P10" s="16" t="s">
        <v>721</v>
      </c>
      <c r="Q10" s="17"/>
      <c r="R10" s="14"/>
      <c r="S10" s="14"/>
      <c r="T10" s="14"/>
      <c r="U10" s="16">
        <f t="shared" si="0"/>
        <v>0</v>
      </c>
      <c r="V10" s="16"/>
      <c r="W10" s="16" t="str">
        <f t="shared" si="1"/>
        <v/>
      </c>
      <c r="X10" s="13"/>
      <c r="Z10" s="28"/>
      <c r="AA10" s="28"/>
      <c r="AB10" s="28"/>
      <c r="AC10" s="28"/>
      <c r="AD10" s="28"/>
      <c r="AE10" s="28"/>
      <c r="AF10" s="28"/>
      <c r="AG10" s="28"/>
      <c r="AH10" s="28"/>
      <c r="AI10" s="28"/>
      <c r="AJ10" s="28"/>
      <c r="AK10" s="28"/>
      <c r="AL10" s="35"/>
      <c r="AM10" s="34"/>
      <c r="AN10" s="28"/>
      <c r="AO10" s="34"/>
      <c r="AP10" s="34"/>
      <c r="AQ10" s="34"/>
      <c r="AR10" s="34"/>
      <c r="AS10" s="34"/>
      <c r="AT10" s="34"/>
      <c r="AU10" s="34"/>
      <c r="AV10" s="34"/>
      <c r="AW10" s="34"/>
      <c r="AX10" s="34"/>
      <c r="AY10" s="34"/>
      <c r="AZ10" s="34"/>
      <c r="BA10" s="34"/>
      <c r="BB10" s="34"/>
      <c r="BC10" s="34" t="s">
        <v>208</v>
      </c>
      <c r="BD10" s="34" t="str">
        <f t="shared" si="6"/>
        <v/>
      </c>
      <c r="BE10" s="34"/>
      <c r="BF10" s="34"/>
      <c r="BG10" s="247"/>
      <c r="BH10" s="34" t="str">
        <f t="shared" si="2"/>
        <v/>
      </c>
      <c r="BI10" s="44" t="str">
        <f t="shared" si="3"/>
        <v/>
      </c>
      <c r="BJ10" s="34"/>
      <c r="BK10" s="34" t="str">
        <f t="shared" si="4"/>
        <v/>
      </c>
      <c r="BL10" s="34"/>
      <c r="BM10" s="34"/>
      <c r="BN10" s="34"/>
    </row>
    <row r="11" ht="15.75" customHeight="1" spans="1:66">
      <c r="A11" s="107" t="str">
        <f t="shared" si="5"/>
        <v/>
      </c>
      <c r="B11" s="9"/>
      <c r="C11" s="9"/>
      <c r="D11" s="9"/>
      <c r="E11" s="9"/>
      <c r="F11" s="9"/>
      <c r="G11" s="9"/>
      <c r="H11" s="13"/>
      <c r="I11" s="13"/>
      <c r="J11" s="13"/>
      <c r="K11" s="13"/>
      <c r="L11" s="9"/>
      <c r="M11" s="9"/>
      <c r="N11" s="9"/>
      <c r="O11" s="16"/>
      <c r="P11" s="16" t="s">
        <v>721</v>
      </c>
      <c r="Q11" s="17"/>
      <c r="R11" s="14"/>
      <c r="S11" s="14"/>
      <c r="T11" s="14"/>
      <c r="U11" s="16">
        <f t="shared" ref="U11:U30" si="7">S11+T11</f>
        <v>0</v>
      </c>
      <c r="V11" s="16"/>
      <c r="W11" s="16" t="str">
        <f t="shared" si="1"/>
        <v/>
      </c>
      <c r="X11" s="13"/>
      <c r="Z11" s="28"/>
      <c r="AA11" s="28"/>
      <c r="AB11" s="28"/>
      <c r="AC11" s="28"/>
      <c r="AD11" s="28"/>
      <c r="AE11" s="28"/>
      <c r="AF11" s="28"/>
      <c r="AG11" s="28"/>
      <c r="AH11" s="28"/>
      <c r="AI11" s="28"/>
      <c r="AJ11" s="28"/>
      <c r="AK11" s="28"/>
      <c r="AL11" s="35"/>
      <c r="AM11" s="34"/>
      <c r="AN11" s="28"/>
      <c r="AO11" s="34"/>
      <c r="AP11" s="34"/>
      <c r="AQ11" s="34"/>
      <c r="AR11" s="34"/>
      <c r="AS11" s="34"/>
      <c r="AT11" s="34"/>
      <c r="AU11" s="34"/>
      <c r="AV11" s="34"/>
      <c r="AW11" s="34"/>
      <c r="AX11" s="34"/>
      <c r="AY11" s="34"/>
      <c r="AZ11" s="34"/>
      <c r="BA11" s="34"/>
      <c r="BB11" s="34"/>
      <c r="BC11" s="34"/>
      <c r="BD11" s="34" t="str">
        <f t="shared" si="6"/>
        <v/>
      </c>
      <c r="BE11" s="34"/>
      <c r="BF11" s="34"/>
      <c r="BG11" s="247"/>
      <c r="BH11" s="34" t="str">
        <f t="shared" si="2"/>
        <v/>
      </c>
      <c r="BI11" s="44" t="str">
        <f t="shared" si="3"/>
        <v/>
      </c>
      <c r="BJ11" s="34"/>
      <c r="BK11" s="34" t="str">
        <f t="shared" si="4"/>
        <v/>
      </c>
      <c r="BL11" s="34"/>
      <c r="BM11" s="34"/>
      <c r="BN11" s="34"/>
    </row>
    <row r="12" ht="15.75" customHeight="1" spans="1:66">
      <c r="A12" s="107" t="str">
        <f t="shared" si="5"/>
        <v/>
      </c>
      <c r="B12" s="9"/>
      <c r="C12" s="9"/>
      <c r="D12" s="9"/>
      <c r="E12" s="9"/>
      <c r="F12" s="9"/>
      <c r="G12" s="9"/>
      <c r="H12" s="13"/>
      <c r="I12" s="13"/>
      <c r="J12" s="13"/>
      <c r="K12" s="13"/>
      <c r="L12" s="9"/>
      <c r="M12" s="9"/>
      <c r="N12" s="9"/>
      <c r="O12" s="16"/>
      <c r="P12" s="16" t="s">
        <v>721</v>
      </c>
      <c r="Q12" s="17"/>
      <c r="R12" s="14"/>
      <c r="S12" s="14"/>
      <c r="T12" s="14"/>
      <c r="U12" s="16">
        <f t="shared" si="7"/>
        <v>0</v>
      </c>
      <c r="V12" s="16"/>
      <c r="W12" s="16" t="str">
        <f t="shared" si="1"/>
        <v/>
      </c>
      <c r="X12" s="13"/>
      <c r="Z12" s="28"/>
      <c r="AA12" s="28"/>
      <c r="AB12" s="28"/>
      <c r="AC12" s="28"/>
      <c r="AD12" s="28"/>
      <c r="AE12" s="28"/>
      <c r="AF12" s="28"/>
      <c r="AG12" s="28"/>
      <c r="AH12" s="28"/>
      <c r="AI12" s="28"/>
      <c r="AJ12" s="28"/>
      <c r="AK12" s="28"/>
      <c r="AL12" s="35"/>
      <c r="AM12" s="34"/>
      <c r="AN12" s="28"/>
      <c r="AO12" s="34"/>
      <c r="AP12" s="34"/>
      <c r="AQ12" s="34"/>
      <c r="AR12" s="34"/>
      <c r="AS12" s="34"/>
      <c r="AT12" s="34"/>
      <c r="AU12" s="34"/>
      <c r="AV12" s="34"/>
      <c r="AW12" s="34"/>
      <c r="AX12" s="34"/>
      <c r="AY12" s="34"/>
      <c r="AZ12" s="34"/>
      <c r="BA12" s="34"/>
      <c r="BB12" s="34"/>
      <c r="BC12" s="34"/>
      <c r="BD12" s="34" t="str">
        <f t="shared" si="6"/>
        <v/>
      </c>
      <c r="BE12" s="34"/>
      <c r="BF12" s="34"/>
      <c r="BG12" s="247"/>
      <c r="BH12" s="34" t="str">
        <f t="shared" si="2"/>
        <v/>
      </c>
      <c r="BI12" s="44" t="str">
        <f t="shared" si="3"/>
        <v/>
      </c>
      <c r="BJ12" s="34"/>
      <c r="BK12" s="34" t="str">
        <f t="shared" si="4"/>
        <v/>
      </c>
      <c r="BL12" s="34"/>
      <c r="BM12" s="34"/>
      <c r="BN12" s="34"/>
    </row>
    <row r="13" ht="15.75" customHeight="1" spans="1:66">
      <c r="A13" s="107" t="str">
        <f t="shared" si="5"/>
        <v/>
      </c>
      <c r="B13" s="9"/>
      <c r="C13" s="9"/>
      <c r="D13" s="9"/>
      <c r="E13" s="9"/>
      <c r="F13" s="9"/>
      <c r="G13" s="9"/>
      <c r="H13" s="13"/>
      <c r="I13" s="13"/>
      <c r="J13" s="13"/>
      <c r="K13" s="13"/>
      <c r="L13" s="9"/>
      <c r="M13" s="9"/>
      <c r="N13" s="9"/>
      <c r="O13" s="16"/>
      <c r="P13" s="16" t="s">
        <v>721</v>
      </c>
      <c r="Q13" s="17"/>
      <c r="R13" s="14"/>
      <c r="S13" s="14"/>
      <c r="T13" s="14"/>
      <c r="U13" s="16">
        <f t="shared" si="7"/>
        <v>0</v>
      </c>
      <c r="V13" s="16"/>
      <c r="W13" s="16" t="str">
        <f t="shared" si="1"/>
        <v/>
      </c>
      <c r="X13" s="13"/>
      <c r="Z13" s="28"/>
      <c r="AA13" s="28"/>
      <c r="AB13" s="28"/>
      <c r="AC13" s="28"/>
      <c r="AD13" s="28"/>
      <c r="AE13" s="28"/>
      <c r="AF13" s="28"/>
      <c r="AG13" s="28"/>
      <c r="AH13" s="28"/>
      <c r="AI13" s="28"/>
      <c r="AJ13" s="28"/>
      <c r="AK13" s="28"/>
      <c r="AL13" s="35"/>
      <c r="AM13" s="34"/>
      <c r="AN13" s="28"/>
      <c r="AO13" s="34"/>
      <c r="AP13" s="34"/>
      <c r="AQ13" s="34"/>
      <c r="AR13" s="34"/>
      <c r="AS13" s="34"/>
      <c r="AT13" s="34"/>
      <c r="AU13" s="34"/>
      <c r="AV13" s="34"/>
      <c r="AW13" s="34"/>
      <c r="AX13" s="34"/>
      <c r="AY13" s="34"/>
      <c r="AZ13" s="34"/>
      <c r="BA13" s="34"/>
      <c r="BB13" s="34"/>
      <c r="BC13" s="34"/>
      <c r="BD13" s="34" t="str">
        <f t="shared" si="6"/>
        <v/>
      </c>
      <c r="BE13" s="34"/>
      <c r="BF13" s="34"/>
      <c r="BG13" s="247"/>
      <c r="BH13" s="34" t="str">
        <f t="shared" si="2"/>
        <v/>
      </c>
      <c r="BI13" s="44" t="str">
        <f t="shared" si="3"/>
        <v/>
      </c>
      <c r="BJ13" s="34"/>
      <c r="BK13" s="34" t="str">
        <f t="shared" si="4"/>
        <v/>
      </c>
      <c r="BL13" s="34"/>
      <c r="BM13" s="34"/>
      <c r="BN13" s="34"/>
    </row>
    <row r="14" ht="15.75" customHeight="1" spans="1:66">
      <c r="A14" s="107" t="str">
        <f t="shared" si="5"/>
        <v/>
      </c>
      <c r="B14" s="9"/>
      <c r="C14" s="9"/>
      <c r="D14" s="9"/>
      <c r="E14" s="9"/>
      <c r="F14" s="9"/>
      <c r="G14" s="9"/>
      <c r="H14" s="13"/>
      <c r="I14" s="13"/>
      <c r="J14" s="13"/>
      <c r="K14" s="13"/>
      <c r="L14" s="9"/>
      <c r="M14" s="9"/>
      <c r="N14" s="9"/>
      <c r="O14" s="16"/>
      <c r="P14" s="16" t="s">
        <v>721</v>
      </c>
      <c r="Q14" s="17"/>
      <c r="R14" s="14"/>
      <c r="S14" s="14"/>
      <c r="T14" s="14"/>
      <c r="U14" s="16">
        <f t="shared" si="7"/>
        <v>0</v>
      </c>
      <c r="V14" s="16"/>
      <c r="W14" s="16" t="str">
        <f t="shared" si="1"/>
        <v/>
      </c>
      <c r="X14" s="13"/>
      <c r="Z14" s="28"/>
      <c r="AA14" s="28"/>
      <c r="AB14" s="28"/>
      <c r="AC14" s="28"/>
      <c r="AD14" s="28"/>
      <c r="AE14" s="28"/>
      <c r="AF14" s="28"/>
      <c r="AG14" s="28"/>
      <c r="AH14" s="28"/>
      <c r="AI14" s="28"/>
      <c r="AJ14" s="28"/>
      <c r="AK14" s="28"/>
      <c r="AL14" s="35"/>
      <c r="AM14" s="34"/>
      <c r="AN14" s="28"/>
      <c r="AO14" s="34"/>
      <c r="AP14" s="34"/>
      <c r="AQ14" s="34"/>
      <c r="AR14" s="34"/>
      <c r="AS14" s="34"/>
      <c r="AT14" s="34"/>
      <c r="AU14" s="34"/>
      <c r="AV14" s="34"/>
      <c r="AW14" s="34"/>
      <c r="AX14" s="34"/>
      <c r="AY14" s="34"/>
      <c r="AZ14" s="34"/>
      <c r="BA14" s="34"/>
      <c r="BB14" s="34"/>
      <c r="BC14" s="34"/>
      <c r="BD14" s="34" t="str">
        <f t="shared" si="6"/>
        <v/>
      </c>
      <c r="BE14" s="34"/>
      <c r="BF14" s="34"/>
      <c r="BG14" s="247"/>
      <c r="BH14" s="34" t="str">
        <f t="shared" si="2"/>
        <v/>
      </c>
      <c r="BI14" s="44" t="str">
        <f t="shared" si="3"/>
        <v/>
      </c>
      <c r="BJ14" s="34"/>
      <c r="BK14" s="34" t="str">
        <f t="shared" si="4"/>
        <v/>
      </c>
      <c r="BL14" s="34"/>
      <c r="BM14" s="34"/>
      <c r="BN14" s="34"/>
    </row>
    <row r="15" ht="15.75" customHeight="1" spans="1:66">
      <c r="A15" s="107" t="str">
        <f t="shared" si="5"/>
        <v/>
      </c>
      <c r="B15" s="9"/>
      <c r="C15" s="9"/>
      <c r="D15" s="9"/>
      <c r="E15" s="9"/>
      <c r="F15" s="9"/>
      <c r="G15" s="9"/>
      <c r="H15" s="13"/>
      <c r="I15" s="13"/>
      <c r="J15" s="13"/>
      <c r="K15" s="13"/>
      <c r="L15" s="9"/>
      <c r="M15" s="9"/>
      <c r="N15" s="9"/>
      <c r="O15" s="16"/>
      <c r="P15" s="16" t="s">
        <v>721</v>
      </c>
      <c r="Q15" s="17"/>
      <c r="R15" s="14"/>
      <c r="S15" s="14"/>
      <c r="T15" s="14"/>
      <c r="U15" s="16">
        <f t="shared" si="7"/>
        <v>0</v>
      </c>
      <c r="V15" s="16"/>
      <c r="W15" s="16" t="str">
        <f t="shared" si="1"/>
        <v/>
      </c>
      <c r="X15" s="13"/>
      <c r="Z15" s="28"/>
      <c r="AA15" s="28"/>
      <c r="AB15" s="28"/>
      <c r="AC15" s="28"/>
      <c r="AD15" s="28"/>
      <c r="AE15" s="28"/>
      <c r="AF15" s="28"/>
      <c r="AG15" s="28"/>
      <c r="AH15" s="28"/>
      <c r="AI15" s="28"/>
      <c r="AJ15" s="28"/>
      <c r="AK15" s="28"/>
      <c r="AL15" s="35"/>
      <c r="AM15" s="34"/>
      <c r="AN15" s="28"/>
      <c r="AO15" s="34"/>
      <c r="AP15" s="34"/>
      <c r="AQ15" s="34"/>
      <c r="AR15" s="34"/>
      <c r="AS15" s="34"/>
      <c r="AT15" s="34"/>
      <c r="AU15" s="34"/>
      <c r="AV15" s="34"/>
      <c r="AW15" s="34"/>
      <c r="AX15" s="34"/>
      <c r="AY15" s="34"/>
      <c r="AZ15" s="34"/>
      <c r="BA15" s="34"/>
      <c r="BB15" s="34"/>
      <c r="BC15" s="34"/>
      <c r="BD15" s="34" t="str">
        <f t="shared" si="6"/>
        <v/>
      </c>
      <c r="BE15" s="34"/>
      <c r="BF15" s="34"/>
      <c r="BG15" s="247"/>
      <c r="BH15" s="34" t="str">
        <f t="shared" si="2"/>
        <v/>
      </c>
      <c r="BI15" s="44" t="str">
        <f t="shared" si="3"/>
        <v/>
      </c>
      <c r="BJ15" s="34"/>
      <c r="BK15" s="34" t="str">
        <f t="shared" si="4"/>
        <v/>
      </c>
      <c r="BL15" s="34"/>
      <c r="BM15" s="34"/>
      <c r="BN15" s="34"/>
    </row>
    <row r="16" ht="15.75" customHeight="1" spans="1:66">
      <c r="A16" s="107" t="str">
        <f t="shared" si="5"/>
        <v/>
      </c>
      <c r="B16" s="9"/>
      <c r="C16" s="9"/>
      <c r="D16" s="9"/>
      <c r="E16" s="9"/>
      <c r="F16" s="9"/>
      <c r="G16" s="9"/>
      <c r="H16" s="13"/>
      <c r="I16" s="13"/>
      <c r="J16" s="13"/>
      <c r="K16" s="13"/>
      <c r="L16" s="9"/>
      <c r="M16" s="9"/>
      <c r="N16" s="9"/>
      <c r="O16" s="16"/>
      <c r="P16" s="16"/>
      <c r="Q16" s="17"/>
      <c r="R16" s="14"/>
      <c r="S16" s="14"/>
      <c r="T16" s="14"/>
      <c r="U16" s="16">
        <f t="shared" si="7"/>
        <v>0</v>
      </c>
      <c r="V16" s="16"/>
      <c r="W16" s="16" t="str">
        <f t="shared" si="1"/>
        <v/>
      </c>
      <c r="X16" s="13"/>
      <c r="Z16" s="28"/>
      <c r="AA16" s="28"/>
      <c r="AB16" s="28"/>
      <c r="AC16" s="28"/>
      <c r="AD16" s="28"/>
      <c r="AE16" s="28"/>
      <c r="AF16" s="28"/>
      <c r="AG16" s="28"/>
      <c r="AH16" s="28"/>
      <c r="AI16" s="28"/>
      <c r="AJ16" s="28"/>
      <c r="AK16" s="28"/>
      <c r="AL16" s="35"/>
      <c r="AM16" s="34"/>
      <c r="AN16" s="28"/>
      <c r="AO16" s="34"/>
      <c r="AP16" s="34"/>
      <c r="AQ16" s="34"/>
      <c r="AR16" s="34"/>
      <c r="AS16" s="34"/>
      <c r="AT16" s="34"/>
      <c r="AU16" s="34"/>
      <c r="AV16" s="34"/>
      <c r="AW16" s="34"/>
      <c r="AX16" s="34"/>
      <c r="AY16" s="34"/>
      <c r="AZ16" s="34"/>
      <c r="BA16" s="34"/>
      <c r="BB16" s="34"/>
      <c r="BC16" s="34"/>
      <c r="BD16" s="34" t="str">
        <f t="shared" si="6"/>
        <v/>
      </c>
      <c r="BE16" s="34"/>
      <c r="BF16" s="34"/>
      <c r="BG16" s="247"/>
      <c r="BH16" s="34" t="str">
        <f t="shared" si="2"/>
        <v/>
      </c>
      <c r="BI16" s="44" t="str">
        <f t="shared" si="3"/>
        <v/>
      </c>
      <c r="BJ16" s="34"/>
      <c r="BK16" s="34" t="str">
        <f t="shared" si="4"/>
        <v/>
      </c>
      <c r="BL16" s="34"/>
      <c r="BM16" s="34"/>
      <c r="BN16" s="34"/>
    </row>
    <row r="17" ht="15.75" customHeight="1" spans="1:66">
      <c r="A17" s="107" t="str">
        <f t="shared" si="5"/>
        <v/>
      </c>
      <c r="B17" s="9"/>
      <c r="C17" s="9"/>
      <c r="D17" s="9"/>
      <c r="E17" s="9"/>
      <c r="F17" s="9"/>
      <c r="G17" s="9"/>
      <c r="H17" s="13"/>
      <c r="I17" s="13"/>
      <c r="J17" s="13"/>
      <c r="K17" s="13"/>
      <c r="L17" s="9"/>
      <c r="M17" s="9"/>
      <c r="N17" s="9"/>
      <c r="O17" s="16"/>
      <c r="P17" s="16"/>
      <c r="Q17" s="17"/>
      <c r="R17" s="14"/>
      <c r="S17" s="14"/>
      <c r="T17" s="14"/>
      <c r="U17" s="16">
        <f t="shared" si="7"/>
        <v>0</v>
      </c>
      <c r="V17" s="16"/>
      <c r="W17" s="16" t="str">
        <f t="shared" si="1"/>
        <v/>
      </c>
      <c r="X17" s="13"/>
      <c r="Z17" s="28"/>
      <c r="AA17" s="28"/>
      <c r="AB17" s="28"/>
      <c r="AC17" s="28"/>
      <c r="AD17" s="28"/>
      <c r="AE17" s="28"/>
      <c r="AF17" s="28"/>
      <c r="AG17" s="28"/>
      <c r="AH17" s="28"/>
      <c r="AI17" s="28"/>
      <c r="AJ17" s="28"/>
      <c r="AK17" s="28"/>
      <c r="AL17" s="35"/>
      <c r="AM17" s="34"/>
      <c r="AN17" s="28"/>
      <c r="AO17" s="34"/>
      <c r="AP17" s="34"/>
      <c r="AQ17" s="34"/>
      <c r="AR17" s="34"/>
      <c r="AS17" s="34"/>
      <c r="AT17" s="34"/>
      <c r="AU17" s="34"/>
      <c r="AV17" s="34"/>
      <c r="AW17" s="34"/>
      <c r="AX17" s="34"/>
      <c r="AY17" s="34"/>
      <c r="AZ17" s="34"/>
      <c r="BA17" s="34"/>
      <c r="BB17" s="34"/>
      <c r="BC17" s="34"/>
      <c r="BD17" s="34" t="str">
        <f t="shared" si="6"/>
        <v/>
      </c>
      <c r="BE17" s="34"/>
      <c r="BF17" s="34"/>
      <c r="BG17" s="247"/>
      <c r="BH17" s="34" t="str">
        <f t="shared" si="2"/>
        <v/>
      </c>
      <c r="BI17" s="44" t="str">
        <f t="shared" si="3"/>
        <v/>
      </c>
      <c r="BJ17" s="34"/>
      <c r="BK17" s="34" t="str">
        <f t="shared" si="4"/>
        <v/>
      </c>
      <c r="BL17" s="34"/>
      <c r="BM17" s="34"/>
      <c r="BN17" s="34"/>
    </row>
    <row r="18" ht="15.75" customHeight="1" spans="1:66">
      <c r="A18" s="107" t="str">
        <f t="shared" si="5"/>
        <v/>
      </c>
      <c r="B18" s="9"/>
      <c r="C18" s="9"/>
      <c r="D18" s="9"/>
      <c r="E18" s="9"/>
      <c r="F18" s="9"/>
      <c r="G18" s="9"/>
      <c r="H18" s="13"/>
      <c r="I18" s="13"/>
      <c r="J18" s="13"/>
      <c r="K18" s="13"/>
      <c r="L18" s="9"/>
      <c r="M18" s="9"/>
      <c r="N18" s="9"/>
      <c r="O18" s="16"/>
      <c r="P18" s="16"/>
      <c r="Q18" s="17"/>
      <c r="R18" s="14"/>
      <c r="S18" s="14"/>
      <c r="T18" s="14"/>
      <c r="U18" s="16">
        <f t="shared" si="7"/>
        <v>0</v>
      </c>
      <c r="V18" s="16"/>
      <c r="W18" s="16" t="str">
        <f t="shared" si="1"/>
        <v/>
      </c>
      <c r="X18" s="13"/>
      <c r="Z18" s="28"/>
      <c r="AA18" s="28"/>
      <c r="AB18" s="28"/>
      <c r="AC18" s="28"/>
      <c r="AD18" s="28"/>
      <c r="AE18" s="28"/>
      <c r="AF18" s="28"/>
      <c r="AG18" s="28"/>
      <c r="AH18" s="28"/>
      <c r="AI18" s="28"/>
      <c r="AJ18" s="28"/>
      <c r="AK18" s="28"/>
      <c r="AL18" s="35"/>
      <c r="AM18" s="34"/>
      <c r="AN18" s="28"/>
      <c r="AO18" s="34"/>
      <c r="AP18" s="34"/>
      <c r="AQ18" s="34"/>
      <c r="AR18" s="34"/>
      <c r="AS18" s="34"/>
      <c r="AT18" s="34"/>
      <c r="AU18" s="34"/>
      <c r="AV18" s="34"/>
      <c r="AW18" s="34"/>
      <c r="AX18" s="34"/>
      <c r="AY18" s="34"/>
      <c r="AZ18" s="34"/>
      <c r="BA18" s="34"/>
      <c r="BB18" s="34"/>
      <c r="BC18" s="34"/>
      <c r="BD18" s="34" t="str">
        <f t="shared" si="6"/>
        <v/>
      </c>
      <c r="BE18" s="34"/>
      <c r="BF18" s="34"/>
      <c r="BG18" s="247"/>
      <c r="BH18" s="34" t="str">
        <f t="shared" si="2"/>
        <v/>
      </c>
      <c r="BI18" s="44" t="str">
        <f t="shared" si="3"/>
        <v/>
      </c>
      <c r="BJ18" s="34"/>
      <c r="BK18" s="34" t="str">
        <f t="shared" si="4"/>
        <v/>
      </c>
      <c r="BL18" s="34"/>
      <c r="BM18" s="34"/>
      <c r="BN18" s="34"/>
    </row>
    <row r="19" ht="15.75" customHeight="1" spans="1:66">
      <c r="A19" s="107" t="str">
        <f t="shared" si="5"/>
        <v/>
      </c>
      <c r="B19" s="9"/>
      <c r="C19" s="9"/>
      <c r="D19" s="9"/>
      <c r="E19" s="9"/>
      <c r="F19" s="9"/>
      <c r="G19" s="9"/>
      <c r="H19" s="13"/>
      <c r="I19" s="13"/>
      <c r="J19" s="13"/>
      <c r="K19" s="13"/>
      <c r="L19" s="9"/>
      <c r="M19" s="9"/>
      <c r="N19" s="9"/>
      <c r="O19" s="16"/>
      <c r="P19" s="16" t="s">
        <v>721</v>
      </c>
      <c r="Q19" s="17"/>
      <c r="R19" s="14"/>
      <c r="S19" s="14"/>
      <c r="T19" s="14"/>
      <c r="U19" s="16">
        <f t="shared" si="7"/>
        <v>0</v>
      </c>
      <c r="V19" s="16"/>
      <c r="W19" s="16" t="str">
        <f t="shared" si="1"/>
        <v/>
      </c>
      <c r="X19" s="13"/>
      <c r="Z19" s="28"/>
      <c r="AA19" s="28"/>
      <c r="AB19" s="28"/>
      <c r="AC19" s="28"/>
      <c r="AD19" s="28"/>
      <c r="AE19" s="28"/>
      <c r="AF19" s="28"/>
      <c r="AG19" s="28"/>
      <c r="AH19" s="28"/>
      <c r="AI19" s="28"/>
      <c r="AJ19" s="28"/>
      <c r="AK19" s="28"/>
      <c r="AL19" s="35"/>
      <c r="AM19" s="34"/>
      <c r="AN19" s="28"/>
      <c r="AO19" s="34"/>
      <c r="AP19" s="34"/>
      <c r="AQ19" s="34"/>
      <c r="AR19" s="34"/>
      <c r="AS19" s="34"/>
      <c r="AT19" s="34"/>
      <c r="AU19" s="34"/>
      <c r="AV19" s="34"/>
      <c r="AW19" s="34"/>
      <c r="AX19" s="34"/>
      <c r="AY19" s="34"/>
      <c r="AZ19" s="34"/>
      <c r="BA19" s="34"/>
      <c r="BB19" s="34"/>
      <c r="BC19" s="34"/>
      <c r="BD19" s="34" t="str">
        <f t="shared" si="6"/>
        <v/>
      </c>
      <c r="BE19" s="34"/>
      <c r="BF19" s="34"/>
      <c r="BG19" s="247"/>
      <c r="BH19" s="34" t="str">
        <f t="shared" si="2"/>
        <v/>
      </c>
      <c r="BI19" s="44" t="str">
        <f t="shared" si="3"/>
        <v/>
      </c>
      <c r="BJ19" s="34"/>
      <c r="BK19" s="34" t="str">
        <f t="shared" si="4"/>
        <v/>
      </c>
      <c r="BL19" s="34"/>
      <c r="BM19" s="34"/>
      <c r="BN19" s="34"/>
    </row>
    <row r="20" ht="15.75" customHeight="1" spans="1:66">
      <c r="A20" s="107" t="str">
        <f t="shared" si="5"/>
        <v/>
      </c>
      <c r="B20" s="9"/>
      <c r="C20" s="9"/>
      <c r="D20" s="9"/>
      <c r="E20" s="9"/>
      <c r="F20" s="9"/>
      <c r="G20" s="9"/>
      <c r="H20" s="13"/>
      <c r="I20" s="13"/>
      <c r="J20" s="13"/>
      <c r="K20" s="13"/>
      <c r="L20" s="9"/>
      <c r="M20" s="9"/>
      <c r="N20" s="9"/>
      <c r="O20" s="16"/>
      <c r="P20" s="16" t="s">
        <v>721</v>
      </c>
      <c r="Q20" s="17"/>
      <c r="R20" s="14"/>
      <c r="S20" s="14"/>
      <c r="T20" s="14"/>
      <c r="U20" s="16">
        <f t="shared" si="7"/>
        <v>0</v>
      </c>
      <c r="V20" s="16"/>
      <c r="W20" s="16" t="str">
        <f t="shared" si="1"/>
        <v/>
      </c>
      <c r="X20" s="13"/>
      <c r="Z20" s="28"/>
      <c r="AA20" s="28"/>
      <c r="AB20" s="28"/>
      <c r="AC20" s="28"/>
      <c r="AD20" s="28"/>
      <c r="AE20" s="28"/>
      <c r="AF20" s="28"/>
      <c r="AG20" s="28"/>
      <c r="AH20" s="28"/>
      <c r="AI20" s="28"/>
      <c r="AJ20" s="28"/>
      <c r="AK20" s="28"/>
      <c r="AL20" s="35"/>
      <c r="AM20" s="34"/>
      <c r="AN20" s="28"/>
      <c r="AO20" s="34"/>
      <c r="AP20" s="34"/>
      <c r="AQ20" s="34"/>
      <c r="AR20" s="34"/>
      <c r="AS20" s="34"/>
      <c r="AT20" s="34"/>
      <c r="AU20" s="34"/>
      <c r="AV20" s="34"/>
      <c r="AW20" s="34"/>
      <c r="AX20" s="34"/>
      <c r="AY20" s="34"/>
      <c r="AZ20" s="34"/>
      <c r="BA20" s="34"/>
      <c r="BB20" s="34"/>
      <c r="BC20" s="34"/>
      <c r="BD20" s="34" t="str">
        <f t="shared" si="6"/>
        <v/>
      </c>
      <c r="BE20" s="34"/>
      <c r="BF20" s="34"/>
      <c r="BG20" s="247"/>
      <c r="BH20" s="34" t="str">
        <f t="shared" si="2"/>
        <v/>
      </c>
      <c r="BI20" s="44" t="str">
        <f t="shared" si="3"/>
        <v/>
      </c>
      <c r="BJ20" s="34"/>
      <c r="BK20" s="34" t="str">
        <f t="shared" si="4"/>
        <v/>
      </c>
      <c r="BL20" s="34"/>
      <c r="BM20" s="34"/>
      <c r="BN20" s="34"/>
    </row>
    <row r="21" ht="15.75" customHeight="1" spans="1:66">
      <c r="A21" s="107" t="str">
        <f t="shared" si="5"/>
        <v/>
      </c>
      <c r="B21" s="9"/>
      <c r="C21" s="9"/>
      <c r="D21" s="9"/>
      <c r="E21" s="9"/>
      <c r="F21" s="9"/>
      <c r="G21" s="9"/>
      <c r="H21" s="13"/>
      <c r="I21" s="13"/>
      <c r="J21" s="13"/>
      <c r="K21" s="13"/>
      <c r="L21" s="9"/>
      <c r="M21" s="9"/>
      <c r="N21" s="9"/>
      <c r="O21" s="16"/>
      <c r="P21" s="16"/>
      <c r="Q21" s="17"/>
      <c r="R21" s="14"/>
      <c r="S21" s="14"/>
      <c r="T21" s="14"/>
      <c r="U21" s="16">
        <f t="shared" si="7"/>
        <v>0</v>
      </c>
      <c r="V21" s="16"/>
      <c r="W21" s="16" t="str">
        <f t="shared" si="1"/>
        <v/>
      </c>
      <c r="X21" s="13"/>
      <c r="Z21" s="28"/>
      <c r="AA21" s="28"/>
      <c r="AB21" s="28"/>
      <c r="AC21" s="28"/>
      <c r="AD21" s="28"/>
      <c r="AE21" s="28"/>
      <c r="AF21" s="28"/>
      <c r="AG21" s="28"/>
      <c r="AH21" s="28"/>
      <c r="AI21" s="28"/>
      <c r="AJ21" s="28"/>
      <c r="AK21" s="28"/>
      <c r="AL21" s="35"/>
      <c r="AM21" s="34"/>
      <c r="AN21" s="28"/>
      <c r="AO21" s="34"/>
      <c r="AP21" s="34"/>
      <c r="AQ21" s="34"/>
      <c r="AR21" s="34"/>
      <c r="AS21" s="34"/>
      <c r="AT21" s="34"/>
      <c r="AU21" s="34"/>
      <c r="AV21" s="34"/>
      <c r="AW21" s="34"/>
      <c r="AX21" s="34"/>
      <c r="AY21" s="34"/>
      <c r="AZ21" s="34"/>
      <c r="BA21" s="34"/>
      <c r="BB21" s="34"/>
      <c r="BC21" s="34"/>
      <c r="BD21" s="34" t="str">
        <f t="shared" si="6"/>
        <v/>
      </c>
      <c r="BE21" s="34"/>
      <c r="BF21" s="34"/>
      <c r="BG21" s="247"/>
      <c r="BH21" s="34" t="str">
        <f t="shared" si="2"/>
        <v/>
      </c>
      <c r="BI21" s="44" t="str">
        <f t="shared" si="3"/>
        <v/>
      </c>
      <c r="BJ21" s="34"/>
      <c r="BK21" s="34" t="str">
        <f t="shared" si="4"/>
        <v/>
      </c>
      <c r="BL21" s="34"/>
      <c r="BM21" s="34"/>
      <c r="BN21" s="34"/>
    </row>
    <row r="22" ht="15.75" customHeight="1" spans="1:66">
      <c r="A22" s="107"/>
      <c r="B22" s="9"/>
      <c r="C22" s="9"/>
      <c r="D22" s="9"/>
      <c r="E22" s="9"/>
      <c r="F22" s="9"/>
      <c r="G22" s="9"/>
      <c r="H22" s="13"/>
      <c r="I22" s="13"/>
      <c r="J22" s="13"/>
      <c r="K22" s="13"/>
      <c r="L22" s="9"/>
      <c r="M22" s="9"/>
      <c r="N22" s="9"/>
      <c r="O22" s="16"/>
      <c r="P22" s="16"/>
      <c r="Q22" s="17"/>
      <c r="R22" s="14"/>
      <c r="S22" s="14"/>
      <c r="T22" s="14"/>
      <c r="U22" s="16">
        <f t="shared" ref="U22:U24" si="8">S22+T22</f>
        <v>0</v>
      </c>
      <c r="V22" s="16"/>
      <c r="W22" s="16" t="str">
        <f t="shared" ref="W22:W24" si="9">IF(U22=0,"",(V22-U22)/U22*100)</f>
        <v/>
      </c>
      <c r="X22" s="13"/>
      <c r="Z22" s="28"/>
      <c r="AA22" s="28"/>
      <c r="AB22" s="28"/>
      <c r="AC22" s="28"/>
      <c r="AD22" s="28"/>
      <c r="AE22" s="28"/>
      <c r="AF22" s="28"/>
      <c r="AG22" s="28"/>
      <c r="AH22" s="28"/>
      <c r="AI22" s="28"/>
      <c r="AJ22" s="28"/>
      <c r="AK22" s="28"/>
      <c r="AL22" s="35"/>
      <c r="AM22" s="34"/>
      <c r="AN22" s="28"/>
      <c r="AO22" s="34"/>
      <c r="AP22" s="34"/>
      <c r="AQ22" s="34"/>
      <c r="AR22" s="34"/>
      <c r="AS22" s="34"/>
      <c r="AT22" s="34"/>
      <c r="AU22" s="34"/>
      <c r="AV22" s="34"/>
      <c r="AW22" s="34"/>
      <c r="AX22" s="34"/>
      <c r="AY22" s="34"/>
      <c r="AZ22" s="34"/>
      <c r="BA22" s="34"/>
      <c r="BB22" s="34"/>
      <c r="BC22" s="34"/>
      <c r="BD22" s="34"/>
      <c r="BE22" s="34"/>
      <c r="BF22" s="34"/>
      <c r="BG22" s="247"/>
      <c r="BH22" s="34"/>
      <c r="BI22" s="44"/>
      <c r="BJ22" s="34"/>
      <c r="BK22" s="34"/>
      <c r="BL22" s="34"/>
      <c r="BM22" s="34"/>
      <c r="BN22" s="34"/>
    </row>
    <row r="23" ht="15.75" customHeight="1" spans="1:66">
      <c r="A23" s="107"/>
      <c r="B23" s="9"/>
      <c r="C23" s="9"/>
      <c r="D23" s="9"/>
      <c r="E23" s="9"/>
      <c r="F23" s="9"/>
      <c r="G23" s="9"/>
      <c r="H23" s="13"/>
      <c r="I23" s="13"/>
      <c r="J23" s="13"/>
      <c r="K23" s="13"/>
      <c r="L23" s="9"/>
      <c r="M23" s="9"/>
      <c r="N23" s="9"/>
      <c r="O23" s="16"/>
      <c r="P23" s="16"/>
      <c r="Q23" s="17"/>
      <c r="R23" s="14"/>
      <c r="S23" s="14"/>
      <c r="T23" s="14"/>
      <c r="U23" s="16">
        <f t="shared" si="8"/>
        <v>0</v>
      </c>
      <c r="V23" s="16"/>
      <c r="W23" s="16" t="str">
        <f t="shared" si="9"/>
        <v/>
      </c>
      <c r="X23" s="13"/>
      <c r="Z23" s="28"/>
      <c r="AA23" s="28"/>
      <c r="AB23" s="28"/>
      <c r="AC23" s="28"/>
      <c r="AD23" s="28"/>
      <c r="AE23" s="28"/>
      <c r="AF23" s="28"/>
      <c r="AG23" s="28"/>
      <c r="AH23" s="28"/>
      <c r="AI23" s="28"/>
      <c r="AJ23" s="28"/>
      <c r="AK23" s="28"/>
      <c r="AL23" s="35"/>
      <c r="AM23" s="34"/>
      <c r="AN23" s="28"/>
      <c r="AO23" s="34"/>
      <c r="AP23" s="34"/>
      <c r="AQ23" s="34"/>
      <c r="AR23" s="34"/>
      <c r="AS23" s="34"/>
      <c r="AT23" s="34"/>
      <c r="AU23" s="34"/>
      <c r="AV23" s="34"/>
      <c r="AW23" s="34"/>
      <c r="AX23" s="34"/>
      <c r="AY23" s="34"/>
      <c r="AZ23" s="34"/>
      <c r="BA23" s="34"/>
      <c r="BB23" s="34"/>
      <c r="BC23" s="34"/>
      <c r="BD23" s="34"/>
      <c r="BE23" s="34"/>
      <c r="BF23" s="34"/>
      <c r="BG23" s="247"/>
      <c r="BH23" s="34"/>
      <c r="BI23" s="44"/>
      <c r="BJ23" s="34"/>
      <c r="BK23" s="34"/>
      <c r="BL23" s="34"/>
      <c r="BM23" s="34"/>
      <c r="BN23" s="34"/>
    </row>
    <row r="24" ht="15.75" customHeight="1" spans="1:66">
      <c r="A24" s="107"/>
      <c r="B24" s="9"/>
      <c r="C24" s="9"/>
      <c r="D24" s="9"/>
      <c r="E24" s="9"/>
      <c r="F24" s="9"/>
      <c r="G24" s="9"/>
      <c r="H24" s="13"/>
      <c r="I24" s="13"/>
      <c r="J24" s="13"/>
      <c r="K24" s="13"/>
      <c r="L24" s="9"/>
      <c r="M24" s="9"/>
      <c r="N24" s="9"/>
      <c r="O24" s="16"/>
      <c r="P24" s="16"/>
      <c r="Q24" s="17"/>
      <c r="R24" s="14"/>
      <c r="S24" s="14"/>
      <c r="T24" s="14"/>
      <c r="U24" s="16">
        <f t="shared" si="8"/>
        <v>0</v>
      </c>
      <c r="V24" s="16"/>
      <c r="W24" s="16" t="str">
        <f t="shared" si="9"/>
        <v/>
      </c>
      <c r="X24" s="13"/>
      <c r="Z24" s="28"/>
      <c r="AA24" s="28"/>
      <c r="AB24" s="28"/>
      <c r="AC24" s="28"/>
      <c r="AD24" s="28"/>
      <c r="AE24" s="28"/>
      <c r="AF24" s="28"/>
      <c r="AG24" s="28"/>
      <c r="AH24" s="28"/>
      <c r="AI24" s="28"/>
      <c r="AJ24" s="28"/>
      <c r="AK24" s="28"/>
      <c r="AL24" s="35"/>
      <c r="AM24" s="34"/>
      <c r="AN24" s="28"/>
      <c r="AO24" s="34"/>
      <c r="AP24" s="34"/>
      <c r="AQ24" s="34"/>
      <c r="AR24" s="34"/>
      <c r="AS24" s="34"/>
      <c r="AT24" s="34"/>
      <c r="AU24" s="34"/>
      <c r="AV24" s="34"/>
      <c r="AW24" s="34"/>
      <c r="AX24" s="34"/>
      <c r="AY24" s="34"/>
      <c r="AZ24" s="34"/>
      <c r="BA24" s="34"/>
      <c r="BB24" s="34"/>
      <c r="BC24" s="34"/>
      <c r="BD24" s="34"/>
      <c r="BE24" s="34"/>
      <c r="BF24" s="34"/>
      <c r="BG24" s="247"/>
      <c r="BH24" s="34"/>
      <c r="BI24" s="44"/>
      <c r="BJ24" s="34"/>
      <c r="BK24" s="34"/>
      <c r="BL24" s="34"/>
      <c r="BM24" s="34"/>
      <c r="BN24" s="34"/>
    </row>
    <row r="25" ht="15.75" customHeight="1" spans="1:66">
      <c r="A25" s="107" t="str">
        <f t="shared" si="5"/>
        <v/>
      </c>
      <c r="B25" s="9"/>
      <c r="C25" s="9"/>
      <c r="D25" s="9"/>
      <c r="E25" s="9"/>
      <c r="F25" s="9"/>
      <c r="G25" s="9"/>
      <c r="H25" s="13"/>
      <c r="I25" s="13"/>
      <c r="J25" s="13"/>
      <c r="K25" s="13"/>
      <c r="L25" s="9"/>
      <c r="M25" s="9"/>
      <c r="N25" s="9"/>
      <c r="O25" s="16"/>
      <c r="P25" s="16"/>
      <c r="Q25" s="17"/>
      <c r="R25" s="14"/>
      <c r="S25" s="14"/>
      <c r="T25" s="14"/>
      <c r="U25" s="16">
        <f t="shared" si="7"/>
        <v>0</v>
      </c>
      <c r="V25" s="16"/>
      <c r="W25" s="16" t="str">
        <f t="shared" si="1"/>
        <v/>
      </c>
      <c r="X25" s="13"/>
      <c r="Z25" s="28"/>
      <c r="AA25" s="28"/>
      <c r="AB25" s="28"/>
      <c r="AC25" s="28"/>
      <c r="AD25" s="28"/>
      <c r="AE25" s="28"/>
      <c r="AF25" s="28"/>
      <c r="AG25" s="28"/>
      <c r="AH25" s="28"/>
      <c r="AI25" s="28"/>
      <c r="AJ25" s="28"/>
      <c r="AK25" s="28"/>
      <c r="AL25" s="35"/>
      <c r="AM25" s="34"/>
      <c r="AN25" s="28"/>
      <c r="AO25" s="34"/>
      <c r="AP25" s="34"/>
      <c r="AQ25" s="34"/>
      <c r="AR25" s="34"/>
      <c r="AS25" s="34"/>
      <c r="AT25" s="34"/>
      <c r="AU25" s="34"/>
      <c r="AV25" s="34"/>
      <c r="AW25" s="34"/>
      <c r="AX25" s="34"/>
      <c r="AY25" s="34"/>
      <c r="AZ25" s="34"/>
      <c r="BA25" s="34"/>
      <c r="BB25" s="34"/>
      <c r="BC25" s="34"/>
      <c r="BD25" s="34" t="str">
        <f t="shared" si="6"/>
        <v/>
      </c>
      <c r="BE25" s="34"/>
      <c r="BF25" s="34"/>
      <c r="BG25" s="247"/>
      <c r="BH25" s="34" t="str">
        <f t="shared" si="2"/>
        <v/>
      </c>
      <c r="BI25" s="44" t="str">
        <f t="shared" si="3"/>
        <v/>
      </c>
      <c r="BJ25" s="34"/>
      <c r="BK25" s="34" t="str">
        <f t="shared" si="4"/>
        <v/>
      </c>
      <c r="BL25" s="34"/>
      <c r="BM25" s="34"/>
      <c r="BN25" s="34"/>
    </row>
    <row r="26" ht="15.75" customHeight="1" spans="1:66">
      <c r="A26" s="107" t="str">
        <f t="shared" si="5"/>
        <v/>
      </c>
      <c r="B26" s="9"/>
      <c r="C26" s="9"/>
      <c r="D26" s="9"/>
      <c r="E26" s="9"/>
      <c r="F26" s="9"/>
      <c r="G26" s="9"/>
      <c r="H26" s="13"/>
      <c r="I26" s="13"/>
      <c r="J26" s="13"/>
      <c r="K26" s="13"/>
      <c r="L26" s="9"/>
      <c r="M26" s="9"/>
      <c r="N26" s="9"/>
      <c r="O26" s="16"/>
      <c r="P26" s="16"/>
      <c r="Q26" s="17"/>
      <c r="R26" s="14"/>
      <c r="S26" s="14"/>
      <c r="T26" s="14"/>
      <c r="U26" s="16">
        <f t="shared" si="7"/>
        <v>0</v>
      </c>
      <c r="V26" s="16"/>
      <c r="W26" s="16" t="str">
        <f t="shared" si="1"/>
        <v/>
      </c>
      <c r="X26" s="13"/>
      <c r="Z26" s="28"/>
      <c r="AA26" s="28"/>
      <c r="AB26" s="28"/>
      <c r="AC26" s="28"/>
      <c r="AD26" s="28"/>
      <c r="AE26" s="28"/>
      <c r="AF26" s="28"/>
      <c r="AG26" s="28"/>
      <c r="AH26" s="28"/>
      <c r="AI26" s="28"/>
      <c r="AJ26" s="28"/>
      <c r="AK26" s="28"/>
      <c r="AL26" s="35"/>
      <c r="AM26" s="34"/>
      <c r="AN26" s="28"/>
      <c r="AO26" s="34"/>
      <c r="AP26" s="34"/>
      <c r="AQ26" s="34"/>
      <c r="AR26" s="34"/>
      <c r="AS26" s="34"/>
      <c r="AT26" s="34"/>
      <c r="AU26" s="34"/>
      <c r="AV26" s="34"/>
      <c r="AW26" s="34"/>
      <c r="AX26" s="34"/>
      <c r="AY26" s="34"/>
      <c r="AZ26" s="34"/>
      <c r="BA26" s="34"/>
      <c r="BB26" s="34"/>
      <c r="BC26" s="34"/>
      <c r="BD26" s="34" t="str">
        <f t="shared" si="6"/>
        <v/>
      </c>
      <c r="BE26" s="34"/>
      <c r="BF26" s="34"/>
      <c r="BG26" s="247"/>
      <c r="BH26" s="34" t="str">
        <f t="shared" si="2"/>
        <v/>
      </c>
      <c r="BI26" s="44" t="str">
        <f t="shared" si="3"/>
        <v/>
      </c>
      <c r="BJ26" s="34"/>
      <c r="BK26" s="34" t="str">
        <f t="shared" si="4"/>
        <v/>
      </c>
      <c r="BL26" s="34"/>
      <c r="BM26" s="34"/>
      <c r="BN26" s="34"/>
    </row>
    <row r="27" ht="15.75" customHeight="1" spans="1:66">
      <c r="A27" s="107" t="str">
        <f t="shared" si="5"/>
        <v/>
      </c>
      <c r="B27" s="9"/>
      <c r="C27" s="9"/>
      <c r="D27" s="9"/>
      <c r="E27" s="9"/>
      <c r="F27" s="9"/>
      <c r="G27" s="9"/>
      <c r="H27" s="13"/>
      <c r="I27" s="13"/>
      <c r="J27" s="13"/>
      <c r="K27" s="13"/>
      <c r="L27" s="9"/>
      <c r="M27" s="9"/>
      <c r="N27" s="9"/>
      <c r="O27" s="16"/>
      <c r="P27" s="16"/>
      <c r="Q27" s="17"/>
      <c r="R27" s="14"/>
      <c r="S27" s="14"/>
      <c r="T27" s="14"/>
      <c r="U27" s="16">
        <f t="shared" si="7"/>
        <v>0</v>
      </c>
      <c r="V27" s="16"/>
      <c r="W27" s="16" t="str">
        <f t="shared" ref="W27:W28" si="10">IF(U27=0,"",(V27-U27)/U27*100)</f>
        <v/>
      </c>
      <c r="X27" s="13"/>
      <c r="Z27" s="28"/>
      <c r="AA27" s="28"/>
      <c r="AB27" s="28"/>
      <c r="AC27" s="28"/>
      <c r="AD27" s="28"/>
      <c r="AE27" s="28"/>
      <c r="AF27" s="28"/>
      <c r="AG27" s="28"/>
      <c r="AH27" s="28"/>
      <c r="AI27" s="28"/>
      <c r="AJ27" s="28"/>
      <c r="AK27" s="28"/>
      <c r="AL27" s="35"/>
      <c r="AM27" s="34"/>
      <c r="AN27" s="28"/>
      <c r="AO27" s="34"/>
      <c r="AP27" s="34"/>
      <c r="AQ27" s="34"/>
      <c r="AR27" s="34"/>
      <c r="AS27" s="34"/>
      <c r="AT27" s="34"/>
      <c r="AU27" s="34"/>
      <c r="AV27" s="34"/>
      <c r="AW27" s="34"/>
      <c r="AX27" s="34"/>
      <c r="AY27" s="34"/>
      <c r="AZ27" s="34"/>
      <c r="BA27" s="34"/>
      <c r="BB27" s="34"/>
      <c r="BC27" s="34"/>
      <c r="BD27" s="34" t="str">
        <f t="shared" si="6"/>
        <v/>
      </c>
      <c r="BE27" s="34"/>
      <c r="BF27" s="34"/>
      <c r="BG27" s="247"/>
      <c r="BH27" s="34" t="str">
        <f t="shared" si="2"/>
        <v/>
      </c>
      <c r="BI27" s="44" t="str">
        <f t="shared" si="3"/>
        <v/>
      </c>
      <c r="BJ27" s="34"/>
      <c r="BK27" s="34" t="str">
        <f t="shared" si="4"/>
        <v/>
      </c>
      <c r="BL27" s="34"/>
      <c r="BM27" s="34"/>
      <c r="BN27" s="34"/>
    </row>
    <row r="28" ht="15.75" customHeight="1" spans="1:66">
      <c r="A28" s="107" t="str">
        <f t="shared" si="5"/>
        <v/>
      </c>
      <c r="B28" s="9"/>
      <c r="C28" s="9"/>
      <c r="D28" s="9"/>
      <c r="E28" s="9"/>
      <c r="F28" s="9"/>
      <c r="G28" s="9"/>
      <c r="H28" s="13"/>
      <c r="I28" s="13"/>
      <c r="J28" s="13"/>
      <c r="K28" s="13"/>
      <c r="L28" s="9"/>
      <c r="M28" s="9"/>
      <c r="N28" s="9"/>
      <c r="O28" s="16"/>
      <c r="P28" s="16" t="s">
        <v>721</v>
      </c>
      <c r="Q28" s="17"/>
      <c r="R28" s="14"/>
      <c r="S28" s="14"/>
      <c r="T28" s="14"/>
      <c r="U28" s="16">
        <f t="shared" si="7"/>
        <v>0</v>
      </c>
      <c r="V28" s="16"/>
      <c r="W28" s="16" t="str">
        <f t="shared" si="10"/>
        <v/>
      </c>
      <c r="X28" s="13"/>
      <c r="Z28" s="28"/>
      <c r="AA28" s="28"/>
      <c r="AB28" s="28"/>
      <c r="AC28" s="28"/>
      <c r="AD28" s="28"/>
      <c r="AE28" s="28"/>
      <c r="AF28" s="28"/>
      <c r="AG28" s="28"/>
      <c r="AH28" s="28"/>
      <c r="AI28" s="28"/>
      <c r="AJ28" s="28"/>
      <c r="AK28" s="28"/>
      <c r="AL28" s="35"/>
      <c r="AM28" s="34"/>
      <c r="AN28" s="28"/>
      <c r="AO28" s="34"/>
      <c r="AP28" s="34"/>
      <c r="AQ28" s="34"/>
      <c r="AR28" s="34"/>
      <c r="AS28" s="34"/>
      <c r="AT28" s="34"/>
      <c r="AU28" s="34"/>
      <c r="AV28" s="34"/>
      <c r="AW28" s="34"/>
      <c r="AX28" s="34"/>
      <c r="AY28" s="34"/>
      <c r="AZ28" s="34"/>
      <c r="BA28" s="34"/>
      <c r="BB28" s="34"/>
      <c r="BC28" s="34"/>
      <c r="BD28" s="34" t="str">
        <f t="shared" si="6"/>
        <v/>
      </c>
      <c r="BE28" s="34"/>
      <c r="BF28" s="34"/>
      <c r="BG28" s="247"/>
      <c r="BH28" s="34" t="str">
        <f t="shared" si="2"/>
        <v/>
      </c>
      <c r="BI28" s="44" t="str">
        <f t="shared" si="3"/>
        <v/>
      </c>
      <c r="BJ28" s="34"/>
      <c r="BK28" s="34" t="str">
        <f t="shared" si="4"/>
        <v/>
      </c>
      <c r="BL28" s="34"/>
      <c r="BM28" s="34"/>
      <c r="BN28" s="34"/>
    </row>
    <row r="29" ht="15.75" customHeight="1" spans="1:66">
      <c r="A29" s="107" t="str">
        <f t="shared" si="5"/>
        <v/>
      </c>
      <c r="B29" s="9"/>
      <c r="C29" s="9"/>
      <c r="D29" s="9"/>
      <c r="E29" s="9"/>
      <c r="F29" s="9"/>
      <c r="G29" s="9"/>
      <c r="H29" s="13"/>
      <c r="I29" s="13"/>
      <c r="J29" s="13"/>
      <c r="K29" s="13"/>
      <c r="L29" s="9"/>
      <c r="M29" s="9"/>
      <c r="N29" s="9"/>
      <c r="O29" s="16"/>
      <c r="P29" s="16" t="s">
        <v>721</v>
      </c>
      <c r="Q29" s="17"/>
      <c r="R29" s="14"/>
      <c r="S29" s="14"/>
      <c r="T29" s="14"/>
      <c r="U29" s="16">
        <f t="shared" si="7"/>
        <v>0</v>
      </c>
      <c r="V29" s="16"/>
      <c r="W29" s="16" t="str">
        <f t="shared" si="1"/>
        <v/>
      </c>
      <c r="X29" s="13"/>
      <c r="Z29" s="28"/>
      <c r="AA29" s="28"/>
      <c r="AB29" s="28"/>
      <c r="AC29" s="28"/>
      <c r="AD29" s="28"/>
      <c r="AE29" s="28"/>
      <c r="AF29" s="28"/>
      <c r="AG29" s="28"/>
      <c r="AH29" s="28"/>
      <c r="AI29" s="28"/>
      <c r="AJ29" s="28"/>
      <c r="AK29" s="28"/>
      <c r="AL29" s="35"/>
      <c r="AM29" s="34"/>
      <c r="AN29" s="28"/>
      <c r="AO29" s="34"/>
      <c r="AP29" s="34"/>
      <c r="AQ29" s="34"/>
      <c r="AR29" s="34"/>
      <c r="AS29" s="34"/>
      <c r="AT29" s="34"/>
      <c r="AU29" s="34"/>
      <c r="AV29" s="34"/>
      <c r="AW29" s="34"/>
      <c r="AX29" s="34"/>
      <c r="AY29" s="34"/>
      <c r="AZ29" s="34"/>
      <c r="BA29" s="34"/>
      <c r="BB29" s="34"/>
      <c r="BC29" s="34"/>
      <c r="BD29" s="34" t="str">
        <f t="shared" si="6"/>
        <v/>
      </c>
      <c r="BE29" s="34"/>
      <c r="BF29" s="34"/>
      <c r="BG29" s="247"/>
      <c r="BH29" s="34" t="str">
        <f t="shared" si="2"/>
        <v/>
      </c>
      <c r="BI29" s="44" t="str">
        <f t="shared" si="3"/>
        <v/>
      </c>
      <c r="BJ29" s="34"/>
      <c r="BK29" s="34" t="str">
        <f t="shared" si="4"/>
        <v/>
      </c>
      <c r="BL29" s="34"/>
      <c r="BM29" s="34"/>
      <c r="BN29" s="34"/>
    </row>
    <row r="30" ht="15.75" customHeight="1" spans="1:66">
      <c r="A30" s="107" t="str">
        <f t="shared" si="5"/>
        <v/>
      </c>
      <c r="B30" s="9"/>
      <c r="C30" s="9"/>
      <c r="D30" s="9"/>
      <c r="E30" s="9"/>
      <c r="F30" s="9"/>
      <c r="G30" s="9"/>
      <c r="H30" s="13"/>
      <c r="I30" s="13"/>
      <c r="J30" s="13"/>
      <c r="K30" s="13"/>
      <c r="L30" s="9"/>
      <c r="M30" s="9"/>
      <c r="N30" s="9"/>
      <c r="O30" s="16"/>
      <c r="P30" s="16" t="s">
        <v>721</v>
      </c>
      <c r="Q30" s="17"/>
      <c r="R30" s="14"/>
      <c r="S30" s="14"/>
      <c r="T30" s="14"/>
      <c r="U30" s="16">
        <f t="shared" si="7"/>
        <v>0</v>
      </c>
      <c r="V30" s="16"/>
      <c r="W30" s="16" t="str">
        <f t="shared" si="1"/>
        <v/>
      </c>
      <c r="X30" s="13"/>
      <c r="Z30" s="28"/>
      <c r="AA30" s="28"/>
      <c r="AB30" s="28"/>
      <c r="AC30" s="28"/>
      <c r="AD30" s="28"/>
      <c r="AE30" s="28"/>
      <c r="AF30" s="28"/>
      <c r="AG30" s="28"/>
      <c r="AH30" s="28"/>
      <c r="AI30" s="28"/>
      <c r="AJ30" s="28"/>
      <c r="AK30" s="28"/>
      <c r="AL30" s="35"/>
      <c r="AM30" s="34"/>
      <c r="AN30" s="28"/>
      <c r="AO30" s="34"/>
      <c r="AP30" s="34"/>
      <c r="AQ30" s="34"/>
      <c r="AR30" s="34"/>
      <c r="AS30" s="34"/>
      <c r="AT30" s="34"/>
      <c r="AU30" s="34"/>
      <c r="AV30" s="34"/>
      <c r="AW30" s="34"/>
      <c r="AX30" s="34"/>
      <c r="AY30" s="34"/>
      <c r="AZ30" s="34"/>
      <c r="BA30" s="34"/>
      <c r="BB30" s="34"/>
      <c r="BC30" s="34"/>
      <c r="BD30" s="34" t="str">
        <f t="shared" si="6"/>
        <v/>
      </c>
      <c r="BE30" s="34"/>
      <c r="BF30" s="34"/>
      <c r="BG30" s="247"/>
      <c r="BH30" s="34" t="str">
        <f t="shared" si="2"/>
        <v/>
      </c>
      <c r="BI30" s="44" t="str">
        <f t="shared" si="3"/>
        <v/>
      </c>
      <c r="BJ30" s="34"/>
      <c r="BK30" s="34" t="str">
        <f t="shared" si="4"/>
        <v/>
      </c>
      <c r="BL30" s="34"/>
      <c r="BM30" s="34"/>
      <c r="BN30" s="34"/>
    </row>
    <row r="31" ht="15.75" customHeight="1" spans="1:66">
      <c r="A31" s="17" t="s">
        <v>741</v>
      </c>
      <c r="B31" s="137"/>
      <c r="C31" s="137"/>
      <c r="D31" s="137"/>
      <c r="E31" s="137"/>
      <c r="F31" s="137"/>
      <c r="G31" s="137"/>
      <c r="H31" s="274"/>
      <c r="I31" s="274"/>
      <c r="J31" s="275"/>
      <c r="K31" s="275"/>
      <c r="L31" s="9"/>
      <c r="M31" s="9"/>
      <c r="N31" s="9"/>
      <c r="O31" s="16"/>
      <c r="P31" s="16" t="s">
        <v>721</v>
      </c>
      <c r="Q31" s="17"/>
      <c r="R31" s="14"/>
      <c r="S31" s="16">
        <f>SUM(S7:S30)</f>
        <v>0</v>
      </c>
      <c r="T31" s="16">
        <f>SUM(T7:T30)</f>
        <v>0</v>
      </c>
      <c r="U31" s="16">
        <f>SUM(U7:U30)</f>
        <v>0</v>
      </c>
      <c r="V31" s="16">
        <f>SUM(V7:V30)</f>
        <v>0</v>
      </c>
      <c r="W31" s="16" t="str">
        <f t="shared" si="1"/>
        <v/>
      </c>
      <c r="X31" s="13"/>
      <c r="Z31" s="28"/>
      <c r="AA31" s="28"/>
      <c r="AB31" s="28"/>
      <c r="AC31" s="28"/>
      <c r="AD31" s="28"/>
      <c r="AE31" s="28"/>
      <c r="AF31" s="28"/>
      <c r="AG31" s="28"/>
      <c r="AH31" s="28"/>
      <c r="AI31" s="28"/>
      <c r="AJ31" s="28"/>
      <c r="AK31" s="28"/>
      <c r="AL31" s="35"/>
      <c r="AM31" s="34"/>
      <c r="AN31" s="28"/>
      <c r="AO31" s="34"/>
      <c r="AP31" s="34"/>
      <c r="AQ31" s="34"/>
      <c r="AR31" s="34"/>
      <c r="AS31" s="34"/>
      <c r="AT31" s="34"/>
      <c r="AU31" s="34"/>
      <c r="AV31" s="34"/>
      <c r="AW31" s="34"/>
      <c r="AX31" s="34"/>
      <c r="AY31" s="34"/>
      <c r="AZ31" s="34"/>
      <c r="BA31" s="34"/>
      <c r="BB31" s="34"/>
      <c r="BC31" s="34"/>
      <c r="BD31" s="34" t="str">
        <f t="shared" si="6"/>
        <v/>
      </c>
      <c r="BE31" s="34"/>
      <c r="BF31" s="34"/>
      <c r="BG31" s="247"/>
      <c r="BH31" s="34" t="str">
        <f t="shared" si="2"/>
        <v/>
      </c>
      <c r="BI31" s="44" t="str">
        <f t="shared" si="3"/>
        <v/>
      </c>
      <c r="BJ31" s="34"/>
      <c r="BK31" s="34" t="str">
        <f t="shared" si="4"/>
        <v/>
      </c>
      <c r="BL31" s="34"/>
      <c r="BM31" s="34"/>
      <c r="BN31" s="34"/>
    </row>
    <row r="32" ht="15.75" customHeight="1" spans="1:66">
      <c r="A32" s="3" t="str">
        <f>基本信息输入表!$K$6&amp;"填表人："&amp;基本信息输入表!$M$47</f>
        <v>被评估单位填表人：</v>
      </c>
      <c r="V32" s="3" t="str">
        <f>"评估人员："&amp;基本信息输入表!$Q$47</f>
        <v>评估人员：陈诗雨</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row>
    <row r="33" ht="15.75" customHeight="1" spans="1:1">
      <c r="A33" s="3" t="str">
        <f>"填表日期："&amp;YEAR(基本信息输入表!$O$47)&amp;"年"&amp;MONTH(基本信息输入表!$O$47)&amp;"月"&amp;DAY(基本信息输入表!$O$47)&amp;"日"</f>
        <v>填表日期：1900年1月0日</v>
      </c>
    </row>
    <row r="34" spans="25:25">
      <c r="Y34" s="29" t="s">
        <v>466</v>
      </c>
    </row>
  </sheetData>
  <mergeCells count="65">
    <mergeCell ref="A2:X2"/>
    <mergeCell ref="A3:X3"/>
    <mergeCell ref="A5:N5"/>
    <mergeCell ref="Z5:AG5"/>
    <mergeCell ref="AH5:AS5"/>
    <mergeCell ref="AT5:BJ5"/>
    <mergeCell ref="BK5:BN5"/>
    <mergeCell ref="B6:G6"/>
    <mergeCell ref="AH6:AM6"/>
    <mergeCell ref="AN6:AO6"/>
    <mergeCell ref="AP6:AQ6"/>
    <mergeCell ref="AU6:AW6"/>
    <mergeCell ref="AX6:BF6"/>
    <mergeCell ref="BG6:BI6"/>
    <mergeCell ref="Q8:R8"/>
    <mergeCell ref="Q9:R9"/>
    <mergeCell ref="Q10:R10"/>
    <mergeCell ref="Q11:R11"/>
    <mergeCell ref="Q12:R12"/>
    <mergeCell ref="Q13:R13"/>
    <mergeCell ref="Q14:R14"/>
    <mergeCell ref="Q15:R15"/>
    <mergeCell ref="Q16:R16"/>
    <mergeCell ref="Q17:R17"/>
    <mergeCell ref="Q18:R18"/>
    <mergeCell ref="Q19:R19"/>
    <mergeCell ref="Q20:R20"/>
    <mergeCell ref="Q28:R28"/>
    <mergeCell ref="Q29:R29"/>
    <mergeCell ref="Q30:R30"/>
    <mergeCell ref="A31:J31"/>
    <mergeCell ref="Q31:R31"/>
    <mergeCell ref="A6:A7"/>
    <mergeCell ref="H6:H7"/>
    <mergeCell ref="I6:I7"/>
    <mergeCell ref="J6:J7"/>
    <mergeCell ref="K6:K7"/>
    <mergeCell ref="L6:L7"/>
    <mergeCell ref="M6:M7"/>
    <mergeCell ref="N6:N7"/>
    <mergeCell ref="O6:O7"/>
    <mergeCell ref="P6:P7"/>
    <mergeCell ref="S6:S7"/>
    <mergeCell ref="T6:T7"/>
    <mergeCell ref="U6:U7"/>
    <mergeCell ref="V6:V7"/>
    <mergeCell ref="W6:W7"/>
    <mergeCell ref="X6:X7"/>
    <mergeCell ref="Z6:Z7"/>
    <mergeCell ref="AA6:AA7"/>
    <mergeCell ref="AB6:AB7"/>
    <mergeCell ref="AC6:AC7"/>
    <mergeCell ref="AD6:AD7"/>
    <mergeCell ref="AE6:AE7"/>
    <mergeCell ref="AF6:AF7"/>
    <mergeCell ref="AG6:AG7"/>
    <mergeCell ref="AR6:AR7"/>
    <mergeCell ref="AS6:AS7"/>
    <mergeCell ref="AT6:AT7"/>
    <mergeCell ref="BJ6:BJ7"/>
    <mergeCell ref="BK6:BK7"/>
    <mergeCell ref="BL6:BL7"/>
    <mergeCell ref="BM6:BM7"/>
    <mergeCell ref="BN6:BN7"/>
    <mergeCell ref="Q6:R7"/>
  </mergeCells>
  <dataValidations count="6">
    <dataValidation type="list" allowBlank="1" showInputMessage="1" showErrorMessage="1" sqref="AN8:AN31">
      <formula1>基本信息输入表!$A$126:$A$128</formula1>
    </dataValidation>
    <dataValidation type="list" allowBlank="1" showInputMessage="1" showErrorMessage="1" sqref="AP8:AP31">
      <formula1>基本信息输入表!$A$129:$A$132</formula1>
    </dataValidation>
    <dataValidation type="list" allowBlank="1" showInputMessage="1" showErrorMessage="1" sqref="AT8:AT31">
      <formula1>基本信息输入表!$A$148:$A$152</formula1>
    </dataValidation>
    <dataValidation type="list" allowBlank="1" showInputMessage="1" showErrorMessage="1" sqref="AX8:AX31">
      <formula1>基本信息输入表!$A$167:$A$172</formula1>
    </dataValidation>
    <dataValidation type="list" allowBlank="1" showInputMessage="1" showErrorMessage="1" sqref="AH8:AK31">
      <formula1>$A$108:$A$109</formula1>
    </dataValidation>
    <dataValidation type="list" allowBlank="1" showInputMessage="1" showErrorMessage="1" sqref="Z8:AE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4" fitToHeight="1000" orientation="landscape"/>
  <headerFooter scaleWithDoc="0">
    <oddFooter>&amp;R&amp;"宋体,常规"&amp;10&amp;P/&amp;N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L36"/>
  <sheetViews>
    <sheetView showGridLines="0" workbookViewId="0">
      <selection activeCell="P15" sqref="P15"/>
    </sheetView>
  </sheetViews>
  <sheetFormatPr defaultColWidth="9" defaultRowHeight="13"/>
  <cols>
    <col min="1" max="1" width="4.25" style="3" customWidth="1"/>
    <col min="2" max="2" width="6.25" style="3" customWidth="1"/>
    <col min="3" max="3" width="9" style="3"/>
    <col min="4" max="4" width="12.5" style="3" customWidth="1"/>
    <col min="5" max="5" width="9.75" style="3" customWidth="1"/>
    <col min="6" max="6" width="8.625" style="3" customWidth="1"/>
    <col min="7" max="8" width="4.75" style="3" customWidth="1"/>
    <col min="9" max="9" width="4.625" style="3" customWidth="1"/>
    <col min="10" max="10" width="4.5" style="3" customWidth="1"/>
    <col min="11" max="11" width="4.75" style="3" customWidth="1"/>
    <col min="12" max="12" width="7.5" style="3" customWidth="1"/>
    <col min="13" max="13" width="10.625" style="3" customWidth="1"/>
    <col min="14" max="17" width="10.625" style="3" customWidth="1" outlineLevel="1"/>
    <col min="18" max="18" width="12.25" style="3" customWidth="1"/>
    <col min="19" max="19" width="10.625" style="3" customWidth="1"/>
    <col min="20" max="20" width="12.25" style="3" customWidth="1"/>
    <col min="21" max="21" width="7.25" style="3" customWidth="1"/>
    <col min="22" max="22" width="8.25" style="3" customWidth="1"/>
    <col min="23" max="23" width="9" style="3"/>
    <col min="24" max="29" width="5.625" style="4" hidden="1" customWidth="1" outlineLevel="1"/>
    <col min="30" max="30" width="14.75" style="4" hidden="1" customWidth="1" outlineLevel="1"/>
    <col min="31" max="31" width="13.625" style="4" customWidth="1" collapsed="1"/>
    <col min="32" max="34" width="5.625" style="4" hidden="1" customWidth="1" outlineLevel="1"/>
    <col min="35" max="36" width="7.25" style="4" hidden="1" customWidth="1" outlineLevel="1"/>
    <col min="37" max="37" width="5.625" style="4" hidden="1" customWidth="1" outlineLevel="1"/>
    <col min="38" max="41" width="8.625" style="4" hidden="1" customWidth="1" outlineLevel="1"/>
    <col min="42" max="42" width="14.625" style="4" hidden="1" customWidth="1" outlineLevel="1"/>
    <col min="43" max="43" width="13.625" style="4" customWidth="1" collapsed="1"/>
    <col min="44" max="45" width="8.625" style="4" hidden="1" customWidth="1" outlineLevel="1"/>
    <col min="46" max="47" width="11.25" style="4" hidden="1" customWidth="1" outlineLevel="1"/>
    <col min="48" max="50" width="8.625" style="4" hidden="1" customWidth="1" outlineLevel="2"/>
    <col min="51" max="51" width="11.25" style="4" hidden="1" customWidth="1" outlineLevel="2"/>
    <col min="52" max="52" width="8.625" style="4" hidden="1" customWidth="1" outlineLevel="2"/>
    <col min="53" max="53" width="10.5" style="4" hidden="1" customWidth="1" outlineLevel="2"/>
    <col min="54" max="54" width="8.625" style="4" hidden="1" customWidth="1" outlineLevel="2"/>
    <col min="55" max="55" width="11.25" style="4" hidden="1" customWidth="1" outlineLevel="2"/>
    <col min="56" max="56" width="11" style="4" hidden="1" customWidth="1" outlineLevel="2"/>
    <col min="57" max="57" width="8.625" style="4" hidden="1" customWidth="1" outlineLevel="1"/>
    <col min="58" max="58" width="8.625" style="4" hidden="1" customWidth="1" outlineLevel="1" collapsed="1"/>
    <col min="59" max="59" width="8.625" style="4" hidden="1" customWidth="1" outlineLevel="1"/>
    <col min="60" max="60" width="13.75" style="4" customWidth="1" collapsed="1"/>
    <col min="61" max="63" width="13.625" style="4" hidden="1" customWidth="1" outlineLevel="1"/>
    <col min="64" max="64" width="13.625" style="4" customWidth="1" collapsed="1"/>
    <col min="65" max="16384" width="9" style="3"/>
  </cols>
  <sheetData>
    <row r="1" spans="1:1">
      <c r="A1" s="5" t="s">
        <v>435</v>
      </c>
    </row>
    <row r="2" s="1" customFormat="1" ht="30" customHeight="1" spans="1:64">
      <c r="A2" s="6" t="s">
        <v>982</v>
      </c>
      <c r="B2" s="6"/>
      <c r="C2" s="6"/>
      <c r="D2" s="6"/>
      <c r="E2" s="6"/>
      <c r="F2" s="6"/>
      <c r="G2" s="6"/>
      <c r="H2" s="6"/>
      <c r="I2" s="6"/>
      <c r="J2" s="6"/>
      <c r="K2" s="6"/>
      <c r="L2" s="6"/>
      <c r="M2" s="6"/>
      <c r="N2" s="6"/>
      <c r="O2" s="6"/>
      <c r="P2" s="6"/>
      <c r="Q2" s="6"/>
      <c r="R2" s="6"/>
      <c r="S2" s="6"/>
      <c r="T2" s="6"/>
      <c r="U2" s="6"/>
      <c r="V2" s="6"/>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row>
    <row r="3" ht="15.75" customHeight="1" spans="1:64">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row>
    <row r="4" ht="12" customHeight="1" spans="2:22">
      <c r="B4" s="2"/>
      <c r="C4" s="2"/>
      <c r="D4" s="2"/>
      <c r="E4" s="2"/>
      <c r="F4" s="2"/>
      <c r="G4" s="2"/>
      <c r="H4" s="2"/>
      <c r="I4" s="2"/>
      <c r="J4" s="2"/>
      <c r="K4" s="2"/>
      <c r="L4" s="2"/>
      <c r="M4" s="2"/>
      <c r="N4" s="2"/>
      <c r="O4" s="2"/>
      <c r="P4" s="2"/>
      <c r="Q4" s="2"/>
      <c r="R4" s="2"/>
      <c r="S4" s="2"/>
      <c r="T4" s="2"/>
      <c r="U4" s="21" t="s">
        <v>954</v>
      </c>
      <c r="V4" s="21"/>
    </row>
    <row r="5" ht="12.75" customHeight="1" spans="1:64">
      <c r="A5" s="7" t="str">
        <f>基本信息输入表!K6&amp;"："&amp;基本信息输入表!M6</f>
        <v>被评估单位：贵州天然气能源投资股份有限公司</v>
      </c>
      <c r="B5" s="7"/>
      <c r="C5" s="7"/>
      <c r="D5" s="7"/>
      <c r="E5" s="7"/>
      <c r="F5" s="7"/>
      <c r="V5" s="21" t="s">
        <v>469</v>
      </c>
      <c r="X5" s="20" t="s">
        <v>598</v>
      </c>
      <c r="Y5" s="20"/>
      <c r="Z5" s="20"/>
      <c r="AA5" s="20"/>
      <c r="AB5" s="20"/>
      <c r="AC5" s="20"/>
      <c r="AD5" s="20"/>
      <c r="AE5" s="20"/>
      <c r="AF5" s="30" t="s">
        <v>599</v>
      </c>
      <c r="AG5" s="31"/>
      <c r="AH5" s="31"/>
      <c r="AI5" s="31"/>
      <c r="AJ5" s="31"/>
      <c r="AK5" s="31"/>
      <c r="AL5" s="31"/>
      <c r="AM5" s="31"/>
      <c r="AN5" s="31"/>
      <c r="AO5" s="31"/>
      <c r="AP5" s="31"/>
      <c r="AQ5" s="32"/>
      <c r="AR5" s="68" t="s">
        <v>600</v>
      </c>
      <c r="AS5" s="36"/>
      <c r="AT5" s="36"/>
      <c r="AU5" s="36"/>
      <c r="AV5" s="36"/>
      <c r="AW5" s="36"/>
      <c r="AX5" s="36"/>
      <c r="AY5" s="36"/>
      <c r="AZ5" s="36"/>
      <c r="BA5" s="36"/>
      <c r="BB5" s="36"/>
      <c r="BC5" s="36"/>
      <c r="BD5" s="36"/>
      <c r="BE5" s="36"/>
      <c r="BF5" s="36"/>
      <c r="BG5" s="36"/>
      <c r="BH5" s="37"/>
      <c r="BI5" s="33" t="s">
        <v>601</v>
      </c>
      <c r="BJ5" s="33"/>
      <c r="BK5" s="33"/>
      <c r="BL5" s="33"/>
    </row>
    <row r="6" s="111" customFormat="1" ht="12.75" customHeight="1" spans="1:64">
      <c r="A6" s="144" t="s">
        <v>470</v>
      </c>
      <c r="B6" s="144" t="s">
        <v>983</v>
      </c>
      <c r="C6" s="144" t="s">
        <v>984</v>
      </c>
      <c r="D6" s="144" t="s">
        <v>959</v>
      </c>
      <c r="E6" s="144" t="s">
        <v>985</v>
      </c>
      <c r="F6" s="144" t="s">
        <v>986</v>
      </c>
      <c r="G6" s="144" t="s">
        <v>987</v>
      </c>
      <c r="H6" s="144" t="s">
        <v>971</v>
      </c>
      <c r="I6" s="144" t="s">
        <v>988</v>
      </c>
      <c r="J6" s="144" t="s">
        <v>989</v>
      </c>
      <c r="K6" s="144" t="s">
        <v>990</v>
      </c>
      <c r="L6" s="144" t="s">
        <v>991</v>
      </c>
      <c r="M6" s="144" t="s">
        <v>821</v>
      </c>
      <c r="N6" s="146" t="s">
        <v>694</v>
      </c>
      <c r="O6" s="148"/>
      <c r="P6" s="146" t="s">
        <v>695</v>
      </c>
      <c r="Q6" s="148"/>
      <c r="R6" s="155" t="s">
        <v>442</v>
      </c>
      <c r="S6" s="149" t="s">
        <v>781</v>
      </c>
      <c r="T6" s="277" t="s">
        <v>817</v>
      </c>
      <c r="U6" s="144" t="s">
        <v>445</v>
      </c>
      <c r="V6" s="144" t="s">
        <v>588</v>
      </c>
      <c r="X6" s="20" t="s">
        <v>602</v>
      </c>
      <c r="Y6" s="20" t="s">
        <v>654</v>
      </c>
      <c r="Z6" s="20" t="s">
        <v>696</v>
      </c>
      <c r="AA6" s="22" t="s">
        <v>965</v>
      </c>
      <c r="AB6" s="23" t="s">
        <v>630</v>
      </c>
      <c r="AC6" s="23" t="s">
        <v>604</v>
      </c>
      <c r="AD6" s="20" t="s">
        <v>605</v>
      </c>
      <c r="AE6" s="20"/>
      <c r="AF6" s="30" t="s">
        <v>606</v>
      </c>
      <c r="AG6" s="31"/>
      <c r="AH6" s="31"/>
      <c r="AI6" s="31"/>
      <c r="AJ6" s="31"/>
      <c r="AK6" s="32"/>
      <c r="AL6" s="33" t="s">
        <v>607</v>
      </c>
      <c r="AM6" s="33"/>
      <c r="AN6" s="33" t="s">
        <v>656</v>
      </c>
      <c r="AO6" s="33"/>
      <c r="AP6" s="33" t="s">
        <v>608</v>
      </c>
      <c r="AQ6" s="38"/>
      <c r="AR6" s="20" t="s">
        <v>609</v>
      </c>
      <c r="AS6" s="20" t="s">
        <v>657</v>
      </c>
      <c r="AT6" s="20"/>
      <c r="AU6" s="20"/>
      <c r="AV6" s="69" t="s">
        <v>823</v>
      </c>
      <c r="AW6" s="70"/>
      <c r="AX6" s="70"/>
      <c r="AY6" s="70"/>
      <c r="AZ6" s="70"/>
      <c r="BA6" s="70"/>
      <c r="BB6" s="70"/>
      <c r="BC6" s="70"/>
      <c r="BD6" s="70"/>
      <c r="BE6" s="20" t="s">
        <v>443</v>
      </c>
      <c r="BF6" s="20"/>
      <c r="BG6" s="20"/>
      <c r="BH6" s="269"/>
      <c r="BI6" s="272" t="s">
        <v>980</v>
      </c>
      <c r="BJ6" s="272" t="s">
        <v>981</v>
      </c>
      <c r="BK6" s="33" t="s">
        <v>612</v>
      </c>
      <c r="BL6" s="38"/>
    </row>
    <row r="7" s="111" customFormat="1" ht="26" spans="1:64">
      <c r="A7" s="145"/>
      <c r="B7" s="145"/>
      <c r="C7" s="145"/>
      <c r="D7" s="145"/>
      <c r="E7" s="145"/>
      <c r="F7" s="145"/>
      <c r="G7" s="145"/>
      <c r="H7" s="145"/>
      <c r="I7" s="145"/>
      <c r="J7" s="145"/>
      <c r="K7" s="145"/>
      <c r="L7" s="145"/>
      <c r="M7" s="145"/>
      <c r="N7" s="276" t="s">
        <v>719</v>
      </c>
      <c r="O7" s="148" t="s">
        <v>781</v>
      </c>
      <c r="P7" s="276" t="s">
        <v>719</v>
      </c>
      <c r="Q7" s="148" t="s">
        <v>781</v>
      </c>
      <c r="R7" s="156"/>
      <c r="S7" s="150"/>
      <c r="T7" s="156"/>
      <c r="U7" s="145"/>
      <c r="V7" s="145"/>
      <c r="X7" s="20"/>
      <c r="Y7" s="20"/>
      <c r="Z7" s="20"/>
      <c r="AA7" s="20"/>
      <c r="AB7" s="20"/>
      <c r="AC7" s="20"/>
      <c r="AD7" s="20"/>
      <c r="AE7" s="20"/>
      <c r="AF7" s="33" t="s">
        <v>617</v>
      </c>
      <c r="AG7" s="33" t="s">
        <v>618</v>
      </c>
      <c r="AH7" s="95" t="s">
        <v>972</v>
      </c>
      <c r="AI7" s="33" t="s">
        <v>667</v>
      </c>
      <c r="AJ7" s="33" t="s">
        <v>620</v>
      </c>
      <c r="AK7" s="30" t="s">
        <v>621</v>
      </c>
      <c r="AL7" s="33" t="s">
        <v>622</v>
      </c>
      <c r="AM7" s="33" t="s">
        <v>623</v>
      </c>
      <c r="AN7" s="33" t="s">
        <v>622</v>
      </c>
      <c r="AO7" s="33" t="s">
        <v>668</v>
      </c>
      <c r="AP7" s="33"/>
      <c r="AQ7" s="41"/>
      <c r="AR7" s="20"/>
      <c r="AS7" s="20" t="s">
        <v>669</v>
      </c>
      <c r="AT7" s="20" t="s">
        <v>826</v>
      </c>
      <c r="AU7" s="20" t="s">
        <v>670</v>
      </c>
      <c r="AV7" s="110" t="s">
        <v>784</v>
      </c>
      <c r="AW7" s="110" t="s">
        <v>827</v>
      </c>
      <c r="AX7" s="22" t="s">
        <v>973</v>
      </c>
      <c r="AY7" s="249"/>
      <c r="AZ7" s="249"/>
      <c r="BA7" s="249"/>
      <c r="BB7" s="249"/>
      <c r="BC7" s="249"/>
      <c r="BD7" s="249"/>
      <c r="BE7" s="20" t="s">
        <v>838</v>
      </c>
      <c r="BF7" s="20" t="s">
        <v>839</v>
      </c>
      <c r="BG7" s="20" t="s">
        <v>840</v>
      </c>
      <c r="BH7" s="42"/>
      <c r="BI7" s="41"/>
      <c r="BJ7" s="41"/>
      <c r="BK7" s="33"/>
      <c r="BL7" s="41"/>
    </row>
    <row r="8" ht="15.75" customHeight="1" spans="1:64">
      <c r="A8" s="107" t="str">
        <f>IF(C8="","",ROW()-7)</f>
        <v/>
      </c>
      <c r="B8" s="9"/>
      <c r="C8" s="139"/>
      <c r="D8" s="139"/>
      <c r="E8" s="139"/>
      <c r="F8" s="13"/>
      <c r="G8" s="9"/>
      <c r="H8" s="9"/>
      <c r="I8" s="9"/>
      <c r="J8" s="9"/>
      <c r="K8" s="9"/>
      <c r="L8" s="16"/>
      <c r="M8" s="16"/>
      <c r="N8" s="15"/>
      <c r="O8" s="15"/>
      <c r="P8" s="15"/>
      <c r="Q8" s="15"/>
      <c r="R8" s="15">
        <f t="shared" ref="R8:S12" si="0">N8+P8</f>
        <v>0</v>
      </c>
      <c r="S8" s="15">
        <f t="shared" si="0"/>
        <v>0</v>
      </c>
      <c r="T8" s="15"/>
      <c r="U8" s="16" t="str">
        <f>IF(R8-S8=0,"",(T8-R8+S8)/(R8-S8)*100)</f>
        <v/>
      </c>
      <c r="V8" s="27"/>
      <c r="X8" s="28"/>
      <c r="Y8" s="28"/>
      <c r="Z8" s="28"/>
      <c r="AA8" s="28"/>
      <c r="AB8" s="28"/>
      <c r="AC8" s="28"/>
      <c r="AD8" s="28"/>
      <c r="AE8" s="28"/>
      <c r="AF8" s="28"/>
      <c r="AG8" s="28"/>
      <c r="AH8" s="28"/>
      <c r="AI8" s="28"/>
      <c r="AJ8" s="34"/>
      <c r="AK8" s="34"/>
      <c r="AL8" s="28"/>
      <c r="AM8" s="34"/>
      <c r="AN8" s="34"/>
      <c r="AO8" s="34"/>
      <c r="AP8" s="34"/>
      <c r="AQ8" s="34"/>
      <c r="AR8" s="34"/>
      <c r="AS8" s="34" t="s">
        <v>208</v>
      </c>
      <c r="AT8" s="34"/>
      <c r="AU8" s="34"/>
      <c r="AV8" s="34"/>
      <c r="AW8" s="34"/>
      <c r="AX8" s="34"/>
      <c r="AY8" s="34"/>
      <c r="AZ8" s="34"/>
      <c r="BA8" s="34"/>
      <c r="BB8" s="34" t="str">
        <f>IFERROR(BA8/(AZ8+BA8)*100,"")</f>
        <v/>
      </c>
      <c r="BC8" s="34"/>
      <c r="BD8" s="34"/>
      <c r="BE8" s="247"/>
      <c r="BF8" s="34" t="str">
        <f t="shared" ref="BF8:BF31" si="1">IFERROR(ROUND(BB8-BC8-BD8,0),"")</f>
        <v/>
      </c>
      <c r="BG8" s="44" t="str">
        <f t="shared" ref="BG8:BG31" si="2">IFERROR(BE8*BF8/100,"")</f>
        <v/>
      </c>
      <c r="BH8" s="34"/>
      <c r="BI8" s="34" t="str">
        <f t="shared" ref="BI8:BI31" si="3">IFERROR((BG8-S8)/S8*100,"")</f>
        <v/>
      </c>
      <c r="BJ8" s="34"/>
      <c r="BK8" s="34"/>
      <c r="BL8" s="34"/>
    </row>
    <row r="9" ht="15.75" customHeight="1" spans="1:64">
      <c r="A9" s="107" t="str">
        <f t="shared" ref="A9:A30" si="4">IF(C9="","",ROW()-7)</f>
        <v/>
      </c>
      <c r="B9" s="9"/>
      <c r="C9" s="139"/>
      <c r="D9" s="139"/>
      <c r="E9" s="139"/>
      <c r="F9" s="13"/>
      <c r="G9" s="9"/>
      <c r="H9" s="9"/>
      <c r="I9" s="9"/>
      <c r="J9" s="9"/>
      <c r="K9" s="9"/>
      <c r="L9" s="16"/>
      <c r="M9" s="16"/>
      <c r="N9" s="15"/>
      <c r="O9" s="15"/>
      <c r="P9" s="15"/>
      <c r="Q9" s="15"/>
      <c r="R9" s="15">
        <f t="shared" si="0"/>
        <v>0</v>
      </c>
      <c r="S9" s="15">
        <f t="shared" si="0"/>
        <v>0</v>
      </c>
      <c r="T9" s="15"/>
      <c r="U9" s="16" t="str">
        <f t="shared" ref="U9:U31" si="5">IF(R9-S9=0,"",(T9-R9+S9)/(R9-S9)*100)</f>
        <v/>
      </c>
      <c r="V9" s="27"/>
      <c r="X9" s="28"/>
      <c r="Y9" s="28"/>
      <c r="Z9" s="28"/>
      <c r="AA9" s="28"/>
      <c r="AB9" s="28"/>
      <c r="AC9" s="28"/>
      <c r="AD9" s="28"/>
      <c r="AE9" s="28"/>
      <c r="AF9" s="28"/>
      <c r="AG9" s="28"/>
      <c r="AH9" s="28"/>
      <c r="AI9" s="28"/>
      <c r="AJ9" s="35"/>
      <c r="AK9" s="34"/>
      <c r="AL9" s="28"/>
      <c r="AM9" s="34"/>
      <c r="AN9" s="34"/>
      <c r="AO9" s="34"/>
      <c r="AP9" s="34"/>
      <c r="AQ9" s="34"/>
      <c r="AR9" s="34"/>
      <c r="AS9" s="34"/>
      <c r="AT9" s="34"/>
      <c r="AU9" s="34"/>
      <c r="AV9" s="34"/>
      <c r="AW9" s="34"/>
      <c r="AX9" s="34"/>
      <c r="AY9" s="34"/>
      <c r="AZ9" s="34"/>
      <c r="BA9" s="34"/>
      <c r="BB9" s="34" t="str">
        <f t="shared" ref="BB9:BB31" si="6">IFERROR(BA9/(AZ9+BA9)*100,"")</f>
        <v/>
      </c>
      <c r="BC9" s="34"/>
      <c r="BD9" s="34"/>
      <c r="BE9" s="247"/>
      <c r="BF9" s="34" t="str">
        <f t="shared" si="1"/>
        <v/>
      </c>
      <c r="BG9" s="44" t="str">
        <f t="shared" si="2"/>
        <v/>
      </c>
      <c r="BH9" s="34"/>
      <c r="BI9" s="34" t="str">
        <f t="shared" si="3"/>
        <v/>
      </c>
      <c r="BJ9" s="34"/>
      <c r="BK9" s="34"/>
      <c r="BL9" s="34"/>
    </row>
    <row r="10" ht="15.75" customHeight="1" spans="1:64">
      <c r="A10" s="107" t="str">
        <f t="shared" si="4"/>
        <v/>
      </c>
      <c r="B10" s="9"/>
      <c r="C10" s="139"/>
      <c r="D10" s="139"/>
      <c r="E10" s="139"/>
      <c r="F10" s="13"/>
      <c r="G10" s="9"/>
      <c r="H10" s="9"/>
      <c r="I10" s="9"/>
      <c r="J10" s="9"/>
      <c r="K10" s="9"/>
      <c r="L10" s="16"/>
      <c r="M10" s="16"/>
      <c r="N10" s="15"/>
      <c r="O10" s="15"/>
      <c r="P10" s="15"/>
      <c r="Q10" s="15"/>
      <c r="R10" s="15">
        <f t="shared" si="0"/>
        <v>0</v>
      </c>
      <c r="S10" s="15">
        <f t="shared" si="0"/>
        <v>0</v>
      </c>
      <c r="T10" s="15"/>
      <c r="U10" s="16" t="str">
        <f t="shared" si="5"/>
        <v/>
      </c>
      <c r="V10" s="27"/>
      <c r="X10" s="28"/>
      <c r="Y10" s="28"/>
      <c r="Z10" s="28"/>
      <c r="AA10" s="28"/>
      <c r="AB10" s="28"/>
      <c r="AC10" s="28"/>
      <c r="AD10" s="28"/>
      <c r="AE10" s="28"/>
      <c r="AF10" s="28"/>
      <c r="AG10" s="28"/>
      <c r="AH10" s="28"/>
      <c r="AI10" s="28"/>
      <c r="AJ10" s="35"/>
      <c r="AK10" s="34"/>
      <c r="AL10" s="28"/>
      <c r="AM10" s="34"/>
      <c r="AN10" s="34"/>
      <c r="AO10" s="34"/>
      <c r="AP10" s="34"/>
      <c r="AQ10" s="34"/>
      <c r="AR10" s="34"/>
      <c r="AS10" s="34"/>
      <c r="AT10" s="34"/>
      <c r="AU10" s="34"/>
      <c r="AV10" s="34"/>
      <c r="AW10" s="34"/>
      <c r="AX10" s="34"/>
      <c r="AY10" s="34"/>
      <c r="AZ10" s="34"/>
      <c r="BA10" s="34" t="s">
        <v>208</v>
      </c>
      <c r="BB10" s="34" t="str">
        <f t="shared" si="6"/>
        <v/>
      </c>
      <c r="BC10" s="34"/>
      <c r="BD10" s="34"/>
      <c r="BE10" s="247"/>
      <c r="BF10" s="34" t="str">
        <f t="shared" si="1"/>
        <v/>
      </c>
      <c r="BG10" s="44" t="str">
        <f t="shared" si="2"/>
        <v/>
      </c>
      <c r="BH10" s="34"/>
      <c r="BI10" s="34" t="str">
        <f t="shared" si="3"/>
        <v/>
      </c>
      <c r="BJ10" s="34"/>
      <c r="BK10" s="34"/>
      <c r="BL10" s="34"/>
    </row>
    <row r="11" ht="15.75" customHeight="1" spans="1:64">
      <c r="A11" s="107" t="str">
        <f t="shared" si="4"/>
        <v/>
      </c>
      <c r="B11" s="9"/>
      <c r="C11" s="139"/>
      <c r="D11" s="139"/>
      <c r="E11" s="139"/>
      <c r="F11" s="13"/>
      <c r="G11" s="9"/>
      <c r="H11" s="9"/>
      <c r="I11" s="9"/>
      <c r="J11" s="9"/>
      <c r="K11" s="9"/>
      <c r="L11" s="16"/>
      <c r="M11" s="16"/>
      <c r="N11" s="15"/>
      <c r="O11" s="15"/>
      <c r="P11" s="15"/>
      <c r="Q11" s="15"/>
      <c r="R11" s="15">
        <f t="shared" ref="R11:S30" si="7">N11+P11</f>
        <v>0</v>
      </c>
      <c r="S11" s="15">
        <f t="shared" si="0"/>
        <v>0</v>
      </c>
      <c r="T11" s="15"/>
      <c r="U11" s="16" t="str">
        <f t="shared" si="5"/>
        <v/>
      </c>
      <c r="V11" s="27"/>
      <c r="X11" s="28"/>
      <c r="Y11" s="28"/>
      <c r="Z11" s="28"/>
      <c r="AA11" s="28"/>
      <c r="AB11" s="28"/>
      <c r="AC11" s="28"/>
      <c r="AD11" s="28"/>
      <c r="AE11" s="28"/>
      <c r="AF11" s="28"/>
      <c r="AG11" s="28"/>
      <c r="AH11" s="28"/>
      <c r="AI11" s="28"/>
      <c r="AJ11" s="35"/>
      <c r="AK11" s="34"/>
      <c r="AL11" s="28"/>
      <c r="AM11" s="34"/>
      <c r="AN11" s="34"/>
      <c r="AO11" s="34"/>
      <c r="AP11" s="34"/>
      <c r="AQ11" s="34"/>
      <c r="AR11" s="34"/>
      <c r="AS11" s="34"/>
      <c r="AT11" s="34"/>
      <c r="AU11" s="34"/>
      <c r="AV11" s="34"/>
      <c r="AW11" s="34"/>
      <c r="AX11" s="34"/>
      <c r="AY11" s="34"/>
      <c r="AZ11" s="34"/>
      <c r="BA11" s="34"/>
      <c r="BB11" s="34" t="str">
        <f t="shared" si="6"/>
        <v/>
      </c>
      <c r="BC11" s="34"/>
      <c r="BD11" s="34"/>
      <c r="BE11" s="247"/>
      <c r="BF11" s="34" t="str">
        <f t="shared" si="1"/>
        <v/>
      </c>
      <c r="BG11" s="44" t="str">
        <f t="shared" si="2"/>
        <v/>
      </c>
      <c r="BH11" s="34"/>
      <c r="BI11" s="34" t="str">
        <f t="shared" si="3"/>
        <v/>
      </c>
      <c r="BJ11" s="34"/>
      <c r="BK11" s="34"/>
      <c r="BL11" s="34"/>
    </row>
    <row r="12" ht="15.75" customHeight="1" spans="1:64">
      <c r="A12" s="107" t="str">
        <f t="shared" si="4"/>
        <v/>
      </c>
      <c r="B12" s="9"/>
      <c r="C12" s="139"/>
      <c r="D12" s="139"/>
      <c r="E12" s="139"/>
      <c r="F12" s="13"/>
      <c r="G12" s="9"/>
      <c r="H12" s="9"/>
      <c r="I12" s="9"/>
      <c r="J12" s="9"/>
      <c r="K12" s="9"/>
      <c r="L12" s="16"/>
      <c r="M12" s="16"/>
      <c r="N12" s="15"/>
      <c r="O12" s="15"/>
      <c r="P12" s="15"/>
      <c r="Q12" s="15"/>
      <c r="R12" s="15">
        <f t="shared" si="7"/>
        <v>0</v>
      </c>
      <c r="S12" s="15">
        <f t="shared" si="0"/>
        <v>0</v>
      </c>
      <c r="T12" s="15"/>
      <c r="U12" s="16" t="str">
        <f t="shared" si="5"/>
        <v/>
      </c>
      <c r="V12" s="27"/>
      <c r="X12" s="28"/>
      <c r="Y12" s="28"/>
      <c r="Z12" s="28"/>
      <c r="AA12" s="28"/>
      <c r="AB12" s="28"/>
      <c r="AC12" s="28"/>
      <c r="AD12" s="28"/>
      <c r="AE12" s="28"/>
      <c r="AF12" s="28"/>
      <c r="AG12" s="28"/>
      <c r="AH12" s="28"/>
      <c r="AI12" s="28"/>
      <c r="AJ12" s="35"/>
      <c r="AK12" s="34"/>
      <c r="AL12" s="28"/>
      <c r="AM12" s="34"/>
      <c r="AN12" s="34"/>
      <c r="AO12" s="34"/>
      <c r="AP12" s="34"/>
      <c r="AQ12" s="34"/>
      <c r="AR12" s="34"/>
      <c r="AS12" s="34"/>
      <c r="AT12" s="34"/>
      <c r="AU12" s="34"/>
      <c r="AV12" s="34"/>
      <c r="AW12" s="34"/>
      <c r="AX12" s="34"/>
      <c r="AY12" s="34"/>
      <c r="AZ12" s="34"/>
      <c r="BA12" s="34"/>
      <c r="BB12" s="34" t="str">
        <f t="shared" si="6"/>
        <v/>
      </c>
      <c r="BC12" s="34"/>
      <c r="BD12" s="34"/>
      <c r="BE12" s="247"/>
      <c r="BF12" s="34" t="str">
        <f t="shared" si="1"/>
        <v/>
      </c>
      <c r="BG12" s="44" t="str">
        <f t="shared" si="2"/>
        <v/>
      </c>
      <c r="BH12" s="34"/>
      <c r="BI12" s="34" t="str">
        <f t="shared" si="3"/>
        <v/>
      </c>
      <c r="BJ12" s="34"/>
      <c r="BK12" s="34"/>
      <c r="BL12" s="34"/>
    </row>
    <row r="13" ht="15.75" customHeight="1" spans="1:64">
      <c r="A13" s="107" t="str">
        <f t="shared" si="4"/>
        <v/>
      </c>
      <c r="B13" s="9"/>
      <c r="C13" s="139"/>
      <c r="D13" s="139"/>
      <c r="E13" s="139"/>
      <c r="F13" s="13"/>
      <c r="G13" s="9"/>
      <c r="H13" s="9"/>
      <c r="I13" s="9"/>
      <c r="J13" s="9"/>
      <c r="K13" s="9"/>
      <c r="L13" s="16"/>
      <c r="M13" s="16"/>
      <c r="N13" s="15"/>
      <c r="O13" s="15"/>
      <c r="P13" s="15"/>
      <c r="Q13" s="15"/>
      <c r="R13" s="15">
        <f t="shared" si="7"/>
        <v>0</v>
      </c>
      <c r="S13" s="15">
        <f t="shared" si="7"/>
        <v>0</v>
      </c>
      <c r="T13" s="15"/>
      <c r="U13" s="16" t="str">
        <f t="shared" si="5"/>
        <v/>
      </c>
      <c r="V13" s="27"/>
      <c r="X13" s="28"/>
      <c r="Y13" s="28"/>
      <c r="Z13" s="28"/>
      <c r="AA13" s="28"/>
      <c r="AB13" s="28"/>
      <c r="AC13" s="28"/>
      <c r="AD13" s="28"/>
      <c r="AE13" s="28"/>
      <c r="AF13" s="28"/>
      <c r="AG13" s="28"/>
      <c r="AH13" s="28"/>
      <c r="AI13" s="28"/>
      <c r="AJ13" s="35"/>
      <c r="AK13" s="34"/>
      <c r="AL13" s="28"/>
      <c r="AM13" s="34"/>
      <c r="AN13" s="34"/>
      <c r="AO13" s="34"/>
      <c r="AP13" s="34"/>
      <c r="AQ13" s="34"/>
      <c r="AR13" s="34"/>
      <c r="AS13" s="34"/>
      <c r="AT13" s="34"/>
      <c r="AU13" s="34"/>
      <c r="AV13" s="34"/>
      <c r="AW13" s="34"/>
      <c r="AX13" s="34"/>
      <c r="AY13" s="34"/>
      <c r="AZ13" s="34"/>
      <c r="BA13" s="34"/>
      <c r="BB13" s="34" t="str">
        <f t="shared" si="6"/>
        <v/>
      </c>
      <c r="BC13" s="34"/>
      <c r="BD13" s="34"/>
      <c r="BE13" s="247"/>
      <c r="BF13" s="34" t="str">
        <f t="shared" si="1"/>
        <v/>
      </c>
      <c r="BG13" s="44" t="str">
        <f t="shared" si="2"/>
        <v/>
      </c>
      <c r="BH13" s="34"/>
      <c r="BI13" s="34" t="str">
        <f t="shared" si="3"/>
        <v/>
      </c>
      <c r="BJ13" s="34"/>
      <c r="BK13" s="34"/>
      <c r="BL13" s="34"/>
    </row>
    <row r="14" ht="15.75" customHeight="1" spans="1:64">
      <c r="A14" s="107" t="str">
        <f t="shared" si="4"/>
        <v/>
      </c>
      <c r="B14" s="9"/>
      <c r="C14" s="139"/>
      <c r="D14" s="139"/>
      <c r="E14" s="139"/>
      <c r="F14" s="13"/>
      <c r="G14" s="9"/>
      <c r="H14" s="9"/>
      <c r="I14" s="9"/>
      <c r="J14" s="9"/>
      <c r="K14" s="9"/>
      <c r="L14" s="16"/>
      <c r="M14" s="16"/>
      <c r="N14" s="15"/>
      <c r="O14" s="15"/>
      <c r="P14" s="15"/>
      <c r="Q14" s="15"/>
      <c r="R14" s="15">
        <f t="shared" si="7"/>
        <v>0</v>
      </c>
      <c r="S14" s="15">
        <f t="shared" si="7"/>
        <v>0</v>
      </c>
      <c r="T14" s="15"/>
      <c r="U14" s="16" t="str">
        <f t="shared" si="5"/>
        <v/>
      </c>
      <c r="V14" s="27"/>
      <c r="X14" s="28"/>
      <c r="Y14" s="28"/>
      <c r="Z14" s="28"/>
      <c r="AA14" s="28"/>
      <c r="AB14" s="28"/>
      <c r="AC14" s="28"/>
      <c r="AD14" s="28"/>
      <c r="AE14" s="28"/>
      <c r="AF14" s="28"/>
      <c r="AG14" s="28"/>
      <c r="AH14" s="28"/>
      <c r="AI14" s="28"/>
      <c r="AJ14" s="35"/>
      <c r="AK14" s="34"/>
      <c r="AL14" s="28"/>
      <c r="AM14" s="34"/>
      <c r="AN14" s="34"/>
      <c r="AO14" s="34"/>
      <c r="AP14" s="34"/>
      <c r="AQ14" s="34"/>
      <c r="AR14" s="34"/>
      <c r="AS14" s="34"/>
      <c r="AT14" s="34"/>
      <c r="AU14" s="34"/>
      <c r="AV14" s="34"/>
      <c r="AW14" s="34"/>
      <c r="AX14" s="34"/>
      <c r="AY14" s="34"/>
      <c r="AZ14" s="34"/>
      <c r="BA14" s="34"/>
      <c r="BB14" s="34" t="str">
        <f t="shared" si="6"/>
        <v/>
      </c>
      <c r="BC14" s="34"/>
      <c r="BD14" s="34"/>
      <c r="BE14" s="247"/>
      <c r="BF14" s="34" t="str">
        <f t="shared" si="1"/>
        <v/>
      </c>
      <c r="BG14" s="44" t="str">
        <f t="shared" si="2"/>
        <v/>
      </c>
      <c r="BH14" s="34"/>
      <c r="BI14" s="34" t="str">
        <f t="shared" si="3"/>
        <v/>
      </c>
      <c r="BJ14" s="34"/>
      <c r="BK14" s="34"/>
      <c r="BL14" s="34"/>
    </row>
    <row r="15" ht="15.75" customHeight="1" spans="1:64">
      <c r="A15" s="107" t="str">
        <f t="shared" si="4"/>
        <v/>
      </c>
      <c r="B15" s="9"/>
      <c r="C15" s="139"/>
      <c r="D15" s="139"/>
      <c r="E15" s="139"/>
      <c r="F15" s="13"/>
      <c r="G15" s="9"/>
      <c r="H15" s="9"/>
      <c r="I15" s="9"/>
      <c r="J15" s="9"/>
      <c r="K15" s="9"/>
      <c r="L15" s="16"/>
      <c r="M15" s="16"/>
      <c r="N15" s="15"/>
      <c r="O15" s="15"/>
      <c r="P15" s="15"/>
      <c r="Q15" s="15"/>
      <c r="R15" s="15">
        <f t="shared" si="7"/>
        <v>0</v>
      </c>
      <c r="S15" s="15">
        <f t="shared" si="7"/>
        <v>0</v>
      </c>
      <c r="T15" s="15"/>
      <c r="U15" s="16" t="str">
        <f t="shared" si="5"/>
        <v/>
      </c>
      <c r="V15" s="27"/>
      <c r="X15" s="28"/>
      <c r="Y15" s="28"/>
      <c r="Z15" s="28"/>
      <c r="AA15" s="28"/>
      <c r="AB15" s="28"/>
      <c r="AC15" s="28"/>
      <c r="AD15" s="28"/>
      <c r="AE15" s="28"/>
      <c r="AF15" s="28"/>
      <c r="AG15" s="28"/>
      <c r="AH15" s="28"/>
      <c r="AI15" s="28"/>
      <c r="AJ15" s="35"/>
      <c r="AK15" s="34"/>
      <c r="AL15" s="28"/>
      <c r="AM15" s="34"/>
      <c r="AN15" s="34"/>
      <c r="AO15" s="34"/>
      <c r="AP15" s="34"/>
      <c r="AQ15" s="34"/>
      <c r="AR15" s="34"/>
      <c r="AS15" s="34"/>
      <c r="AT15" s="34"/>
      <c r="AU15" s="34"/>
      <c r="AV15" s="34"/>
      <c r="AW15" s="34"/>
      <c r="AX15" s="34"/>
      <c r="AY15" s="34"/>
      <c r="AZ15" s="34"/>
      <c r="BA15" s="34"/>
      <c r="BB15" s="34" t="str">
        <f t="shared" si="6"/>
        <v/>
      </c>
      <c r="BC15" s="34"/>
      <c r="BD15" s="34"/>
      <c r="BE15" s="247"/>
      <c r="BF15" s="34" t="str">
        <f t="shared" si="1"/>
        <v/>
      </c>
      <c r="BG15" s="44" t="str">
        <f t="shared" si="2"/>
        <v/>
      </c>
      <c r="BH15" s="34"/>
      <c r="BI15" s="34" t="str">
        <f t="shared" si="3"/>
        <v/>
      </c>
      <c r="BJ15" s="34"/>
      <c r="BK15" s="34"/>
      <c r="BL15" s="34"/>
    </row>
    <row r="16" ht="15.75" customHeight="1" spans="1:64">
      <c r="A16" s="107"/>
      <c r="B16" s="9"/>
      <c r="C16" s="139"/>
      <c r="D16" s="139"/>
      <c r="E16" s="139"/>
      <c r="F16" s="13"/>
      <c r="G16" s="9"/>
      <c r="H16" s="9"/>
      <c r="I16" s="9"/>
      <c r="J16" s="9"/>
      <c r="K16" s="9"/>
      <c r="L16" s="16"/>
      <c r="M16" s="16"/>
      <c r="N16" s="15"/>
      <c r="O16" s="15"/>
      <c r="P16" s="15"/>
      <c r="Q16" s="15"/>
      <c r="R16" s="15">
        <f t="shared" ref="R16:R18" si="8">N16+P16</f>
        <v>0</v>
      </c>
      <c r="S16" s="15">
        <f t="shared" ref="S16:S18" si="9">O16+Q16</f>
        <v>0</v>
      </c>
      <c r="T16" s="15"/>
      <c r="U16" s="16" t="str">
        <f t="shared" ref="U16:U18" si="10">IF(R16-S16=0,"",(T16-R16+S16)/(R16-S16)*100)</f>
        <v/>
      </c>
      <c r="V16" s="27"/>
      <c r="X16" s="28"/>
      <c r="Y16" s="28"/>
      <c r="Z16" s="28"/>
      <c r="AA16" s="28"/>
      <c r="AB16" s="28"/>
      <c r="AC16" s="28"/>
      <c r="AD16" s="28"/>
      <c r="AE16" s="28"/>
      <c r="AF16" s="28"/>
      <c r="AG16" s="28"/>
      <c r="AH16" s="28"/>
      <c r="AI16" s="28"/>
      <c r="AJ16" s="35"/>
      <c r="AK16" s="34"/>
      <c r="AL16" s="28"/>
      <c r="AM16" s="34"/>
      <c r="AN16" s="34"/>
      <c r="AO16" s="34"/>
      <c r="AP16" s="34"/>
      <c r="AQ16" s="34"/>
      <c r="AR16" s="34"/>
      <c r="AS16" s="34"/>
      <c r="AT16" s="34"/>
      <c r="AU16" s="34"/>
      <c r="AV16" s="34"/>
      <c r="AW16" s="34"/>
      <c r="AX16" s="34"/>
      <c r="AY16" s="34"/>
      <c r="AZ16" s="34"/>
      <c r="BA16" s="34"/>
      <c r="BB16" s="34"/>
      <c r="BC16" s="34"/>
      <c r="BD16" s="34"/>
      <c r="BE16" s="247"/>
      <c r="BF16" s="34"/>
      <c r="BG16" s="44"/>
      <c r="BH16" s="34"/>
      <c r="BI16" s="34"/>
      <c r="BJ16" s="34"/>
      <c r="BK16" s="34"/>
      <c r="BL16" s="34"/>
    </row>
    <row r="17" ht="15.75" customHeight="1" spans="1:64">
      <c r="A17" s="107"/>
      <c r="B17" s="9"/>
      <c r="C17" s="139"/>
      <c r="D17" s="139"/>
      <c r="E17" s="139"/>
      <c r="F17" s="13"/>
      <c r="G17" s="9"/>
      <c r="H17" s="9"/>
      <c r="I17" s="9"/>
      <c r="J17" s="9"/>
      <c r="K17" s="9"/>
      <c r="L17" s="16"/>
      <c r="M17" s="16"/>
      <c r="N17" s="15"/>
      <c r="O17" s="15"/>
      <c r="P17" s="15"/>
      <c r="Q17" s="15"/>
      <c r="R17" s="15">
        <f t="shared" si="8"/>
        <v>0</v>
      </c>
      <c r="S17" s="15">
        <f t="shared" si="9"/>
        <v>0</v>
      </c>
      <c r="T17" s="15"/>
      <c r="U17" s="16" t="str">
        <f t="shared" si="10"/>
        <v/>
      </c>
      <c r="V17" s="27"/>
      <c r="X17" s="28"/>
      <c r="Y17" s="28"/>
      <c r="Z17" s="28"/>
      <c r="AA17" s="28"/>
      <c r="AB17" s="28"/>
      <c r="AC17" s="28"/>
      <c r="AD17" s="28"/>
      <c r="AE17" s="28"/>
      <c r="AF17" s="28"/>
      <c r="AG17" s="28"/>
      <c r="AH17" s="28"/>
      <c r="AI17" s="28"/>
      <c r="AJ17" s="35"/>
      <c r="AK17" s="34"/>
      <c r="AL17" s="28"/>
      <c r="AM17" s="34"/>
      <c r="AN17" s="34"/>
      <c r="AO17" s="34"/>
      <c r="AP17" s="34"/>
      <c r="AQ17" s="34"/>
      <c r="AR17" s="34"/>
      <c r="AS17" s="34"/>
      <c r="AT17" s="34"/>
      <c r="AU17" s="34"/>
      <c r="AV17" s="34"/>
      <c r="AW17" s="34"/>
      <c r="AX17" s="34"/>
      <c r="AY17" s="34"/>
      <c r="AZ17" s="34"/>
      <c r="BA17" s="34"/>
      <c r="BB17" s="34"/>
      <c r="BC17" s="34"/>
      <c r="BD17" s="34"/>
      <c r="BE17" s="247"/>
      <c r="BF17" s="34"/>
      <c r="BG17" s="44"/>
      <c r="BH17" s="34"/>
      <c r="BI17" s="34"/>
      <c r="BJ17" s="34"/>
      <c r="BK17" s="34"/>
      <c r="BL17" s="34"/>
    </row>
    <row r="18" ht="15.75" customHeight="1" spans="1:64">
      <c r="A18" s="107"/>
      <c r="B18" s="9"/>
      <c r="C18" s="139"/>
      <c r="D18" s="139"/>
      <c r="E18" s="139"/>
      <c r="F18" s="13"/>
      <c r="G18" s="9"/>
      <c r="H18" s="9"/>
      <c r="I18" s="9"/>
      <c r="J18" s="9"/>
      <c r="K18" s="9"/>
      <c r="L18" s="16"/>
      <c r="M18" s="16"/>
      <c r="N18" s="15"/>
      <c r="O18" s="15"/>
      <c r="P18" s="15"/>
      <c r="Q18" s="15"/>
      <c r="R18" s="15">
        <f t="shared" si="8"/>
        <v>0</v>
      </c>
      <c r="S18" s="15">
        <f t="shared" si="9"/>
        <v>0</v>
      </c>
      <c r="T18" s="15"/>
      <c r="U18" s="16" t="str">
        <f t="shared" si="10"/>
        <v/>
      </c>
      <c r="V18" s="27"/>
      <c r="X18" s="28"/>
      <c r="Y18" s="28"/>
      <c r="Z18" s="28"/>
      <c r="AA18" s="28"/>
      <c r="AB18" s="28"/>
      <c r="AC18" s="28"/>
      <c r="AD18" s="28"/>
      <c r="AE18" s="28"/>
      <c r="AF18" s="28"/>
      <c r="AG18" s="28"/>
      <c r="AH18" s="28"/>
      <c r="AI18" s="28"/>
      <c r="AJ18" s="35"/>
      <c r="AK18" s="34"/>
      <c r="AL18" s="28"/>
      <c r="AM18" s="34"/>
      <c r="AN18" s="34"/>
      <c r="AO18" s="34"/>
      <c r="AP18" s="34"/>
      <c r="AQ18" s="34"/>
      <c r="AR18" s="34"/>
      <c r="AS18" s="34"/>
      <c r="AT18" s="34"/>
      <c r="AU18" s="34"/>
      <c r="AV18" s="34"/>
      <c r="AW18" s="34"/>
      <c r="AX18" s="34"/>
      <c r="AY18" s="34"/>
      <c r="AZ18" s="34"/>
      <c r="BA18" s="34"/>
      <c r="BB18" s="34"/>
      <c r="BC18" s="34"/>
      <c r="BD18" s="34"/>
      <c r="BE18" s="247"/>
      <c r="BF18" s="34"/>
      <c r="BG18" s="44"/>
      <c r="BH18" s="34"/>
      <c r="BI18" s="34"/>
      <c r="BJ18" s="34"/>
      <c r="BK18" s="34"/>
      <c r="BL18" s="34"/>
    </row>
    <row r="19" ht="15.75" customHeight="1" spans="1:64">
      <c r="A19" s="107" t="str">
        <f t="shared" si="4"/>
        <v/>
      </c>
      <c r="B19" s="9"/>
      <c r="C19" s="139"/>
      <c r="D19" s="139"/>
      <c r="E19" s="139"/>
      <c r="F19" s="13"/>
      <c r="G19" s="9"/>
      <c r="H19" s="9"/>
      <c r="I19" s="9"/>
      <c r="J19" s="9"/>
      <c r="K19" s="9"/>
      <c r="L19" s="16"/>
      <c r="M19" s="16"/>
      <c r="N19" s="15"/>
      <c r="O19" s="15"/>
      <c r="P19" s="15"/>
      <c r="Q19" s="15"/>
      <c r="R19" s="15">
        <f t="shared" si="7"/>
        <v>0</v>
      </c>
      <c r="S19" s="15">
        <f t="shared" si="7"/>
        <v>0</v>
      </c>
      <c r="T19" s="15"/>
      <c r="U19" s="16" t="str">
        <f t="shared" si="5"/>
        <v/>
      </c>
      <c r="V19" s="27"/>
      <c r="X19" s="28"/>
      <c r="Y19" s="28"/>
      <c r="Z19" s="28"/>
      <c r="AA19" s="28"/>
      <c r="AB19" s="28"/>
      <c r="AC19" s="28"/>
      <c r="AD19" s="28"/>
      <c r="AE19" s="28"/>
      <c r="AF19" s="28"/>
      <c r="AG19" s="28"/>
      <c r="AH19" s="28"/>
      <c r="AI19" s="28"/>
      <c r="AJ19" s="35"/>
      <c r="AK19" s="34"/>
      <c r="AL19" s="28"/>
      <c r="AM19" s="34"/>
      <c r="AN19" s="34"/>
      <c r="AO19" s="34"/>
      <c r="AP19" s="34"/>
      <c r="AQ19" s="34"/>
      <c r="AR19" s="34"/>
      <c r="AS19" s="34"/>
      <c r="AT19" s="34"/>
      <c r="AU19" s="34"/>
      <c r="AV19" s="34"/>
      <c r="AW19" s="34"/>
      <c r="AX19" s="34"/>
      <c r="AY19" s="34"/>
      <c r="AZ19" s="34"/>
      <c r="BA19" s="34"/>
      <c r="BB19" s="34" t="str">
        <f t="shared" si="6"/>
        <v/>
      </c>
      <c r="BC19" s="34"/>
      <c r="BD19" s="34"/>
      <c r="BE19" s="247"/>
      <c r="BF19" s="34" t="str">
        <f t="shared" si="1"/>
        <v/>
      </c>
      <c r="BG19" s="44" t="str">
        <f t="shared" si="2"/>
        <v/>
      </c>
      <c r="BH19" s="34"/>
      <c r="BI19" s="34" t="str">
        <f t="shared" si="3"/>
        <v/>
      </c>
      <c r="BJ19" s="34"/>
      <c r="BK19" s="34"/>
      <c r="BL19" s="34"/>
    </row>
    <row r="20" ht="15.75" customHeight="1" spans="1:64">
      <c r="A20" s="107" t="str">
        <f t="shared" si="4"/>
        <v/>
      </c>
      <c r="B20" s="9"/>
      <c r="C20" s="139"/>
      <c r="D20" s="139"/>
      <c r="E20" s="139"/>
      <c r="F20" s="13"/>
      <c r="G20" s="9"/>
      <c r="H20" s="9"/>
      <c r="I20" s="9"/>
      <c r="J20" s="9"/>
      <c r="K20" s="9"/>
      <c r="L20" s="16"/>
      <c r="M20" s="16"/>
      <c r="N20" s="15"/>
      <c r="O20" s="15"/>
      <c r="P20" s="15"/>
      <c r="Q20" s="15"/>
      <c r="R20" s="15">
        <f t="shared" si="7"/>
        <v>0</v>
      </c>
      <c r="S20" s="15">
        <f t="shared" si="7"/>
        <v>0</v>
      </c>
      <c r="T20" s="15"/>
      <c r="U20" s="16" t="str">
        <f t="shared" si="5"/>
        <v/>
      </c>
      <c r="V20" s="27"/>
      <c r="X20" s="28"/>
      <c r="Y20" s="28"/>
      <c r="Z20" s="28"/>
      <c r="AA20" s="28"/>
      <c r="AB20" s="28"/>
      <c r="AC20" s="28"/>
      <c r="AD20" s="28"/>
      <c r="AE20" s="28"/>
      <c r="AF20" s="28"/>
      <c r="AG20" s="28"/>
      <c r="AH20" s="28"/>
      <c r="AI20" s="28"/>
      <c r="AJ20" s="35"/>
      <c r="AK20" s="34"/>
      <c r="AL20" s="28"/>
      <c r="AM20" s="34"/>
      <c r="AN20" s="34"/>
      <c r="AO20" s="34"/>
      <c r="AP20" s="34"/>
      <c r="AQ20" s="34"/>
      <c r="AR20" s="34"/>
      <c r="AS20" s="34"/>
      <c r="AT20" s="34"/>
      <c r="AU20" s="34"/>
      <c r="AV20" s="34"/>
      <c r="AW20" s="34"/>
      <c r="AX20" s="34"/>
      <c r="AY20" s="34"/>
      <c r="AZ20" s="34"/>
      <c r="BA20" s="34"/>
      <c r="BB20" s="34" t="str">
        <f t="shared" si="6"/>
        <v/>
      </c>
      <c r="BC20" s="34"/>
      <c r="BD20" s="34"/>
      <c r="BE20" s="247"/>
      <c r="BF20" s="34" t="str">
        <f t="shared" si="1"/>
        <v/>
      </c>
      <c r="BG20" s="44" t="str">
        <f t="shared" si="2"/>
        <v/>
      </c>
      <c r="BH20" s="34"/>
      <c r="BI20" s="34" t="str">
        <f t="shared" si="3"/>
        <v/>
      </c>
      <c r="BJ20" s="34"/>
      <c r="BK20" s="34"/>
      <c r="BL20" s="34"/>
    </row>
    <row r="21" ht="15.75" customHeight="1" spans="1:64">
      <c r="A21" s="107" t="str">
        <f t="shared" si="4"/>
        <v/>
      </c>
      <c r="B21" s="9"/>
      <c r="C21" s="139"/>
      <c r="D21" s="139"/>
      <c r="E21" s="139"/>
      <c r="F21" s="13"/>
      <c r="G21" s="9"/>
      <c r="H21" s="9"/>
      <c r="I21" s="9"/>
      <c r="J21" s="9"/>
      <c r="K21" s="9"/>
      <c r="L21" s="16"/>
      <c r="M21" s="16"/>
      <c r="N21" s="15"/>
      <c r="O21" s="15"/>
      <c r="P21" s="15"/>
      <c r="Q21" s="15"/>
      <c r="R21" s="15">
        <f t="shared" si="7"/>
        <v>0</v>
      </c>
      <c r="S21" s="15">
        <f t="shared" si="7"/>
        <v>0</v>
      </c>
      <c r="T21" s="15"/>
      <c r="U21" s="16" t="str">
        <f t="shared" si="5"/>
        <v/>
      </c>
      <c r="V21" s="27"/>
      <c r="X21" s="28"/>
      <c r="Y21" s="28"/>
      <c r="Z21" s="28"/>
      <c r="AA21" s="28"/>
      <c r="AB21" s="28"/>
      <c r="AC21" s="28"/>
      <c r="AD21" s="28"/>
      <c r="AE21" s="28"/>
      <c r="AF21" s="28"/>
      <c r="AG21" s="28"/>
      <c r="AH21" s="28"/>
      <c r="AI21" s="28"/>
      <c r="AJ21" s="35"/>
      <c r="AK21" s="34"/>
      <c r="AL21" s="28"/>
      <c r="AM21" s="34"/>
      <c r="AN21" s="34"/>
      <c r="AO21" s="34"/>
      <c r="AP21" s="34"/>
      <c r="AQ21" s="34"/>
      <c r="AR21" s="34"/>
      <c r="AS21" s="34"/>
      <c r="AT21" s="34"/>
      <c r="AU21" s="34"/>
      <c r="AV21" s="34"/>
      <c r="AW21" s="34"/>
      <c r="AX21" s="34"/>
      <c r="AY21" s="34"/>
      <c r="AZ21" s="34"/>
      <c r="BA21" s="34"/>
      <c r="BB21" s="34" t="str">
        <f t="shared" si="6"/>
        <v/>
      </c>
      <c r="BC21" s="34"/>
      <c r="BD21" s="34"/>
      <c r="BE21" s="247"/>
      <c r="BF21" s="34" t="str">
        <f t="shared" si="1"/>
        <v/>
      </c>
      <c r="BG21" s="44" t="str">
        <f t="shared" si="2"/>
        <v/>
      </c>
      <c r="BH21" s="34"/>
      <c r="BI21" s="34" t="str">
        <f t="shared" si="3"/>
        <v/>
      </c>
      <c r="BJ21" s="34"/>
      <c r="BK21" s="34"/>
      <c r="BL21" s="34"/>
    </row>
    <row r="22" ht="15.75" customHeight="1" spans="1:64">
      <c r="A22" s="107" t="str">
        <f t="shared" si="4"/>
        <v/>
      </c>
      <c r="B22" s="9"/>
      <c r="C22" s="139"/>
      <c r="D22" s="139"/>
      <c r="E22" s="139"/>
      <c r="F22" s="13"/>
      <c r="G22" s="9"/>
      <c r="H22" s="9"/>
      <c r="I22" s="9"/>
      <c r="J22" s="9"/>
      <c r="K22" s="9"/>
      <c r="L22" s="16"/>
      <c r="M22" s="16"/>
      <c r="N22" s="15"/>
      <c r="O22" s="15"/>
      <c r="P22" s="15"/>
      <c r="Q22" s="15"/>
      <c r="R22" s="15">
        <f t="shared" si="7"/>
        <v>0</v>
      </c>
      <c r="S22" s="15">
        <f t="shared" si="7"/>
        <v>0</v>
      </c>
      <c r="T22" s="15"/>
      <c r="U22" s="16" t="str">
        <f t="shared" si="5"/>
        <v/>
      </c>
      <c r="V22" s="27"/>
      <c r="X22" s="28"/>
      <c r="Y22" s="28"/>
      <c r="Z22" s="28"/>
      <c r="AA22" s="28"/>
      <c r="AB22" s="28"/>
      <c r="AC22" s="28"/>
      <c r="AD22" s="28"/>
      <c r="AE22" s="28"/>
      <c r="AF22" s="28"/>
      <c r="AG22" s="28"/>
      <c r="AH22" s="28"/>
      <c r="AI22" s="28"/>
      <c r="AJ22" s="35"/>
      <c r="AK22" s="34"/>
      <c r="AL22" s="28"/>
      <c r="AM22" s="34"/>
      <c r="AN22" s="34"/>
      <c r="AO22" s="34"/>
      <c r="AP22" s="34"/>
      <c r="AQ22" s="34"/>
      <c r="AR22" s="34"/>
      <c r="AS22" s="34"/>
      <c r="AT22" s="34"/>
      <c r="AU22" s="34"/>
      <c r="AV22" s="34"/>
      <c r="AW22" s="34"/>
      <c r="AX22" s="34"/>
      <c r="AY22" s="34"/>
      <c r="AZ22" s="34"/>
      <c r="BA22" s="34"/>
      <c r="BB22" s="34" t="str">
        <f t="shared" si="6"/>
        <v/>
      </c>
      <c r="BC22" s="34"/>
      <c r="BD22" s="34"/>
      <c r="BE22" s="247"/>
      <c r="BF22" s="34" t="str">
        <f t="shared" si="1"/>
        <v/>
      </c>
      <c r="BG22" s="44" t="str">
        <f t="shared" si="2"/>
        <v/>
      </c>
      <c r="BH22" s="34"/>
      <c r="BI22" s="34" t="str">
        <f t="shared" si="3"/>
        <v/>
      </c>
      <c r="BJ22" s="34"/>
      <c r="BK22" s="34"/>
      <c r="BL22" s="34"/>
    </row>
    <row r="23" ht="15.75" customHeight="1" spans="1:64">
      <c r="A23" s="107" t="str">
        <f t="shared" si="4"/>
        <v/>
      </c>
      <c r="B23" s="9"/>
      <c r="C23" s="139"/>
      <c r="D23" s="139"/>
      <c r="E23" s="139"/>
      <c r="F23" s="13"/>
      <c r="G23" s="9"/>
      <c r="H23" s="9"/>
      <c r="I23" s="9"/>
      <c r="J23" s="9"/>
      <c r="K23" s="9"/>
      <c r="L23" s="16"/>
      <c r="M23" s="16"/>
      <c r="N23" s="15"/>
      <c r="O23" s="15"/>
      <c r="P23" s="15"/>
      <c r="Q23" s="15"/>
      <c r="R23" s="15">
        <f t="shared" si="7"/>
        <v>0</v>
      </c>
      <c r="S23" s="15">
        <f t="shared" si="7"/>
        <v>0</v>
      </c>
      <c r="T23" s="15"/>
      <c r="U23" s="16" t="str">
        <f t="shared" si="5"/>
        <v/>
      </c>
      <c r="V23" s="27"/>
      <c r="X23" s="28"/>
      <c r="Y23" s="28"/>
      <c r="Z23" s="28"/>
      <c r="AA23" s="28"/>
      <c r="AB23" s="28"/>
      <c r="AC23" s="28"/>
      <c r="AD23" s="28"/>
      <c r="AE23" s="28"/>
      <c r="AF23" s="28"/>
      <c r="AG23" s="28"/>
      <c r="AH23" s="28"/>
      <c r="AI23" s="28"/>
      <c r="AJ23" s="35"/>
      <c r="AK23" s="34"/>
      <c r="AL23" s="28"/>
      <c r="AM23" s="34"/>
      <c r="AN23" s="34"/>
      <c r="AO23" s="34"/>
      <c r="AP23" s="34"/>
      <c r="AQ23" s="34"/>
      <c r="AR23" s="34"/>
      <c r="AS23" s="34"/>
      <c r="AT23" s="34"/>
      <c r="AU23" s="34"/>
      <c r="AV23" s="34"/>
      <c r="AW23" s="34"/>
      <c r="AX23" s="34"/>
      <c r="AY23" s="34"/>
      <c r="AZ23" s="34"/>
      <c r="BA23" s="34"/>
      <c r="BB23" s="34" t="str">
        <f t="shared" si="6"/>
        <v/>
      </c>
      <c r="BC23" s="34"/>
      <c r="BD23" s="34"/>
      <c r="BE23" s="247"/>
      <c r="BF23" s="34" t="str">
        <f t="shared" si="1"/>
        <v/>
      </c>
      <c r="BG23" s="44" t="str">
        <f t="shared" si="2"/>
        <v/>
      </c>
      <c r="BH23" s="34"/>
      <c r="BI23" s="34" t="str">
        <f t="shared" si="3"/>
        <v/>
      </c>
      <c r="BJ23" s="34"/>
      <c r="BK23" s="34"/>
      <c r="BL23" s="34"/>
    </row>
    <row r="24" ht="15.75" customHeight="1" spans="1:64">
      <c r="A24" s="107" t="str">
        <f t="shared" si="4"/>
        <v/>
      </c>
      <c r="B24" s="9"/>
      <c r="C24" s="139"/>
      <c r="D24" s="139"/>
      <c r="E24" s="139"/>
      <c r="F24" s="13"/>
      <c r="G24" s="9"/>
      <c r="H24" s="9"/>
      <c r="I24" s="9"/>
      <c r="J24" s="9"/>
      <c r="K24" s="9"/>
      <c r="L24" s="16"/>
      <c r="M24" s="16"/>
      <c r="N24" s="15"/>
      <c r="O24" s="15"/>
      <c r="P24" s="15"/>
      <c r="Q24" s="15"/>
      <c r="R24" s="15">
        <f t="shared" si="7"/>
        <v>0</v>
      </c>
      <c r="S24" s="15">
        <f t="shared" si="7"/>
        <v>0</v>
      </c>
      <c r="T24" s="15"/>
      <c r="U24" s="16" t="str">
        <f t="shared" si="5"/>
        <v/>
      </c>
      <c r="V24" s="27"/>
      <c r="X24" s="28"/>
      <c r="Y24" s="28"/>
      <c r="Z24" s="28"/>
      <c r="AA24" s="28"/>
      <c r="AB24" s="28"/>
      <c r="AC24" s="28"/>
      <c r="AD24" s="28"/>
      <c r="AE24" s="28"/>
      <c r="AF24" s="28"/>
      <c r="AG24" s="28"/>
      <c r="AH24" s="28"/>
      <c r="AI24" s="28"/>
      <c r="AJ24" s="35"/>
      <c r="AK24" s="34"/>
      <c r="AL24" s="28"/>
      <c r="AM24" s="34"/>
      <c r="AN24" s="34"/>
      <c r="AO24" s="34"/>
      <c r="AP24" s="34"/>
      <c r="AQ24" s="34"/>
      <c r="AR24" s="34"/>
      <c r="AS24" s="34"/>
      <c r="AT24" s="34"/>
      <c r="AU24" s="34"/>
      <c r="AV24" s="34"/>
      <c r="AW24" s="34"/>
      <c r="AX24" s="34"/>
      <c r="AY24" s="34"/>
      <c r="AZ24" s="34"/>
      <c r="BA24" s="34"/>
      <c r="BB24" s="34" t="str">
        <f t="shared" si="6"/>
        <v/>
      </c>
      <c r="BC24" s="34"/>
      <c r="BD24" s="34"/>
      <c r="BE24" s="247"/>
      <c r="BF24" s="34" t="str">
        <f t="shared" si="1"/>
        <v/>
      </c>
      <c r="BG24" s="44" t="str">
        <f t="shared" si="2"/>
        <v/>
      </c>
      <c r="BH24" s="34"/>
      <c r="BI24" s="34" t="str">
        <f t="shared" si="3"/>
        <v/>
      </c>
      <c r="BJ24" s="34"/>
      <c r="BK24" s="34"/>
      <c r="BL24" s="34"/>
    </row>
    <row r="25" ht="15.75" customHeight="1" spans="1:64">
      <c r="A25" s="107" t="str">
        <f t="shared" si="4"/>
        <v/>
      </c>
      <c r="B25" s="9"/>
      <c r="C25" s="139"/>
      <c r="D25" s="139"/>
      <c r="E25" s="139"/>
      <c r="F25" s="13"/>
      <c r="G25" s="9"/>
      <c r="H25" s="9"/>
      <c r="I25" s="9"/>
      <c r="J25" s="9"/>
      <c r="K25" s="9"/>
      <c r="L25" s="16"/>
      <c r="M25" s="16"/>
      <c r="N25" s="15"/>
      <c r="O25" s="15"/>
      <c r="P25" s="15"/>
      <c r="Q25" s="15"/>
      <c r="R25" s="15">
        <f t="shared" si="7"/>
        <v>0</v>
      </c>
      <c r="S25" s="15">
        <f t="shared" si="7"/>
        <v>0</v>
      </c>
      <c r="T25" s="15"/>
      <c r="U25" s="16" t="str">
        <f t="shared" si="5"/>
        <v/>
      </c>
      <c r="V25" s="27"/>
      <c r="X25" s="28"/>
      <c r="Y25" s="28"/>
      <c r="Z25" s="28"/>
      <c r="AA25" s="28"/>
      <c r="AB25" s="28"/>
      <c r="AC25" s="28"/>
      <c r="AD25" s="28"/>
      <c r="AE25" s="28"/>
      <c r="AF25" s="28"/>
      <c r="AG25" s="28"/>
      <c r="AH25" s="28"/>
      <c r="AI25" s="28"/>
      <c r="AJ25" s="35"/>
      <c r="AK25" s="34"/>
      <c r="AL25" s="28"/>
      <c r="AM25" s="34"/>
      <c r="AN25" s="34"/>
      <c r="AO25" s="34"/>
      <c r="AP25" s="34"/>
      <c r="AQ25" s="34"/>
      <c r="AR25" s="34"/>
      <c r="AS25" s="34"/>
      <c r="AT25" s="34"/>
      <c r="AU25" s="34"/>
      <c r="AV25" s="34"/>
      <c r="AW25" s="34"/>
      <c r="AX25" s="34"/>
      <c r="AY25" s="34"/>
      <c r="AZ25" s="34"/>
      <c r="BA25" s="34"/>
      <c r="BB25" s="34" t="str">
        <f t="shared" si="6"/>
        <v/>
      </c>
      <c r="BC25" s="34"/>
      <c r="BD25" s="34"/>
      <c r="BE25" s="247"/>
      <c r="BF25" s="34" t="str">
        <f t="shared" si="1"/>
        <v/>
      </c>
      <c r="BG25" s="44" t="str">
        <f t="shared" si="2"/>
        <v/>
      </c>
      <c r="BH25" s="34"/>
      <c r="BI25" s="34" t="str">
        <f t="shared" si="3"/>
        <v/>
      </c>
      <c r="BJ25" s="34"/>
      <c r="BK25" s="34"/>
      <c r="BL25" s="34"/>
    </row>
    <row r="26" ht="15.75" customHeight="1" spans="1:64">
      <c r="A26" s="107" t="str">
        <f t="shared" si="4"/>
        <v/>
      </c>
      <c r="B26" s="9"/>
      <c r="C26" s="139"/>
      <c r="D26" s="139"/>
      <c r="E26" s="139"/>
      <c r="F26" s="13"/>
      <c r="G26" s="9"/>
      <c r="H26" s="9"/>
      <c r="I26" s="9"/>
      <c r="J26" s="9"/>
      <c r="K26" s="9"/>
      <c r="L26" s="16"/>
      <c r="M26" s="16"/>
      <c r="N26" s="15"/>
      <c r="O26" s="15"/>
      <c r="P26" s="15"/>
      <c r="Q26" s="15"/>
      <c r="R26" s="15">
        <f t="shared" si="7"/>
        <v>0</v>
      </c>
      <c r="S26" s="15">
        <f t="shared" si="7"/>
        <v>0</v>
      </c>
      <c r="T26" s="15"/>
      <c r="U26" s="16" t="str">
        <f t="shared" si="5"/>
        <v/>
      </c>
      <c r="V26" s="27"/>
      <c r="X26" s="28"/>
      <c r="Y26" s="28"/>
      <c r="Z26" s="28"/>
      <c r="AA26" s="28"/>
      <c r="AB26" s="28"/>
      <c r="AC26" s="28"/>
      <c r="AD26" s="28"/>
      <c r="AE26" s="28"/>
      <c r="AF26" s="28"/>
      <c r="AG26" s="28"/>
      <c r="AH26" s="28"/>
      <c r="AI26" s="28"/>
      <c r="AJ26" s="35"/>
      <c r="AK26" s="34"/>
      <c r="AL26" s="28"/>
      <c r="AM26" s="34"/>
      <c r="AN26" s="34"/>
      <c r="AO26" s="34"/>
      <c r="AP26" s="34"/>
      <c r="AQ26" s="34"/>
      <c r="AR26" s="34"/>
      <c r="AS26" s="34"/>
      <c r="AT26" s="34"/>
      <c r="AU26" s="34"/>
      <c r="AV26" s="34"/>
      <c r="AW26" s="34"/>
      <c r="AX26" s="34"/>
      <c r="AY26" s="34"/>
      <c r="AZ26" s="34"/>
      <c r="BA26" s="34"/>
      <c r="BB26" s="34" t="str">
        <f t="shared" si="6"/>
        <v/>
      </c>
      <c r="BC26" s="34"/>
      <c r="BD26" s="34"/>
      <c r="BE26" s="247"/>
      <c r="BF26" s="34" t="str">
        <f t="shared" si="1"/>
        <v/>
      </c>
      <c r="BG26" s="44" t="str">
        <f t="shared" si="2"/>
        <v/>
      </c>
      <c r="BH26" s="34"/>
      <c r="BI26" s="34" t="str">
        <f t="shared" si="3"/>
        <v/>
      </c>
      <c r="BJ26" s="34"/>
      <c r="BK26" s="34"/>
      <c r="BL26" s="34"/>
    </row>
    <row r="27" ht="15.75" customHeight="1" spans="1:64">
      <c r="A27" s="107" t="str">
        <f t="shared" si="4"/>
        <v/>
      </c>
      <c r="B27" s="9"/>
      <c r="C27" s="139"/>
      <c r="D27" s="139"/>
      <c r="E27" s="139"/>
      <c r="F27" s="13"/>
      <c r="G27" s="9"/>
      <c r="H27" s="9"/>
      <c r="I27" s="9"/>
      <c r="J27" s="9"/>
      <c r="K27" s="9"/>
      <c r="L27" s="16"/>
      <c r="M27" s="16"/>
      <c r="N27" s="15"/>
      <c r="O27" s="15"/>
      <c r="P27" s="15"/>
      <c r="Q27" s="15"/>
      <c r="R27" s="15">
        <f t="shared" ref="R27:R28" si="11">N27+P27</f>
        <v>0</v>
      </c>
      <c r="S27" s="15">
        <f t="shared" ref="S27:S28" si="12">O27+Q27</f>
        <v>0</v>
      </c>
      <c r="T27" s="15"/>
      <c r="U27" s="16" t="str">
        <f t="shared" ref="U27:U28" si="13">IF(R27-S27=0,"",(T27-R27+S27)/(R27-S27)*100)</f>
        <v/>
      </c>
      <c r="V27" s="27"/>
      <c r="X27" s="28"/>
      <c r="Y27" s="28"/>
      <c r="Z27" s="28"/>
      <c r="AA27" s="28"/>
      <c r="AB27" s="28"/>
      <c r="AC27" s="28"/>
      <c r="AD27" s="28"/>
      <c r="AE27" s="28"/>
      <c r="AF27" s="28"/>
      <c r="AG27" s="28"/>
      <c r="AH27" s="28"/>
      <c r="AI27" s="28"/>
      <c r="AJ27" s="35"/>
      <c r="AK27" s="34"/>
      <c r="AL27" s="28"/>
      <c r="AM27" s="34"/>
      <c r="AN27" s="34"/>
      <c r="AO27" s="34"/>
      <c r="AP27" s="34"/>
      <c r="AQ27" s="34"/>
      <c r="AR27" s="34"/>
      <c r="AS27" s="34"/>
      <c r="AT27" s="34"/>
      <c r="AU27" s="34"/>
      <c r="AV27" s="34"/>
      <c r="AW27" s="34"/>
      <c r="AX27" s="34"/>
      <c r="AY27" s="34"/>
      <c r="AZ27" s="34"/>
      <c r="BA27" s="34"/>
      <c r="BB27" s="34" t="str">
        <f t="shared" si="6"/>
        <v/>
      </c>
      <c r="BC27" s="34"/>
      <c r="BD27" s="34"/>
      <c r="BE27" s="247"/>
      <c r="BF27" s="34" t="str">
        <f t="shared" si="1"/>
        <v/>
      </c>
      <c r="BG27" s="44" t="str">
        <f t="shared" si="2"/>
        <v/>
      </c>
      <c r="BH27" s="34"/>
      <c r="BI27" s="34" t="str">
        <f t="shared" si="3"/>
        <v/>
      </c>
      <c r="BJ27" s="34"/>
      <c r="BK27" s="34"/>
      <c r="BL27" s="34"/>
    </row>
    <row r="28" ht="15.75" customHeight="1" spans="1:64">
      <c r="A28" s="107" t="str">
        <f t="shared" si="4"/>
        <v/>
      </c>
      <c r="B28" s="9"/>
      <c r="C28" s="139"/>
      <c r="D28" s="139"/>
      <c r="E28" s="139"/>
      <c r="F28" s="13"/>
      <c r="G28" s="9"/>
      <c r="H28" s="9"/>
      <c r="I28" s="9"/>
      <c r="J28" s="9"/>
      <c r="K28" s="9"/>
      <c r="L28" s="16"/>
      <c r="M28" s="16"/>
      <c r="N28" s="15"/>
      <c r="O28" s="15"/>
      <c r="P28" s="15"/>
      <c r="Q28" s="15"/>
      <c r="R28" s="15">
        <f t="shared" si="11"/>
        <v>0</v>
      </c>
      <c r="S28" s="15">
        <f t="shared" si="12"/>
        <v>0</v>
      </c>
      <c r="T28" s="15"/>
      <c r="U28" s="16" t="str">
        <f t="shared" si="13"/>
        <v/>
      </c>
      <c r="V28" s="27"/>
      <c r="X28" s="28"/>
      <c r="Y28" s="28"/>
      <c r="Z28" s="28"/>
      <c r="AA28" s="28"/>
      <c r="AB28" s="28"/>
      <c r="AC28" s="28"/>
      <c r="AD28" s="28"/>
      <c r="AE28" s="28"/>
      <c r="AF28" s="28"/>
      <c r="AG28" s="28"/>
      <c r="AH28" s="28"/>
      <c r="AI28" s="28"/>
      <c r="AJ28" s="35"/>
      <c r="AK28" s="34"/>
      <c r="AL28" s="28"/>
      <c r="AM28" s="34"/>
      <c r="AN28" s="34"/>
      <c r="AO28" s="34"/>
      <c r="AP28" s="34"/>
      <c r="AQ28" s="34"/>
      <c r="AR28" s="34"/>
      <c r="AS28" s="34"/>
      <c r="AT28" s="34"/>
      <c r="AU28" s="34"/>
      <c r="AV28" s="34"/>
      <c r="AW28" s="34"/>
      <c r="AX28" s="34"/>
      <c r="AY28" s="34"/>
      <c r="AZ28" s="34"/>
      <c r="BA28" s="34"/>
      <c r="BB28" s="34" t="str">
        <f t="shared" si="6"/>
        <v/>
      </c>
      <c r="BC28" s="34"/>
      <c r="BD28" s="34"/>
      <c r="BE28" s="247"/>
      <c r="BF28" s="34" t="str">
        <f t="shared" si="1"/>
        <v/>
      </c>
      <c r="BG28" s="44" t="str">
        <f t="shared" si="2"/>
        <v/>
      </c>
      <c r="BH28" s="34"/>
      <c r="BI28" s="34" t="str">
        <f t="shared" si="3"/>
        <v/>
      </c>
      <c r="BJ28" s="34"/>
      <c r="BK28" s="34"/>
      <c r="BL28" s="34"/>
    </row>
    <row r="29" ht="15.75" customHeight="1" spans="1:64">
      <c r="A29" s="107" t="str">
        <f t="shared" si="4"/>
        <v/>
      </c>
      <c r="B29" s="9"/>
      <c r="C29" s="139"/>
      <c r="D29" s="139"/>
      <c r="E29" s="139"/>
      <c r="F29" s="13"/>
      <c r="G29" s="9"/>
      <c r="H29" s="9"/>
      <c r="I29" s="9"/>
      <c r="J29" s="9"/>
      <c r="K29" s="9"/>
      <c r="L29" s="16"/>
      <c r="M29" s="16"/>
      <c r="N29" s="15"/>
      <c r="O29" s="15"/>
      <c r="P29" s="15"/>
      <c r="Q29" s="15"/>
      <c r="R29" s="15">
        <f t="shared" si="7"/>
        <v>0</v>
      </c>
      <c r="S29" s="15">
        <f t="shared" si="7"/>
        <v>0</v>
      </c>
      <c r="T29" s="15"/>
      <c r="U29" s="16" t="str">
        <f t="shared" si="5"/>
        <v/>
      </c>
      <c r="V29" s="27"/>
      <c r="X29" s="28"/>
      <c r="Y29" s="28"/>
      <c r="Z29" s="28"/>
      <c r="AA29" s="28"/>
      <c r="AB29" s="28"/>
      <c r="AC29" s="28"/>
      <c r="AD29" s="28"/>
      <c r="AE29" s="28"/>
      <c r="AF29" s="28"/>
      <c r="AG29" s="28"/>
      <c r="AH29" s="28"/>
      <c r="AI29" s="28"/>
      <c r="AJ29" s="35"/>
      <c r="AK29" s="34"/>
      <c r="AL29" s="28"/>
      <c r="AM29" s="34"/>
      <c r="AN29" s="34"/>
      <c r="AO29" s="34"/>
      <c r="AP29" s="34"/>
      <c r="AQ29" s="34"/>
      <c r="AR29" s="34"/>
      <c r="AS29" s="34"/>
      <c r="AT29" s="34"/>
      <c r="AU29" s="34"/>
      <c r="AV29" s="34"/>
      <c r="AW29" s="34"/>
      <c r="AX29" s="34"/>
      <c r="AY29" s="34"/>
      <c r="AZ29" s="34"/>
      <c r="BA29" s="34"/>
      <c r="BB29" s="34" t="str">
        <f t="shared" si="6"/>
        <v/>
      </c>
      <c r="BC29" s="34"/>
      <c r="BD29" s="34"/>
      <c r="BE29" s="247"/>
      <c r="BF29" s="34" t="str">
        <f t="shared" si="1"/>
        <v/>
      </c>
      <c r="BG29" s="44" t="str">
        <f t="shared" si="2"/>
        <v/>
      </c>
      <c r="BH29" s="34"/>
      <c r="BI29" s="34" t="str">
        <f t="shared" si="3"/>
        <v/>
      </c>
      <c r="BJ29" s="34"/>
      <c r="BK29" s="34"/>
      <c r="BL29" s="34"/>
    </row>
    <row r="30" ht="14.25" customHeight="1" spans="1:64">
      <c r="A30" s="107" t="str">
        <f t="shared" si="4"/>
        <v/>
      </c>
      <c r="B30" s="9"/>
      <c r="C30" s="139"/>
      <c r="D30" s="139"/>
      <c r="E30" s="139"/>
      <c r="F30" s="13"/>
      <c r="G30" s="9"/>
      <c r="H30" s="9"/>
      <c r="I30" s="9"/>
      <c r="J30" s="9"/>
      <c r="K30" s="9"/>
      <c r="L30" s="16"/>
      <c r="M30" s="16"/>
      <c r="N30" s="15"/>
      <c r="O30" s="15"/>
      <c r="P30" s="15"/>
      <c r="Q30" s="15"/>
      <c r="R30" s="15">
        <f t="shared" si="7"/>
        <v>0</v>
      </c>
      <c r="S30" s="15">
        <f t="shared" si="7"/>
        <v>0</v>
      </c>
      <c r="T30" s="15"/>
      <c r="U30" s="16" t="str">
        <f t="shared" si="5"/>
        <v/>
      </c>
      <c r="V30" s="27"/>
      <c r="X30" s="28"/>
      <c r="Y30" s="28"/>
      <c r="Z30" s="28"/>
      <c r="AA30" s="28"/>
      <c r="AB30" s="28"/>
      <c r="AC30" s="28"/>
      <c r="AD30" s="28"/>
      <c r="AE30" s="28"/>
      <c r="AF30" s="28"/>
      <c r="AG30" s="28"/>
      <c r="AH30" s="28"/>
      <c r="AI30" s="28"/>
      <c r="AJ30" s="35"/>
      <c r="AK30" s="34"/>
      <c r="AL30" s="28"/>
      <c r="AM30" s="34"/>
      <c r="AN30" s="34"/>
      <c r="AO30" s="34"/>
      <c r="AP30" s="34"/>
      <c r="AQ30" s="34"/>
      <c r="AR30" s="34"/>
      <c r="AS30" s="34"/>
      <c r="AT30" s="34"/>
      <c r="AU30" s="34"/>
      <c r="AV30" s="34"/>
      <c r="AW30" s="34"/>
      <c r="AX30" s="34"/>
      <c r="AY30" s="34"/>
      <c r="AZ30" s="34"/>
      <c r="BA30" s="34"/>
      <c r="BB30" s="34" t="str">
        <f t="shared" si="6"/>
        <v/>
      </c>
      <c r="BC30" s="34"/>
      <c r="BD30" s="34"/>
      <c r="BE30" s="247"/>
      <c r="BF30" s="34" t="str">
        <f t="shared" si="1"/>
        <v/>
      </c>
      <c r="BG30" s="44" t="str">
        <f t="shared" si="2"/>
        <v/>
      </c>
      <c r="BH30" s="34"/>
      <c r="BI30" s="34" t="str">
        <f t="shared" si="3"/>
        <v/>
      </c>
      <c r="BJ30" s="34"/>
      <c r="BK30" s="34"/>
      <c r="BL30" s="34"/>
    </row>
    <row r="31" ht="12.75" customHeight="1" spans="1:64">
      <c r="A31" s="17" t="s">
        <v>992</v>
      </c>
      <c r="B31" s="274"/>
      <c r="C31" s="275"/>
      <c r="D31" s="275"/>
      <c r="E31" s="275"/>
      <c r="F31" s="9"/>
      <c r="G31" s="9"/>
      <c r="H31" s="9"/>
      <c r="I31" s="9"/>
      <c r="J31" s="16"/>
      <c r="K31" s="16" t="s">
        <v>721</v>
      </c>
      <c r="L31" s="15"/>
      <c r="M31" s="16"/>
      <c r="N31" s="15">
        <f t="shared" ref="N31:T31" si="14">SUM(N8:N30)</f>
        <v>0</v>
      </c>
      <c r="O31" s="15">
        <f t="shared" si="14"/>
        <v>0</v>
      </c>
      <c r="P31" s="15">
        <f t="shared" si="14"/>
        <v>0</v>
      </c>
      <c r="Q31" s="15">
        <f t="shared" si="14"/>
        <v>0</v>
      </c>
      <c r="R31" s="15">
        <f t="shared" si="14"/>
        <v>0</v>
      </c>
      <c r="S31" s="15">
        <f t="shared" si="14"/>
        <v>0</v>
      </c>
      <c r="T31" s="15">
        <f t="shared" si="14"/>
        <v>0</v>
      </c>
      <c r="U31" s="16" t="str">
        <f t="shared" si="5"/>
        <v/>
      </c>
      <c r="V31" s="16" t="s">
        <v>721</v>
      </c>
      <c r="X31" s="28"/>
      <c r="Y31" s="28"/>
      <c r="Z31" s="28"/>
      <c r="AA31" s="28"/>
      <c r="AB31" s="28"/>
      <c r="AC31" s="28"/>
      <c r="AD31" s="28"/>
      <c r="AE31" s="28"/>
      <c r="AF31" s="28"/>
      <c r="AG31" s="28"/>
      <c r="AH31" s="28"/>
      <c r="AI31" s="28"/>
      <c r="AJ31" s="35"/>
      <c r="AK31" s="34"/>
      <c r="AL31" s="28"/>
      <c r="AM31" s="34"/>
      <c r="AN31" s="34"/>
      <c r="AO31" s="34"/>
      <c r="AP31" s="34"/>
      <c r="AQ31" s="34"/>
      <c r="AR31" s="34"/>
      <c r="AS31" s="34"/>
      <c r="AT31" s="34"/>
      <c r="AU31" s="34"/>
      <c r="AV31" s="34"/>
      <c r="AW31" s="34"/>
      <c r="AX31" s="34"/>
      <c r="AY31" s="34"/>
      <c r="AZ31" s="34"/>
      <c r="BA31" s="34"/>
      <c r="BB31" s="34" t="str">
        <f t="shared" si="6"/>
        <v/>
      </c>
      <c r="BC31" s="34"/>
      <c r="BD31" s="34"/>
      <c r="BE31" s="247"/>
      <c r="BF31" s="34" t="str">
        <f t="shared" si="1"/>
        <v/>
      </c>
      <c r="BG31" s="44" t="str">
        <f t="shared" si="2"/>
        <v/>
      </c>
      <c r="BH31" s="34"/>
      <c r="BI31" s="34" t="str">
        <f t="shared" si="3"/>
        <v/>
      </c>
      <c r="BJ31" s="34"/>
      <c r="BK31" s="34"/>
      <c r="BL31" s="34"/>
    </row>
    <row r="32" ht="14.25" customHeight="1" spans="1:64">
      <c r="A32" s="17" t="s">
        <v>975</v>
      </c>
      <c r="B32" s="137"/>
      <c r="C32" s="14"/>
      <c r="D32" s="14"/>
      <c r="E32" s="14"/>
      <c r="F32" s="9"/>
      <c r="G32" s="9"/>
      <c r="H32" s="9"/>
      <c r="I32" s="9"/>
      <c r="J32" s="16"/>
      <c r="K32" s="16"/>
      <c r="L32" s="15"/>
      <c r="M32" s="16"/>
      <c r="N32" s="15">
        <f>O31</f>
        <v>0</v>
      </c>
      <c r="O32" s="16"/>
      <c r="P32" s="15">
        <f>Q31</f>
        <v>0</v>
      </c>
      <c r="Q32" s="16"/>
      <c r="R32" s="15">
        <f>S31</f>
        <v>0</v>
      </c>
      <c r="S32" s="16"/>
      <c r="T32" s="16"/>
      <c r="U32" s="108"/>
      <c r="V32" s="16" t="s">
        <v>721</v>
      </c>
      <c r="X32" s="28"/>
      <c r="Y32" s="28"/>
      <c r="Z32" s="28"/>
      <c r="AA32" s="28"/>
      <c r="AB32" s="28"/>
      <c r="AC32" s="28"/>
      <c r="AD32" s="28"/>
      <c r="AE32" s="28"/>
      <c r="AF32" s="28"/>
      <c r="AG32" s="28"/>
      <c r="AH32" s="28"/>
      <c r="AI32" s="28"/>
      <c r="AJ32" s="35"/>
      <c r="AK32" s="34"/>
      <c r="AL32" s="28"/>
      <c r="AM32" s="34"/>
      <c r="AN32" s="34"/>
      <c r="AO32" s="34"/>
      <c r="AP32" s="34"/>
      <c r="AQ32" s="34"/>
      <c r="AR32" s="34"/>
      <c r="AS32" s="34"/>
      <c r="AT32" s="34"/>
      <c r="AU32" s="34"/>
      <c r="AV32" s="34"/>
      <c r="AW32" s="34"/>
      <c r="AX32" s="34"/>
      <c r="AY32" s="34"/>
      <c r="AZ32" s="34"/>
      <c r="BA32" s="34"/>
      <c r="BB32" s="34" t="str">
        <f t="shared" ref="BB32:BB33" si="15">IFERROR(BA32/(AZ32+BA32)*100,"")</f>
        <v/>
      </c>
      <c r="BC32" s="34"/>
      <c r="BD32" s="34"/>
      <c r="BE32" s="247"/>
      <c r="BF32" s="34" t="str">
        <f t="shared" ref="BF32:BF33" si="16">IFERROR(ROUND(BB32-BC32-BD32,0),"")</f>
        <v/>
      </c>
      <c r="BG32" s="44" t="str">
        <f t="shared" ref="BG32:BG33" si="17">IFERROR(BE32*BF32/100,"")</f>
        <v/>
      </c>
      <c r="BH32" s="34"/>
      <c r="BI32" s="34" t="str">
        <f t="shared" ref="BI32:BI33" si="18">IFERROR((BG32-S32)/S32*100,"")</f>
        <v/>
      </c>
      <c r="BJ32" s="34"/>
      <c r="BK32" s="34"/>
      <c r="BL32" s="34"/>
    </row>
    <row r="33" ht="13.5" customHeight="1" spans="1:64">
      <c r="A33" s="17" t="s">
        <v>993</v>
      </c>
      <c r="B33" s="137"/>
      <c r="C33" s="14"/>
      <c r="D33" s="14"/>
      <c r="E33" s="14"/>
      <c r="F33" s="9"/>
      <c r="G33" s="9"/>
      <c r="H33" s="9"/>
      <c r="I33" s="9"/>
      <c r="J33" s="27"/>
      <c r="K33" s="16"/>
      <c r="L33" s="15"/>
      <c r="M33" s="16"/>
      <c r="N33" s="15">
        <f>N31-N32</f>
        <v>0</v>
      </c>
      <c r="O33" s="16"/>
      <c r="P33" s="15">
        <f>P31-P32</f>
        <v>0</v>
      </c>
      <c r="Q33" s="16"/>
      <c r="R33" s="15">
        <f>R31-R32</f>
        <v>0</v>
      </c>
      <c r="S33" s="16"/>
      <c r="T33" s="15">
        <f>T31-T32</f>
        <v>0</v>
      </c>
      <c r="U33" s="108"/>
      <c r="V33" s="16" t="s">
        <v>721</v>
      </c>
      <c r="X33" s="28"/>
      <c r="Y33" s="28"/>
      <c r="Z33" s="28"/>
      <c r="AA33" s="28"/>
      <c r="AB33" s="28"/>
      <c r="AC33" s="28"/>
      <c r="AD33" s="28"/>
      <c r="AE33" s="28"/>
      <c r="AF33" s="28"/>
      <c r="AG33" s="28"/>
      <c r="AH33" s="28"/>
      <c r="AI33" s="28"/>
      <c r="AJ33" s="35"/>
      <c r="AK33" s="34"/>
      <c r="AL33" s="28"/>
      <c r="AM33" s="34"/>
      <c r="AN33" s="34"/>
      <c r="AO33" s="34"/>
      <c r="AP33" s="34"/>
      <c r="AQ33" s="34"/>
      <c r="AR33" s="34"/>
      <c r="AS33" s="34"/>
      <c r="AT33" s="34"/>
      <c r="AU33" s="34"/>
      <c r="AV33" s="34"/>
      <c r="AW33" s="34"/>
      <c r="AX33" s="34"/>
      <c r="AY33" s="34"/>
      <c r="AZ33" s="34"/>
      <c r="BA33" s="34"/>
      <c r="BB33" s="34" t="str">
        <f t="shared" si="15"/>
        <v/>
      </c>
      <c r="BC33" s="34"/>
      <c r="BD33" s="34"/>
      <c r="BE33" s="247"/>
      <c r="BF33" s="34" t="str">
        <f t="shared" si="16"/>
        <v/>
      </c>
      <c r="BG33" s="44" t="str">
        <f t="shared" si="17"/>
        <v/>
      </c>
      <c r="BH33" s="34"/>
      <c r="BI33" s="34" t="str">
        <f t="shared" si="18"/>
        <v/>
      </c>
      <c r="BJ33" s="34"/>
      <c r="BK33" s="34"/>
      <c r="BL33" s="34"/>
    </row>
    <row r="34" ht="15.75" customHeight="1" spans="1:20">
      <c r="A34" s="3" t="str">
        <f>基本信息输入表!$K$6&amp;"填表人："&amp;基本信息输入表!$M$48</f>
        <v>被评估单位填表人：</v>
      </c>
      <c r="T34" s="3" t="str">
        <f>"评估人员："&amp;基本信息输入表!$Q$48</f>
        <v>评估人员：陈诗雨</v>
      </c>
    </row>
    <row r="35" ht="15.75" customHeight="1" spans="1:1">
      <c r="A35" s="3" t="str">
        <f>"填表日期："&amp;YEAR(基本信息输入表!$O$48)&amp;"年"&amp;MONTH(基本信息输入表!$O$48)&amp;"月"&amp;DAY(基本信息输入表!$O$48)&amp;"日"</f>
        <v>填表日期：1900年1月0日</v>
      </c>
    </row>
    <row r="36" spans="23:23">
      <c r="W36" s="29" t="s">
        <v>466</v>
      </c>
    </row>
  </sheetData>
  <mergeCells count="53">
    <mergeCell ref="A2:V2"/>
    <mergeCell ref="A3:V3"/>
    <mergeCell ref="U4:V4"/>
    <mergeCell ref="A5:F5"/>
    <mergeCell ref="X5:AE5"/>
    <mergeCell ref="AF5:AQ5"/>
    <mergeCell ref="AR5:BH5"/>
    <mergeCell ref="BI5:BL5"/>
    <mergeCell ref="N6:O6"/>
    <mergeCell ref="P6:Q6"/>
    <mergeCell ref="AF6:AK6"/>
    <mergeCell ref="AL6:AM6"/>
    <mergeCell ref="AN6:AO6"/>
    <mergeCell ref="AS6:AU6"/>
    <mergeCell ref="AV6:BD6"/>
    <mergeCell ref="BE6:BG6"/>
    <mergeCell ref="A31:C31"/>
    <mergeCell ref="A32:C32"/>
    <mergeCell ref="A33:C33"/>
    <mergeCell ref="A6:A7"/>
    <mergeCell ref="B6:B7"/>
    <mergeCell ref="C6:C7"/>
    <mergeCell ref="D6:D7"/>
    <mergeCell ref="E6:E7"/>
    <mergeCell ref="F6:F7"/>
    <mergeCell ref="G6:G7"/>
    <mergeCell ref="H6:H7"/>
    <mergeCell ref="I6:I7"/>
    <mergeCell ref="J6:J7"/>
    <mergeCell ref="K6:K7"/>
    <mergeCell ref="L6:L7"/>
    <mergeCell ref="M6:M7"/>
    <mergeCell ref="R6:R7"/>
    <mergeCell ref="S6:S7"/>
    <mergeCell ref="T6:T7"/>
    <mergeCell ref="U6:U7"/>
    <mergeCell ref="V6:V7"/>
    <mergeCell ref="X6:X7"/>
    <mergeCell ref="Y6:Y7"/>
    <mergeCell ref="Z6:Z7"/>
    <mergeCell ref="AA6:AA7"/>
    <mergeCell ref="AB6:AB7"/>
    <mergeCell ref="AC6:AC7"/>
    <mergeCell ref="AD6:AD7"/>
    <mergeCell ref="AE6:AE7"/>
    <mergeCell ref="AP6:AP7"/>
    <mergeCell ref="AQ6:AQ7"/>
    <mergeCell ref="AR6:AR7"/>
    <mergeCell ref="BH6:BH7"/>
    <mergeCell ref="BI6:BI7"/>
    <mergeCell ref="BJ6:BJ7"/>
    <mergeCell ref="BK6:BK7"/>
    <mergeCell ref="BL6:BL7"/>
  </mergeCells>
  <dataValidations count="6">
    <dataValidation type="list" allowBlank="1" showInputMessage="1" showErrorMessage="1" sqref="AL8:AL33">
      <formula1>基本信息输入表!$A$126:$A$128</formula1>
    </dataValidation>
    <dataValidation type="list" allowBlank="1" showInputMessage="1" showErrorMessage="1" sqref="AN8:AN33">
      <formula1>基本信息输入表!$A$129:$A$132</formula1>
    </dataValidation>
    <dataValidation type="list" allowBlank="1" showInputMessage="1" showErrorMessage="1" sqref="AR8:AR33">
      <formula1>基本信息输入表!$A$148:$A$152</formula1>
    </dataValidation>
    <dataValidation type="list" allowBlank="1" showInputMessage="1" showErrorMessage="1" sqref="AV8:AV33">
      <formula1>基本信息输入表!$A$167:$A$172</formula1>
    </dataValidation>
    <dataValidation type="list" allowBlank="1" showInputMessage="1" showErrorMessage="1" sqref="AF8:AI33">
      <formula1>$A$108:$A$109</formula1>
    </dataValidation>
    <dataValidation type="list" allowBlank="1" showInputMessage="1" showErrorMessage="1" sqref="X8:AC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2" fitToHeight="1000" orientation="landscape"/>
  <headerFooter scaleWithDoc="0">
    <oddFooter>&amp;R&amp;"宋体,常规"&amp;10&amp;P/&amp;N</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P32"/>
  <sheetViews>
    <sheetView showGridLines="0" workbookViewId="0">
      <selection activeCell="Q14" sqref="Q14"/>
    </sheetView>
  </sheetViews>
  <sheetFormatPr defaultColWidth="9" defaultRowHeight="13"/>
  <cols>
    <col min="1" max="1" width="6.25" style="3" customWidth="1"/>
    <col min="2" max="2" width="6.75" style="3" customWidth="1"/>
    <col min="3" max="3" width="7.75" style="3" customWidth="1"/>
    <col min="4" max="4" width="13" style="3" customWidth="1"/>
    <col min="5" max="5" width="9.625" style="3" customWidth="1"/>
    <col min="6" max="6" width="7" style="3" customWidth="1"/>
    <col min="7" max="8" width="4.75" style="3" customWidth="1"/>
    <col min="9" max="9" width="4.625" style="3" customWidth="1"/>
    <col min="10" max="10" width="4.25" style="3" customWidth="1"/>
    <col min="11" max="11" width="4.75" style="3" customWidth="1"/>
    <col min="12" max="12" width="6.75" style="3" customWidth="1"/>
    <col min="13" max="13" width="10.25" style="3" customWidth="1"/>
    <col min="14" max="15" width="10.25" style="2" customWidth="1" outlineLevel="1"/>
    <col min="16" max="16" width="10.875" style="3" customWidth="1"/>
    <col min="17" max="17" width="10.375" style="3" customWidth="1"/>
    <col min="18" max="18" width="7.5" style="3" customWidth="1"/>
    <col min="19" max="19" width="7.75" style="3" customWidth="1"/>
    <col min="20" max="20" width="9" style="3"/>
    <col min="21" max="26" width="5.625" style="4" hidden="1" customWidth="1" outlineLevel="1"/>
    <col min="27" max="27" width="14.75" style="4" hidden="1" customWidth="1" outlineLevel="1"/>
    <col min="28" max="28" width="13.625" style="4" customWidth="1" collapsed="1"/>
    <col min="29" max="31" width="5.625" style="4" hidden="1" customWidth="1" outlineLevel="1"/>
    <col min="32" max="33" width="7.25" style="4" hidden="1" customWidth="1" outlineLevel="1"/>
    <col min="34" max="34" width="5.625" style="4" hidden="1" customWidth="1" outlineLevel="1"/>
    <col min="35" max="38" width="8.625" style="4" hidden="1" customWidth="1" outlineLevel="1"/>
    <col min="39" max="39" width="14.625" style="4" hidden="1" customWidth="1" outlineLevel="1"/>
    <col min="40" max="40" width="13.625" style="4" customWidth="1" collapsed="1"/>
    <col min="41" max="42" width="8.625" style="4" customWidth="1" outlineLevel="1"/>
    <col min="43" max="44" width="11.25" style="4" customWidth="1" outlineLevel="1"/>
    <col min="45" max="47" width="8.625" style="4" hidden="1" customWidth="1" outlineLevel="2"/>
    <col min="48" max="48" width="11.25" style="4" hidden="1" customWidth="1" outlineLevel="2"/>
    <col min="49" max="49" width="8.625" style="4" hidden="1" customWidth="1" outlineLevel="2"/>
    <col min="50" max="50" width="10.5" style="4" hidden="1" customWidth="1" outlineLevel="2"/>
    <col min="51" max="51" width="8.625" style="4" hidden="1" customWidth="1" outlineLevel="2"/>
    <col min="52" max="52" width="11.25" style="4" hidden="1" customWidth="1" outlineLevel="2"/>
    <col min="53" max="53" width="11" style="4" hidden="1" customWidth="1" outlineLevel="2"/>
    <col min="54" max="55" width="8.625" style="4" customWidth="1" outlineLevel="1" collapsed="1"/>
    <col min="56" max="56" width="8.625" style="4" customWidth="1" outlineLevel="1"/>
    <col min="57" max="57" width="13.75" style="4" customWidth="1"/>
    <col min="58" max="60" width="13.625" style="4" customWidth="1" outlineLevel="1"/>
    <col min="61" max="61" width="13.625" style="4" customWidth="1"/>
    <col min="62" max="16384" width="9" style="3"/>
  </cols>
  <sheetData>
    <row r="1" spans="1:1">
      <c r="A1" s="5" t="s">
        <v>435</v>
      </c>
    </row>
    <row r="2" s="1" customFormat="1" ht="25.5" customHeight="1" spans="1:61">
      <c r="A2" s="6" t="s">
        <v>994</v>
      </c>
      <c r="B2" s="6"/>
      <c r="C2" s="6"/>
      <c r="D2" s="6"/>
      <c r="E2" s="6"/>
      <c r="F2" s="6"/>
      <c r="G2" s="6"/>
      <c r="H2" s="6"/>
      <c r="I2" s="6"/>
      <c r="J2" s="6"/>
      <c r="K2" s="6"/>
      <c r="L2" s="6"/>
      <c r="M2" s="6"/>
      <c r="N2" s="6"/>
      <c r="O2" s="6"/>
      <c r="P2" s="6"/>
      <c r="Q2" s="6"/>
      <c r="R2" s="6"/>
      <c r="S2" s="6"/>
      <c r="T2" s="267"/>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row>
    <row r="3" ht="15.75" customHeight="1" spans="1:61">
      <c r="A3" s="2" t="str">
        <f>"评估基准日："&amp;TEXT(基本信息输入表!M7,"yyyy年mm月dd日")</f>
        <v>评估基准日：2024年06月30日</v>
      </c>
      <c r="B3" s="2"/>
      <c r="C3" s="2"/>
      <c r="D3" s="2"/>
      <c r="E3" s="2"/>
      <c r="F3" s="2"/>
      <c r="G3" s="2"/>
      <c r="H3" s="2"/>
      <c r="I3" s="2"/>
      <c r="J3" s="2"/>
      <c r="K3" s="2"/>
      <c r="L3" s="2"/>
      <c r="M3" s="2"/>
      <c r="P3" s="2"/>
      <c r="Q3" s="2"/>
      <c r="R3" s="2"/>
      <c r="S3" s="2"/>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row>
    <row r="4" ht="12" customHeight="1" spans="2:68">
      <c r="B4" s="2"/>
      <c r="C4" s="2"/>
      <c r="D4" s="2"/>
      <c r="E4" s="2"/>
      <c r="F4" s="2"/>
      <c r="G4" s="2"/>
      <c r="H4" s="2"/>
      <c r="I4" s="2"/>
      <c r="J4" s="2"/>
      <c r="K4" s="2"/>
      <c r="L4" s="2"/>
      <c r="M4" s="2"/>
      <c r="P4" s="2"/>
      <c r="Q4" s="2"/>
      <c r="R4" s="2"/>
      <c r="S4" s="21" t="s">
        <v>954</v>
      </c>
      <c r="AB4" s="68" t="s">
        <v>598</v>
      </c>
      <c r="AC4" s="36"/>
      <c r="AD4" s="36"/>
      <c r="AE4" s="36"/>
      <c r="AF4" s="36"/>
      <c r="AG4" s="36"/>
      <c r="AH4" s="36"/>
      <c r="AI4" s="37"/>
      <c r="AJ4" s="30" t="s">
        <v>599</v>
      </c>
      <c r="AK4" s="31"/>
      <c r="AL4" s="31"/>
      <c r="AM4" s="31"/>
      <c r="AN4" s="31"/>
      <c r="AO4" s="31"/>
      <c r="AP4" s="31"/>
      <c r="AQ4" s="31"/>
      <c r="AR4" s="31"/>
      <c r="AS4" s="31"/>
      <c r="AT4" s="31"/>
      <c r="AU4" s="32"/>
      <c r="AV4" s="68" t="s">
        <v>600</v>
      </c>
      <c r="AW4" s="36"/>
      <c r="AX4" s="36"/>
      <c r="AY4" s="36"/>
      <c r="AZ4" s="36"/>
      <c r="BA4" s="36"/>
      <c r="BB4" s="36"/>
      <c r="BC4" s="36"/>
      <c r="BD4" s="36"/>
      <c r="BE4" s="36"/>
      <c r="BF4" s="36"/>
      <c r="BG4" s="36"/>
      <c r="BH4" s="36"/>
      <c r="BI4" s="36"/>
      <c r="BJ4" s="36"/>
      <c r="BK4" s="36"/>
      <c r="BL4" s="37"/>
      <c r="BM4" s="30" t="s">
        <v>601</v>
      </c>
      <c r="BN4" s="31"/>
      <c r="BO4" s="31"/>
      <c r="BP4" s="32"/>
    </row>
    <row r="5" ht="13.5" customHeight="1" spans="1:68">
      <c r="A5" s="7" t="str">
        <f>基本信息输入表!K6&amp;"："&amp;基本信息输入表!M6</f>
        <v>被评估单位：贵州天然气能源投资股份有限公司</v>
      </c>
      <c r="B5" s="7"/>
      <c r="C5" s="7"/>
      <c r="D5" s="7"/>
      <c r="E5" s="7"/>
      <c r="F5" s="7"/>
      <c r="S5" s="21" t="s">
        <v>469</v>
      </c>
      <c r="AB5" s="269" t="s">
        <v>602</v>
      </c>
      <c r="AC5" s="269" t="s">
        <v>654</v>
      </c>
      <c r="AD5" s="269" t="s">
        <v>696</v>
      </c>
      <c r="AE5" s="39" t="s">
        <v>965</v>
      </c>
      <c r="AF5" s="270" t="s">
        <v>630</v>
      </c>
      <c r="AG5" s="270" t="s">
        <v>604</v>
      </c>
      <c r="AH5" s="269" t="s">
        <v>605</v>
      </c>
      <c r="AI5" s="269"/>
      <c r="AJ5" s="30" t="s">
        <v>606</v>
      </c>
      <c r="AK5" s="31"/>
      <c r="AL5" s="31"/>
      <c r="AM5" s="31"/>
      <c r="AN5" s="31"/>
      <c r="AO5" s="32"/>
      <c r="AP5" s="30" t="s">
        <v>607</v>
      </c>
      <c r="AQ5" s="32"/>
      <c r="AR5" s="30" t="s">
        <v>656</v>
      </c>
      <c r="AS5" s="32"/>
      <c r="AT5" s="38" t="s">
        <v>608</v>
      </c>
      <c r="AU5" s="38"/>
      <c r="AV5" s="269" t="s">
        <v>609</v>
      </c>
      <c r="AW5" s="68" t="s">
        <v>657</v>
      </c>
      <c r="AX5" s="36"/>
      <c r="AY5" s="37"/>
      <c r="AZ5" s="69" t="s">
        <v>823</v>
      </c>
      <c r="BA5" s="70"/>
      <c r="BB5" s="70"/>
      <c r="BC5" s="70"/>
      <c r="BD5" s="70"/>
      <c r="BE5" s="70"/>
      <c r="BF5" s="70"/>
      <c r="BG5" s="70"/>
      <c r="BH5" s="71"/>
      <c r="BI5" s="68" t="s">
        <v>443</v>
      </c>
      <c r="BJ5" s="36"/>
      <c r="BK5" s="37"/>
      <c r="BL5" s="269"/>
      <c r="BM5" s="272" t="s">
        <v>980</v>
      </c>
      <c r="BN5" s="272" t="s">
        <v>981</v>
      </c>
      <c r="BO5" s="38" t="s">
        <v>612</v>
      </c>
      <c r="BP5" s="38"/>
    </row>
    <row r="6" s="111" customFormat="1" ht="39" spans="1:68">
      <c r="A6" s="112" t="s">
        <v>470</v>
      </c>
      <c r="B6" s="112" t="s">
        <v>983</v>
      </c>
      <c r="C6" s="138" t="s">
        <v>984</v>
      </c>
      <c r="D6" s="138" t="s">
        <v>959</v>
      </c>
      <c r="E6" s="138" t="s">
        <v>985</v>
      </c>
      <c r="F6" s="112" t="s">
        <v>986</v>
      </c>
      <c r="G6" s="112" t="s">
        <v>987</v>
      </c>
      <c r="H6" s="112" t="s">
        <v>971</v>
      </c>
      <c r="I6" s="112" t="s">
        <v>988</v>
      </c>
      <c r="J6" s="112" t="s">
        <v>989</v>
      </c>
      <c r="K6" s="112" t="s">
        <v>990</v>
      </c>
      <c r="L6" s="112" t="s">
        <v>991</v>
      </c>
      <c r="M6" s="112" t="s">
        <v>995</v>
      </c>
      <c r="N6" s="264" t="s">
        <v>440</v>
      </c>
      <c r="O6" s="264" t="s">
        <v>441</v>
      </c>
      <c r="P6" s="265" t="s">
        <v>442</v>
      </c>
      <c r="Q6" s="112" t="s">
        <v>443</v>
      </c>
      <c r="R6" s="112" t="s">
        <v>445</v>
      </c>
      <c r="S6" s="112" t="s">
        <v>588</v>
      </c>
      <c r="AB6" s="42"/>
      <c r="AC6" s="42"/>
      <c r="AD6" s="42"/>
      <c r="AE6" s="109"/>
      <c r="AF6" s="271"/>
      <c r="AG6" s="271"/>
      <c r="AH6" s="42"/>
      <c r="AI6" s="42"/>
      <c r="AJ6" s="33" t="s">
        <v>617</v>
      </c>
      <c r="AK6" s="33" t="s">
        <v>618</v>
      </c>
      <c r="AL6" s="95" t="s">
        <v>972</v>
      </c>
      <c r="AM6" s="33" t="s">
        <v>667</v>
      </c>
      <c r="AN6" s="33" t="s">
        <v>620</v>
      </c>
      <c r="AO6" s="30" t="s">
        <v>621</v>
      </c>
      <c r="AP6" s="33" t="s">
        <v>622</v>
      </c>
      <c r="AQ6" s="33" t="s">
        <v>623</v>
      </c>
      <c r="AR6" s="33" t="s">
        <v>622</v>
      </c>
      <c r="AS6" s="33" t="s">
        <v>668</v>
      </c>
      <c r="AT6" s="41"/>
      <c r="AU6" s="41"/>
      <c r="AV6" s="42"/>
      <c r="AW6" s="20" t="s">
        <v>669</v>
      </c>
      <c r="AX6" s="20" t="s">
        <v>826</v>
      </c>
      <c r="AY6" s="20" t="s">
        <v>670</v>
      </c>
      <c r="AZ6" s="110" t="s">
        <v>784</v>
      </c>
      <c r="BA6" s="110" t="s">
        <v>827</v>
      </c>
      <c r="BB6" s="22" t="s">
        <v>973</v>
      </c>
      <c r="BC6" s="249"/>
      <c r="BD6" s="249"/>
      <c r="BE6" s="249"/>
      <c r="BF6" s="249"/>
      <c r="BG6" s="249"/>
      <c r="BH6" s="249"/>
      <c r="BI6" s="20" t="s">
        <v>838</v>
      </c>
      <c r="BJ6" s="20" t="s">
        <v>839</v>
      </c>
      <c r="BK6" s="20" t="s">
        <v>840</v>
      </c>
      <c r="BL6" s="42"/>
      <c r="BM6" s="273"/>
      <c r="BN6" s="273"/>
      <c r="BO6" s="41"/>
      <c r="BP6" s="41"/>
    </row>
    <row r="7" s="263" customFormat="1" ht="15.75" customHeight="1" spans="1:68">
      <c r="A7" s="107" t="str">
        <f>IF(C7="","",ROW()-6)</f>
        <v/>
      </c>
      <c r="B7" s="216"/>
      <c r="C7" s="139"/>
      <c r="D7" s="139"/>
      <c r="E7" s="139"/>
      <c r="F7" s="139"/>
      <c r="G7" s="216"/>
      <c r="H7" s="216"/>
      <c r="I7" s="216"/>
      <c r="J7" s="216"/>
      <c r="K7" s="216"/>
      <c r="L7" s="108"/>
      <c r="M7" s="108"/>
      <c r="N7" s="266"/>
      <c r="O7" s="266"/>
      <c r="P7" s="16">
        <f t="shared" ref="P7:P9" si="0">N7+O7</f>
        <v>0</v>
      </c>
      <c r="Q7" s="108"/>
      <c r="R7" s="108" t="str">
        <f>IF(P7=0,"",(Q7-P7)/P7*100)</f>
        <v/>
      </c>
      <c r="S7" s="268"/>
      <c r="AB7" s="28"/>
      <c r="AC7" s="28"/>
      <c r="AD7" s="28"/>
      <c r="AE7" s="28"/>
      <c r="AF7" s="28"/>
      <c r="AG7" s="28"/>
      <c r="AH7" s="28"/>
      <c r="AI7" s="28"/>
      <c r="AJ7" s="28"/>
      <c r="AK7" s="28"/>
      <c r="AL7" s="28"/>
      <c r="AM7" s="28"/>
      <c r="AN7" s="34"/>
      <c r="AO7" s="34"/>
      <c r="AP7" s="28"/>
      <c r="AQ7" s="34"/>
      <c r="AR7" s="34"/>
      <c r="AS7" s="34"/>
      <c r="AT7" s="34"/>
      <c r="AU7" s="34"/>
      <c r="AV7" s="34"/>
      <c r="AW7" s="34" t="s">
        <v>208</v>
      </c>
      <c r="AX7" s="34"/>
      <c r="AY7" s="34"/>
      <c r="AZ7" s="34"/>
      <c r="BA7" s="34"/>
      <c r="BB7" s="34"/>
      <c r="BC7" s="34"/>
      <c r="BD7" s="34"/>
      <c r="BE7" s="34"/>
      <c r="BF7" s="34" t="str">
        <f>IFERROR(BE7/(BD7+BE7)*100,"")</f>
        <v/>
      </c>
      <c r="BG7" s="34"/>
      <c r="BH7" s="34"/>
      <c r="BI7" s="247"/>
      <c r="BJ7" s="34" t="str">
        <f t="shared" ref="BJ7:BJ28" si="1">IFERROR(ROUND(BF7-BG7-BH7,0),"")</f>
        <v/>
      </c>
      <c r="BK7" s="44" t="str">
        <f t="shared" ref="BK7:BK28" si="2">IFERROR(BI7*BJ7/100,"")</f>
        <v/>
      </c>
      <c r="BL7" s="34"/>
      <c r="BM7" s="34" t="str">
        <f t="shared" ref="BM7:BM28" si="3">IFERROR((BK7-P8)/P8*100,"")</f>
        <v/>
      </c>
      <c r="BN7" s="34"/>
      <c r="BO7" s="34"/>
      <c r="BP7" s="34"/>
    </row>
    <row r="8" ht="15.75" customHeight="1" spans="1:68">
      <c r="A8" s="107" t="str">
        <f t="shared" ref="A8:A28" si="4">IF(C8="","",ROW()-6)</f>
        <v/>
      </c>
      <c r="B8" s="9"/>
      <c r="C8" s="139"/>
      <c r="D8" s="139"/>
      <c r="E8" s="139"/>
      <c r="F8" s="13"/>
      <c r="G8" s="9"/>
      <c r="H8" s="9"/>
      <c r="I8" s="9"/>
      <c r="J8" s="9"/>
      <c r="K8" s="9"/>
      <c r="L8" s="16"/>
      <c r="M8" s="16"/>
      <c r="N8" s="14"/>
      <c r="O8" s="14"/>
      <c r="P8" s="16">
        <f t="shared" si="0"/>
        <v>0</v>
      </c>
      <c r="Q8" s="16"/>
      <c r="R8" s="16" t="str">
        <f t="shared" ref="R8:R29" si="5">IF(P8=0,"",(Q8-P8)/P8*100)</f>
        <v/>
      </c>
      <c r="S8" s="27"/>
      <c r="AB8" s="28"/>
      <c r="AC8" s="28"/>
      <c r="AD8" s="28"/>
      <c r="AE8" s="28"/>
      <c r="AF8" s="28"/>
      <c r="AG8" s="28"/>
      <c r="AH8" s="28"/>
      <c r="AI8" s="28"/>
      <c r="AJ8" s="28"/>
      <c r="AK8" s="28"/>
      <c r="AL8" s="28"/>
      <c r="AM8" s="28"/>
      <c r="AN8" s="35"/>
      <c r="AO8" s="34"/>
      <c r="AP8" s="28"/>
      <c r="AQ8" s="34"/>
      <c r="AR8" s="34"/>
      <c r="AS8" s="34"/>
      <c r="AT8" s="34"/>
      <c r="AU8" s="34"/>
      <c r="AV8" s="34"/>
      <c r="AW8" s="34"/>
      <c r="AX8" s="34"/>
      <c r="AY8" s="34"/>
      <c r="AZ8" s="34"/>
      <c r="BA8" s="34"/>
      <c r="BB8" s="34"/>
      <c r="BC8" s="34"/>
      <c r="BD8" s="34"/>
      <c r="BE8" s="34"/>
      <c r="BF8" s="34" t="str">
        <f t="shared" ref="BF8:BF28" si="6">IFERROR(BE8/(BD8+BE8)*100,"")</f>
        <v/>
      </c>
      <c r="BG8" s="34"/>
      <c r="BH8" s="34"/>
      <c r="BI8" s="247"/>
      <c r="BJ8" s="34" t="str">
        <f t="shared" si="1"/>
        <v/>
      </c>
      <c r="BK8" s="44" t="str">
        <f t="shared" si="2"/>
        <v/>
      </c>
      <c r="BL8" s="34"/>
      <c r="BM8" s="34" t="str">
        <f t="shared" si="3"/>
        <v/>
      </c>
      <c r="BN8" s="34"/>
      <c r="BO8" s="34"/>
      <c r="BP8" s="34"/>
    </row>
    <row r="9" ht="15.75" customHeight="1" spans="1:68">
      <c r="A9" s="107" t="str">
        <f t="shared" si="4"/>
        <v/>
      </c>
      <c r="B9" s="9"/>
      <c r="C9" s="139"/>
      <c r="D9" s="139"/>
      <c r="E9" s="139"/>
      <c r="F9" s="13"/>
      <c r="G9" s="9"/>
      <c r="H9" s="9"/>
      <c r="I9" s="9"/>
      <c r="J9" s="9"/>
      <c r="K9" s="9"/>
      <c r="L9" s="16"/>
      <c r="M9" s="16"/>
      <c r="N9" s="14"/>
      <c r="O9" s="14"/>
      <c r="P9" s="16">
        <f t="shared" si="0"/>
        <v>0</v>
      </c>
      <c r="Q9" s="16"/>
      <c r="R9" s="16" t="str">
        <f t="shared" si="5"/>
        <v/>
      </c>
      <c r="S9" s="27"/>
      <c r="AB9" s="28"/>
      <c r="AC9" s="28"/>
      <c r="AD9" s="28"/>
      <c r="AE9" s="28"/>
      <c r="AF9" s="28"/>
      <c r="AG9" s="28"/>
      <c r="AH9" s="28"/>
      <c r="AI9" s="28"/>
      <c r="AJ9" s="28"/>
      <c r="AK9" s="28"/>
      <c r="AL9" s="28"/>
      <c r="AM9" s="28"/>
      <c r="AN9" s="35"/>
      <c r="AO9" s="34"/>
      <c r="AP9" s="28"/>
      <c r="AQ9" s="34"/>
      <c r="AR9" s="34"/>
      <c r="AS9" s="34"/>
      <c r="AT9" s="34"/>
      <c r="AU9" s="34"/>
      <c r="AV9" s="34"/>
      <c r="AW9" s="34"/>
      <c r="AX9" s="34"/>
      <c r="AY9" s="34"/>
      <c r="AZ9" s="34"/>
      <c r="BA9" s="34"/>
      <c r="BB9" s="34"/>
      <c r="BC9" s="34"/>
      <c r="BD9" s="34"/>
      <c r="BE9" s="34" t="s">
        <v>208</v>
      </c>
      <c r="BF9" s="34" t="str">
        <f t="shared" si="6"/>
        <v/>
      </c>
      <c r="BG9" s="34"/>
      <c r="BH9" s="34"/>
      <c r="BI9" s="247"/>
      <c r="BJ9" s="34" t="str">
        <f t="shared" si="1"/>
        <v/>
      </c>
      <c r="BK9" s="44" t="str">
        <f t="shared" si="2"/>
        <v/>
      </c>
      <c r="BL9" s="34"/>
      <c r="BM9" s="34" t="str">
        <f t="shared" si="3"/>
        <v/>
      </c>
      <c r="BN9" s="34"/>
      <c r="BO9" s="34"/>
      <c r="BP9" s="34"/>
    </row>
    <row r="10" ht="15.75" customHeight="1" spans="1:68">
      <c r="A10" s="107" t="str">
        <f t="shared" si="4"/>
        <v/>
      </c>
      <c r="B10" s="9"/>
      <c r="C10" s="139"/>
      <c r="D10" s="139"/>
      <c r="E10" s="139"/>
      <c r="F10" s="13"/>
      <c r="G10" s="9"/>
      <c r="H10" s="9"/>
      <c r="I10" s="9"/>
      <c r="J10" s="9"/>
      <c r="K10" s="9"/>
      <c r="L10" s="16"/>
      <c r="M10" s="16"/>
      <c r="N10" s="14"/>
      <c r="O10" s="14"/>
      <c r="P10" s="16">
        <f t="shared" ref="P10:P28" si="7">N10+O10</f>
        <v>0</v>
      </c>
      <c r="Q10" s="16"/>
      <c r="R10" s="16" t="str">
        <f t="shared" si="5"/>
        <v/>
      </c>
      <c r="S10" s="27"/>
      <c r="AB10" s="28"/>
      <c r="AC10" s="28"/>
      <c r="AD10" s="28"/>
      <c r="AE10" s="28"/>
      <c r="AF10" s="28"/>
      <c r="AG10" s="28"/>
      <c r="AH10" s="28"/>
      <c r="AI10" s="28"/>
      <c r="AJ10" s="28"/>
      <c r="AK10" s="28"/>
      <c r="AL10" s="28"/>
      <c r="AM10" s="28"/>
      <c r="AN10" s="35"/>
      <c r="AO10" s="34"/>
      <c r="AP10" s="28"/>
      <c r="AQ10" s="34"/>
      <c r="AR10" s="34"/>
      <c r="AS10" s="34"/>
      <c r="AT10" s="34"/>
      <c r="AU10" s="34"/>
      <c r="AV10" s="34"/>
      <c r="AW10" s="34"/>
      <c r="AX10" s="34"/>
      <c r="AY10" s="34"/>
      <c r="AZ10" s="34"/>
      <c r="BA10" s="34"/>
      <c r="BB10" s="34"/>
      <c r="BC10" s="34"/>
      <c r="BD10" s="34"/>
      <c r="BE10" s="34"/>
      <c r="BF10" s="34" t="str">
        <f t="shared" si="6"/>
        <v/>
      </c>
      <c r="BG10" s="34"/>
      <c r="BH10" s="34"/>
      <c r="BI10" s="247"/>
      <c r="BJ10" s="34" t="str">
        <f t="shared" si="1"/>
        <v/>
      </c>
      <c r="BK10" s="44" t="str">
        <f t="shared" si="2"/>
        <v/>
      </c>
      <c r="BL10" s="34"/>
      <c r="BM10" s="34" t="str">
        <f t="shared" si="3"/>
        <v/>
      </c>
      <c r="BN10" s="34"/>
      <c r="BO10" s="34"/>
      <c r="BP10" s="34"/>
    </row>
    <row r="11" ht="15.75" customHeight="1" spans="1:68">
      <c r="A11" s="107" t="str">
        <f t="shared" si="4"/>
        <v/>
      </c>
      <c r="B11" s="9"/>
      <c r="C11" s="139"/>
      <c r="D11" s="139"/>
      <c r="E11" s="139"/>
      <c r="F11" s="13"/>
      <c r="G11" s="9"/>
      <c r="H11" s="9"/>
      <c r="I11" s="9"/>
      <c r="J11" s="9"/>
      <c r="K11" s="9"/>
      <c r="L11" s="16"/>
      <c r="M11" s="16"/>
      <c r="N11" s="14"/>
      <c r="O11" s="14"/>
      <c r="P11" s="16">
        <f t="shared" si="7"/>
        <v>0</v>
      </c>
      <c r="Q11" s="16"/>
      <c r="R11" s="16" t="str">
        <f t="shared" si="5"/>
        <v/>
      </c>
      <c r="S11" s="27"/>
      <c r="AB11" s="28"/>
      <c r="AC11" s="28"/>
      <c r="AD11" s="28"/>
      <c r="AE11" s="28"/>
      <c r="AF11" s="28"/>
      <c r="AG11" s="28"/>
      <c r="AH11" s="28"/>
      <c r="AI11" s="28"/>
      <c r="AJ11" s="28"/>
      <c r="AK11" s="28"/>
      <c r="AL11" s="28"/>
      <c r="AM11" s="28"/>
      <c r="AN11" s="35"/>
      <c r="AO11" s="34"/>
      <c r="AP11" s="28"/>
      <c r="AQ11" s="34"/>
      <c r="AR11" s="34"/>
      <c r="AS11" s="34"/>
      <c r="AT11" s="34"/>
      <c r="AU11" s="34"/>
      <c r="AV11" s="34"/>
      <c r="AW11" s="34"/>
      <c r="AX11" s="34"/>
      <c r="AY11" s="34"/>
      <c r="AZ11" s="34"/>
      <c r="BA11" s="34"/>
      <c r="BB11" s="34"/>
      <c r="BC11" s="34"/>
      <c r="BD11" s="34"/>
      <c r="BE11" s="34"/>
      <c r="BF11" s="34" t="str">
        <f t="shared" si="6"/>
        <v/>
      </c>
      <c r="BG11" s="34"/>
      <c r="BH11" s="34"/>
      <c r="BI11" s="247"/>
      <c r="BJ11" s="34" t="str">
        <f t="shared" si="1"/>
        <v/>
      </c>
      <c r="BK11" s="44" t="str">
        <f t="shared" si="2"/>
        <v/>
      </c>
      <c r="BL11" s="34"/>
      <c r="BM11" s="34" t="str">
        <f t="shared" si="3"/>
        <v/>
      </c>
      <c r="BN11" s="34"/>
      <c r="BO11" s="34"/>
      <c r="BP11" s="34"/>
    </row>
    <row r="12" ht="15.75" customHeight="1" spans="1:68">
      <c r="A12" s="107" t="str">
        <f t="shared" si="4"/>
        <v/>
      </c>
      <c r="B12" s="9"/>
      <c r="C12" s="139"/>
      <c r="D12" s="139"/>
      <c r="E12" s="139"/>
      <c r="F12" s="13"/>
      <c r="G12" s="9"/>
      <c r="H12" s="9"/>
      <c r="I12" s="9"/>
      <c r="J12" s="9"/>
      <c r="K12" s="9"/>
      <c r="L12" s="16"/>
      <c r="M12" s="16"/>
      <c r="N12" s="14"/>
      <c r="O12" s="14"/>
      <c r="P12" s="16">
        <f t="shared" si="7"/>
        <v>0</v>
      </c>
      <c r="Q12" s="16"/>
      <c r="R12" s="16" t="str">
        <f t="shared" si="5"/>
        <v/>
      </c>
      <c r="S12" s="27"/>
      <c r="AB12" s="28"/>
      <c r="AC12" s="28"/>
      <c r="AD12" s="28"/>
      <c r="AE12" s="28"/>
      <c r="AF12" s="28"/>
      <c r="AG12" s="28"/>
      <c r="AH12" s="28"/>
      <c r="AI12" s="28"/>
      <c r="AJ12" s="28"/>
      <c r="AK12" s="28"/>
      <c r="AL12" s="28"/>
      <c r="AM12" s="28"/>
      <c r="AN12" s="35"/>
      <c r="AO12" s="34"/>
      <c r="AP12" s="28"/>
      <c r="AQ12" s="34"/>
      <c r="AR12" s="34"/>
      <c r="AS12" s="34"/>
      <c r="AT12" s="34"/>
      <c r="AU12" s="34"/>
      <c r="AV12" s="34"/>
      <c r="AW12" s="34"/>
      <c r="AX12" s="34"/>
      <c r="AY12" s="34"/>
      <c r="AZ12" s="34"/>
      <c r="BA12" s="34"/>
      <c r="BB12" s="34"/>
      <c r="BC12" s="34"/>
      <c r="BD12" s="34"/>
      <c r="BE12" s="34"/>
      <c r="BF12" s="34" t="str">
        <f t="shared" si="6"/>
        <v/>
      </c>
      <c r="BG12" s="34"/>
      <c r="BH12" s="34"/>
      <c r="BI12" s="247"/>
      <c r="BJ12" s="34" t="str">
        <f t="shared" si="1"/>
        <v/>
      </c>
      <c r="BK12" s="44" t="str">
        <f t="shared" si="2"/>
        <v/>
      </c>
      <c r="BL12" s="34"/>
      <c r="BM12" s="34" t="str">
        <f t="shared" si="3"/>
        <v/>
      </c>
      <c r="BN12" s="34"/>
      <c r="BO12" s="34"/>
      <c r="BP12" s="34"/>
    </row>
    <row r="13" ht="15.75" customHeight="1" spans="1:68">
      <c r="A13" s="107" t="str">
        <f t="shared" si="4"/>
        <v/>
      </c>
      <c r="B13" s="9"/>
      <c r="C13" s="139"/>
      <c r="D13" s="139"/>
      <c r="E13" s="139"/>
      <c r="F13" s="13"/>
      <c r="G13" s="9"/>
      <c r="H13" s="9"/>
      <c r="I13" s="9"/>
      <c r="J13" s="9"/>
      <c r="K13" s="9"/>
      <c r="L13" s="16"/>
      <c r="M13" s="16"/>
      <c r="N13" s="14"/>
      <c r="O13" s="14"/>
      <c r="P13" s="16">
        <f t="shared" si="7"/>
        <v>0</v>
      </c>
      <c r="Q13" s="16"/>
      <c r="R13" s="16" t="str">
        <f t="shared" si="5"/>
        <v/>
      </c>
      <c r="S13" s="27"/>
      <c r="AB13" s="28"/>
      <c r="AC13" s="28"/>
      <c r="AD13" s="28"/>
      <c r="AE13" s="28"/>
      <c r="AF13" s="28"/>
      <c r="AG13" s="28"/>
      <c r="AH13" s="28"/>
      <c r="AI13" s="28"/>
      <c r="AJ13" s="28"/>
      <c r="AK13" s="28"/>
      <c r="AL13" s="28"/>
      <c r="AM13" s="28"/>
      <c r="AN13" s="35"/>
      <c r="AO13" s="34"/>
      <c r="AP13" s="28"/>
      <c r="AQ13" s="34"/>
      <c r="AR13" s="34"/>
      <c r="AS13" s="34"/>
      <c r="AT13" s="34"/>
      <c r="AU13" s="34"/>
      <c r="AV13" s="34"/>
      <c r="AW13" s="34"/>
      <c r="AX13" s="34"/>
      <c r="AY13" s="34"/>
      <c r="AZ13" s="34"/>
      <c r="BA13" s="34"/>
      <c r="BB13" s="34"/>
      <c r="BC13" s="34"/>
      <c r="BD13" s="34"/>
      <c r="BE13" s="34"/>
      <c r="BF13" s="34" t="str">
        <f t="shared" si="6"/>
        <v/>
      </c>
      <c r="BG13" s="34"/>
      <c r="BH13" s="34"/>
      <c r="BI13" s="247"/>
      <c r="BJ13" s="34" t="str">
        <f t="shared" si="1"/>
        <v/>
      </c>
      <c r="BK13" s="44" t="str">
        <f t="shared" si="2"/>
        <v/>
      </c>
      <c r="BL13" s="34"/>
      <c r="BM13" s="34" t="str">
        <f t="shared" si="3"/>
        <v/>
      </c>
      <c r="BN13" s="34"/>
      <c r="BO13" s="34"/>
      <c r="BP13" s="34"/>
    </row>
    <row r="14" ht="15.75" customHeight="1" spans="1:68">
      <c r="A14" s="107" t="str">
        <f t="shared" si="4"/>
        <v/>
      </c>
      <c r="B14" s="9"/>
      <c r="C14" s="139"/>
      <c r="D14" s="139"/>
      <c r="E14" s="139"/>
      <c r="F14" s="13"/>
      <c r="G14" s="9"/>
      <c r="H14" s="9"/>
      <c r="I14" s="9"/>
      <c r="J14" s="9"/>
      <c r="K14" s="9"/>
      <c r="L14" s="16"/>
      <c r="M14" s="16"/>
      <c r="N14" s="14"/>
      <c r="O14" s="14"/>
      <c r="P14" s="16">
        <f t="shared" si="7"/>
        <v>0</v>
      </c>
      <c r="Q14" s="16"/>
      <c r="R14" s="16" t="str">
        <f t="shared" si="5"/>
        <v/>
      </c>
      <c r="S14" s="27"/>
      <c r="AB14" s="28"/>
      <c r="AC14" s="28"/>
      <c r="AD14" s="28"/>
      <c r="AE14" s="28"/>
      <c r="AF14" s="28"/>
      <c r="AG14" s="28"/>
      <c r="AH14" s="28"/>
      <c r="AI14" s="28"/>
      <c r="AJ14" s="28"/>
      <c r="AK14" s="28"/>
      <c r="AL14" s="28"/>
      <c r="AM14" s="28"/>
      <c r="AN14" s="35"/>
      <c r="AO14" s="34"/>
      <c r="AP14" s="28"/>
      <c r="AQ14" s="34"/>
      <c r="AR14" s="34"/>
      <c r="AS14" s="34"/>
      <c r="AT14" s="34"/>
      <c r="AU14" s="34"/>
      <c r="AV14" s="34"/>
      <c r="AW14" s="34"/>
      <c r="AX14" s="34"/>
      <c r="AY14" s="34"/>
      <c r="AZ14" s="34"/>
      <c r="BA14" s="34"/>
      <c r="BB14" s="34"/>
      <c r="BC14" s="34"/>
      <c r="BD14" s="34"/>
      <c r="BE14" s="34"/>
      <c r="BF14" s="34" t="str">
        <f t="shared" si="6"/>
        <v/>
      </c>
      <c r="BG14" s="34"/>
      <c r="BH14" s="34"/>
      <c r="BI14" s="247"/>
      <c r="BJ14" s="34" t="str">
        <f t="shared" si="1"/>
        <v/>
      </c>
      <c r="BK14" s="44" t="str">
        <f t="shared" si="2"/>
        <v/>
      </c>
      <c r="BL14" s="34"/>
      <c r="BM14" s="34" t="str">
        <f t="shared" si="3"/>
        <v/>
      </c>
      <c r="BN14" s="34"/>
      <c r="BO14" s="34"/>
      <c r="BP14" s="34"/>
    </row>
    <row r="15" ht="15.75" customHeight="1" spans="1:68">
      <c r="A15" s="107" t="str">
        <f t="shared" si="4"/>
        <v/>
      </c>
      <c r="B15" s="9"/>
      <c r="C15" s="139"/>
      <c r="D15" s="139"/>
      <c r="E15" s="139"/>
      <c r="F15" s="13"/>
      <c r="G15" s="9"/>
      <c r="H15" s="9"/>
      <c r="I15" s="9"/>
      <c r="J15" s="9"/>
      <c r="K15" s="9"/>
      <c r="L15" s="16"/>
      <c r="M15" s="16"/>
      <c r="N15" s="14"/>
      <c r="O15" s="14"/>
      <c r="P15" s="16">
        <f t="shared" si="7"/>
        <v>0</v>
      </c>
      <c r="Q15" s="16"/>
      <c r="R15" s="16" t="str">
        <f t="shared" si="5"/>
        <v/>
      </c>
      <c r="S15" s="27"/>
      <c r="AB15" s="28"/>
      <c r="AC15" s="28"/>
      <c r="AD15" s="28"/>
      <c r="AE15" s="28"/>
      <c r="AF15" s="28"/>
      <c r="AG15" s="28"/>
      <c r="AH15" s="28"/>
      <c r="AI15" s="28"/>
      <c r="AJ15" s="28"/>
      <c r="AK15" s="28"/>
      <c r="AL15" s="28"/>
      <c r="AM15" s="28"/>
      <c r="AN15" s="35"/>
      <c r="AO15" s="34"/>
      <c r="AP15" s="28"/>
      <c r="AQ15" s="34"/>
      <c r="AR15" s="34"/>
      <c r="AS15" s="34"/>
      <c r="AT15" s="34"/>
      <c r="AU15" s="34"/>
      <c r="AV15" s="34"/>
      <c r="AW15" s="34"/>
      <c r="AX15" s="34"/>
      <c r="AY15" s="34"/>
      <c r="AZ15" s="34"/>
      <c r="BA15" s="34"/>
      <c r="BB15" s="34"/>
      <c r="BC15" s="34"/>
      <c r="BD15" s="34"/>
      <c r="BE15" s="34"/>
      <c r="BF15" s="34" t="str">
        <f t="shared" si="6"/>
        <v/>
      </c>
      <c r="BG15" s="34"/>
      <c r="BH15" s="34"/>
      <c r="BI15" s="247"/>
      <c r="BJ15" s="34" t="str">
        <f t="shared" si="1"/>
        <v/>
      </c>
      <c r="BK15" s="44" t="str">
        <f t="shared" si="2"/>
        <v/>
      </c>
      <c r="BL15" s="34"/>
      <c r="BM15" s="34" t="str">
        <f t="shared" si="3"/>
        <v/>
      </c>
      <c r="BN15" s="34"/>
      <c r="BO15" s="34"/>
      <c r="BP15" s="34"/>
    </row>
    <row r="16" ht="15.75" customHeight="1" spans="1:68">
      <c r="A16" s="107" t="str">
        <f t="shared" si="4"/>
        <v/>
      </c>
      <c r="B16" s="9"/>
      <c r="C16" s="139"/>
      <c r="D16" s="139"/>
      <c r="E16" s="139"/>
      <c r="F16" s="13"/>
      <c r="G16" s="9"/>
      <c r="H16" s="9"/>
      <c r="I16" s="9"/>
      <c r="J16" s="9"/>
      <c r="K16" s="9"/>
      <c r="L16" s="16"/>
      <c r="M16" s="16"/>
      <c r="N16" s="14"/>
      <c r="O16" s="14"/>
      <c r="P16" s="16">
        <f t="shared" si="7"/>
        <v>0</v>
      </c>
      <c r="Q16" s="16"/>
      <c r="R16" s="16" t="str">
        <f t="shared" si="5"/>
        <v/>
      </c>
      <c r="S16" s="27"/>
      <c r="AB16" s="28"/>
      <c r="AC16" s="28"/>
      <c r="AD16" s="28"/>
      <c r="AE16" s="28"/>
      <c r="AF16" s="28"/>
      <c r="AG16" s="28"/>
      <c r="AH16" s="28"/>
      <c r="AI16" s="28"/>
      <c r="AJ16" s="28"/>
      <c r="AK16" s="28"/>
      <c r="AL16" s="28"/>
      <c r="AM16" s="28"/>
      <c r="AN16" s="35"/>
      <c r="AO16" s="34"/>
      <c r="AP16" s="28"/>
      <c r="AQ16" s="34"/>
      <c r="AR16" s="34"/>
      <c r="AS16" s="34"/>
      <c r="AT16" s="34"/>
      <c r="AU16" s="34"/>
      <c r="AV16" s="34"/>
      <c r="AW16" s="34"/>
      <c r="AX16" s="34"/>
      <c r="AY16" s="34"/>
      <c r="AZ16" s="34"/>
      <c r="BA16" s="34"/>
      <c r="BB16" s="34"/>
      <c r="BC16" s="34"/>
      <c r="BD16" s="34"/>
      <c r="BE16" s="34"/>
      <c r="BF16" s="34" t="str">
        <f t="shared" si="6"/>
        <v/>
      </c>
      <c r="BG16" s="34"/>
      <c r="BH16" s="34"/>
      <c r="BI16" s="247"/>
      <c r="BJ16" s="34" t="str">
        <f t="shared" si="1"/>
        <v/>
      </c>
      <c r="BK16" s="44" t="str">
        <f t="shared" si="2"/>
        <v/>
      </c>
      <c r="BL16" s="34"/>
      <c r="BM16" s="34" t="str">
        <f t="shared" si="3"/>
        <v/>
      </c>
      <c r="BN16" s="34"/>
      <c r="BO16" s="34"/>
      <c r="BP16" s="34"/>
    </row>
    <row r="17" ht="15.75" customHeight="1" spans="1:68">
      <c r="A17" s="107" t="str">
        <f t="shared" si="4"/>
        <v/>
      </c>
      <c r="B17" s="9"/>
      <c r="C17" s="139"/>
      <c r="D17" s="139"/>
      <c r="E17" s="139"/>
      <c r="F17" s="13"/>
      <c r="G17" s="9"/>
      <c r="H17" s="9"/>
      <c r="I17" s="9"/>
      <c r="J17" s="9"/>
      <c r="K17" s="9"/>
      <c r="L17" s="16"/>
      <c r="M17" s="16"/>
      <c r="N17" s="14"/>
      <c r="O17" s="14"/>
      <c r="P17" s="16">
        <f t="shared" si="7"/>
        <v>0</v>
      </c>
      <c r="Q17" s="16"/>
      <c r="R17" s="16" t="str">
        <f t="shared" si="5"/>
        <v/>
      </c>
      <c r="S17" s="27"/>
      <c r="AB17" s="28"/>
      <c r="AC17" s="28"/>
      <c r="AD17" s="28"/>
      <c r="AE17" s="28"/>
      <c r="AF17" s="28"/>
      <c r="AG17" s="28"/>
      <c r="AH17" s="28"/>
      <c r="AI17" s="28"/>
      <c r="AJ17" s="28"/>
      <c r="AK17" s="28"/>
      <c r="AL17" s="28"/>
      <c r="AM17" s="28"/>
      <c r="AN17" s="35"/>
      <c r="AO17" s="34"/>
      <c r="AP17" s="28"/>
      <c r="AQ17" s="34"/>
      <c r="AR17" s="34"/>
      <c r="AS17" s="34"/>
      <c r="AT17" s="34"/>
      <c r="AU17" s="34"/>
      <c r="AV17" s="34"/>
      <c r="AW17" s="34"/>
      <c r="AX17" s="34"/>
      <c r="AY17" s="34"/>
      <c r="AZ17" s="34"/>
      <c r="BA17" s="34"/>
      <c r="BB17" s="34"/>
      <c r="BC17" s="34"/>
      <c r="BD17" s="34"/>
      <c r="BE17" s="34"/>
      <c r="BF17" s="34" t="str">
        <f t="shared" si="6"/>
        <v/>
      </c>
      <c r="BG17" s="34"/>
      <c r="BH17" s="34"/>
      <c r="BI17" s="247"/>
      <c r="BJ17" s="34" t="str">
        <f t="shared" si="1"/>
        <v/>
      </c>
      <c r="BK17" s="44" t="str">
        <f t="shared" si="2"/>
        <v/>
      </c>
      <c r="BL17" s="34"/>
      <c r="BM17" s="34" t="str">
        <f t="shared" si="3"/>
        <v/>
      </c>
      <c r="BN17" s="34"/>
      <c r="BO17" s="34"/>
      <c r="BP17" s="34"/>
    </row>
    <row r="18" ht="15.75" customHeight="1" spans="1:68">
      <c r="A18" s="107" t="str">
        <f t="shared" si="4"/>
        <v/>
      </c>
      <c r="B18" s="9"/>
      <c r="C18" s="139"/>
      <c r="D18" s="139"/>
      <c r="E18" s="139"/>
      <c r="F18" s="13"/>
      <c r="G18" s="9"/>
      <c r="H18" s="9"/>
      <c r="I18" s="9"/>
      <c r="J18" s="9"/>
      <c r="K18" s="9"/>
      <c r="L18" s="16"/>
      <c r="M18" s="16"/>
      <c r="N18" s="14"/>
      <c r="O18" s="14"/>
      <c r="P18" s="16">
        <f t="shared" si="7"/>
        <v>0</v>
      </c>
      <c r="Q18" s="16"/>
      <c r="R18" s="16" t="str">
        <f t="shared" si="5"/>
        <v/>
      </c>
      <c r="S18" s="27"/>
      <c r="AB18" s="28"/>
      <c r="AC18" s="28"/>
      <c r="AD18" s="28"/>
      <c r="AE18" s="28"/>
      <c r="AF18" s="28"/>
      <c r="AG18" s="28"/>
      <c r="AH18" s="28"/>
      <c r="AI18" s="28"/>
      <c r="AJ18" s="28"/>
      <c r="AK18" s="28"/>
      <c r="AL18" s="28"/>
      <c r="AM18" s="28"/>
      <c r="AN18" s="35"/>
      <c r="AO18" s="34"/>
      <c r="AP18" s="28"/>
      <c r="AQ18" s="34"/>
      <c r="AR18" s="34"/>
      <c r="AS18" s="34"/>
      <c r="AT18" s="34"/>
      <c r="AU18" s="34"/>
      <c r="AV18" s="34"/>
      <c r="AW18" s="34"/>
      <c r="AX18" s="34"/>
      <c r="AY18" s="34"/>
      <c r="AZ18" s="34"/>
      <c r="BA18" s="34"/>
      <c r="BB18" s="34"/>
      <c r="BC18" s="34"/>
      <c r="BD18" s="34"/>
      <c r="BE18" s="34"/>
      <c r="BF18" s="34" t="str">
        <f t="shared" si="6"/>
        <v/>
      </c>
      <c r="BG18" s="34"/>
      <c r="BH18" s="34"/>
      <c r="BI18" s="247"/>
      <c r="BJ18" s="34" t="str">
        <f t="shared" si="1"/>
        <v/>
      </c>
      <c r="BK18" s="44" t="str">
        <f t="shared" si="2"/>
        <v/>
      </c>
      <c r="BL18" s="34"/>
      <c r="BM18" s="34" t="str">
        <f t="shared" si="3"/>
        <v/>
      </c>
      <c r="BN18" s="34"/>
      <c r="BO18" s="34"/>
      <c r="BP18" s="34"/>
    </row>
    <row r="19" ht="15.75" customHeight="1" spans="1:68">
      <c r="A19" s="107" t="str">
        <f t="shared" si="4"/>
        <v/>
      </c>
      <c r="B19" s="9"/>
      <c r="C19" s="139"/>
      <c r="D19" s="139"/>
      <c r="E19" s="139"/>
      <c r="F19" s="13"/>
      <c r="G19" s="9"/>
      <c r="H19" s="9"/>
      <c r="I19" s="9"/>
      <c r="J19" s="9"/>
      <c r="K19" s="9"/>
      <c r="L19" s="16"/>
      <c r="M19" s="16"/>
      <c r="N19" s="14"/>
      <c r="O19" s="14"/>
      <c r="P19" s="16">
        <f t="shared" si="7"/>
        <v>0</v>
      </c>
      <c r="Q19" s="16"/>
      <c r="R19" s="16" t="str">
        <f t="shared" si="5"/>
        <v/>
      </c>
      <c r="S19" s="27"/>
      <c r="AB19" s="28"/>
      <c r="AC19" s="28"/>
      <c r="AD19" s="28"/>
      <c r="AE19" s="28"/>
      <c r="AF19" s="28"/>
      <c r="AG19" s="28"/>
      <c r="AH19" s="28"/>
      <c r="AI19" s="28"/>
      <c r="AJ19" s="28"/>
      <c r="AK19" s="28"/>
      <c r="AL19" s="28"/>
      <c r="AM19" s="28"/>
      <c r="AN19" s="35"/>
      <c r="AO19" s="34"/>
      <c r="AP19" s="28"/>
      <c r="AQ19" s="34"/>
      <c r="AR19" s="34"/>
      <c r="AS19" s="34"/>
      <c r="AT19" s="34"/>
      <c r="AU19" s="34"/>
      <c r="AV19" s="34"/>
      <c r="AW19" s="34"/>
      <c r="AX19" s="34"/>
      <c r="AY19" s="34"/>
      <c r="AZ19" s="34"/>
      <c r="BA19" s="34"/>
      <c r="BB19" s="34"/>
      <c r="BC19" s="34"/>
      <c r="BD19" s="34"/>
      <c r="BE19" s="34"/>
      <c r="BF19" s="34" t="str">
        <f t="shared" si="6"/>
        <v/>
      </c>
      <c r="BG19" s="34"/>
      <c r="BH19" s="34"/>
      <c r="BI19" s="247"/>
      <c r="BJ19" s="34" t="str">
        <f t="shared" si="1"/>
        <v/>
      </c>
      <c r="BK19" s="44" t="str">
        <f t="shared" si="2"/>
        <v/>
      </c>
      <c r="BL19" s="34"/>
      <c r="BM19" s="34" t="str">
        <f>IFERROR((BK19-P23)/P23*100,"")</f>
        <v/>
      </c>
      <c r="BN19" s="34"/>
      <c r="BO19" s="34"/>
      <c r="BP19" s="34"/>
    </row>
    <row r="20" ht="15.75" customHeight="1" spans="1:68">
      <c r="A20" s="107"/>
      <c r="B20" s="9"/>
      <c r="C20" s="139"/>
      <c r="D20" s="139"/>
      <c r="E20" s="139"/>
      <c r="F20" s="13"/>
      <c r="G20" s="9"/>
      <c r="H20" s="9"/>
      <c r="I20" s="9"/>
      <c r="J20" s="9"/>
      <c r="K20" s="9"/>
      <c r="L20" s="16"/>
      <c r="M20" s="16"/>
      <c r="N20" s="14"/>
      <c r="O20" s="14"/>
      <c r="P20" s="16">
        <f t="shared" ref="P20:P23" si="8">N20+O20</f>
        <v>0</v>
      </c>
      <c r="Q20" s="16"/>
      <c r="R20" s="16" t="str">
        <f t="shared" ref="R20:R23" si="9">IF(P20=0,"",(Q20-P20)/P20*100)</f>
        <v/>
      </c>
      <c r="S20" s="27"/>
      <c r="AB20" s="28"/>
      <c r="AC20" s="28"/>
      <c r="AD20" s="28"/>
      <c r="AE20" s="28"/>
      <c r="AF20" s="28"/>
      <c r="AG20" s="28"/>
      <c r="AH20" s="28"/>
      <c r="AI20" s="28"/>
      <c r="AJ20" s="28"/>
      <c r="AK20" s="28"/>
      <c r="AL20" s="28"/>
      <c r="AM20" s="28"/>
      <c r="AN20" s="35"/>
      <c r="AO20" s="34"/>
      <c r="AP20" s="28"/>
      <c r="AQ20" s="34"/>
      <c r="AR20" s="34"/>
      <c r="AS20" s="34"/>
      <c r="AT20" s="34"/>
      <c r="AU20" s="34"/>
      <c r="AV20" s="34"/>
      <c r="AW20" s="34"/>
      <c r="AX20" s="34"/>
      <c r="AY20" s="34"/>
      <c r="AZ20" s="34"/>
      <c r="BA20" s="34"/>
      <c r="BB20" s="34"/>
      <c r="BC20" s="34"/>
      <c r="BD20" s="34"/>
      <c r="BE20" s="34"/>
      <c r="BF20" s="34"/>
      <c r="BG20" s="34"/>
      <c r="BH20" s="34"/>
      <c r="BI20" s="247"/>
      <c r="BJ20" s="34"/>
      <c r="BK20" s="44"/>
      <c r="BL20" s="34"/>
      <c r="BM20" s="34"/>
      <c r="BN20" s="34"/>
      <c r="BO20" s="34"/>
      <c r="BP20" s="34"/>
    </row>
    <row r="21" ht="15.75" customHeight="1" spans="1:68">
      <c r="A21" s="107"/>
      <c r="B21" s="9"/>
      <c r="C21" s="139"/>
      <c r="D21" s="139"/>
      <c r="E21" s="139"/>
      <c r="F21" s="13"/>
      <c r="G21" s="9"/>
      <c r="H21" s="9"/>
      <c r="I21" s="9"/>
      <c r="J21" s="9"/>
      <c r="K21" s="9"/>
      <c r="L21" s="16"/>
      <c r="M21" s="16"/>
      <c r="N21" s="14"/>
      <c r="O21" s="14"/>
      <c r="P21" s="16">
        <f t="shared" si="8"/>
        <v>0</v>
      </c>
      <c r="Q21" s="16"/>
      <c r="R21" s="16" t="str">
        <f t="shared" si="9"/>
        <v/>
      </c>
      <c r="S21" s="27"/>
      <c r="AB21" s="28"/>
      <c r="AC21" s="28"/>
      <c r="AD21" s="28"/>
      <c r="AE21" s="28"/>
      <c r="AF21" s="28"/>
      <c r="AG21" s="28"/>
      <c r="AH21" s="28"/>
      <c r="AI21" s="28"/>
      <c r="AJ21" s="28"/>
      <c r="AK21" s="28"/>
      <c r="AL21" s="28"/>
      <c r="AM21" s="28"/>
      <c r="AN21" s="35"/>
      <c r="AO21" s="34"/>
      <c r="AP21" s="28"/>
      <c r="AQ21" s="34"/>
      <c r="AR21" s="34"/>
      <c r="AS21" s="34"/>
      <c r="AT21" s="34"/>
      <c r="AU21" s="34"/>
      <c r="AV21" s="34"/>
      <c r="AW21" s="34"/>
      <c r="AX21" s="34"/>
      <c r="AY21" s="34"/>
      <c r="AZ21" s="34"/>
      <c r="BA21" s="34"/>
      <c r="BB21" s="34"/>
      <c r="BC21" s="34"/>
      <c r="BD21" s="34"/>
      <c r="BE21" s="34"/>
      <c r="BF21" s="34"/>
      <c r="BG21" s="34"/>
      <c r="BH21" s="34"/>
      <c r="BI21" s="247"/>
      <c r="BJ21" s="34"/>
      <c r="BK21" s="44"/>
      <c r="BL21" s="34"/>
      <c r="BM21" s="34"/>
      <c r="BN21" s="34"/>
      <c r="BO21" s="34"/>
      <c r="BP21" s="34"/>
    </row>
    <row r="22" ht="15.75" customHeight="1" spans="1:68">
      <c r="A22" s="107"/>
      <c r="B22" s="9"/>
      <c r="C22" s="139"/>
      <c r="D22" s="139"/>
      <c r="E22" s="139"/>
      <c r="F22" s="13"/>
      <c r="G22" s="9"/>
      <c r="H22" s="9"/>
      <c r="I22" s="9"/>
      <c r="J22" s="9"/>
      <c r="K22" s="9"/>
      <c r="L22" s="16"/>
      <c r="M22" s="16"/>
      <c r="N22" s="14"/>
      <c r="O22" s="14"/>
      <c r="P22" s="16">
        <f t="shared" si="8"/>
        <v>0</v>
      </c>
      <c r="Q22" s="16"/>
      <c r="R22" s="16" t="str">
        <f t="shared" si="9"/>
        <v/>
      </c>
      <c r="S22" s="27"/>
      <c r="AB22" s="28"/>
      <c r="AC22" s="28"/>
      <c r="AD22" s="28"/>
      <c r="AE22" s="28"/>
      <c r="AF22" s="28"/>
      <c r="AG22" s="28"/>
      <c r="AH22" s="28"/>
      <c r="AI22" s="28"/>
      <c r="AJ22" s="28"/>
      <c r="AK22" s="28"/>
      <c r="AL22" s="28"/>
      <c r="AM22" s="28"/>
      <c r="AN22" s="35"/>
      <c r="AO22" s="34"/>
      <c r="AP22" s="28"/>
      <c r="AQ22" s="34"/>
      <c r="AR22" s="34"/>
      <c r="AS22" s="34"/>
      <c r="AT22" s="34"/>
      <c r="AU22" s="34"/>
      <c r="AV22" s="34"/>
      <c r="AW22" s="34"/>
      <c r="AX22" s="34"/>
      <c r="AY22" s="34"/>
      <c r="AZ22" s="34"/>
      <c r="BA22" s="34"/>
      <c r="BB22" s="34"/>
      <c r="BC22" s="34"/>
      <c r="BD22" s="34"/>
      <c r="BE22" s="34"/>
      <c r="BF22" s="34"/>
      <c r="BG22" s="34"/>
      <c r="BH22" s="34"/>
      <c r="BI22" s="247"/>
      <c r="BJ22" s="34"/>
      <c r="BK22" s="44"/>
      <c r="BL22" s="34"/>
      <c r="BM22" s="34"/>
      <c r="BN22" s="34"/>
      <c r="BO22" s="34"/>
      <c r="BP22" s="34"/>
    </row>
    <row r="23" ht="15.75" customHeight="1" spans="1:68">
      <c r="A23" s="107" t="str">
        <f t="shared" si="4"/>
        <v/>
      </c>
      <c r="B23" s="9"/>
      <c r="C23" s="139"/>
      <c r="D23" s="139"/>
      <c r="E23" s="139"/>
      <c r="F23" s="13"/>
      <c r="G23" s="9"/>
      <c r="H23" s="9"/>
      <c r="I23" s="9"/>
      <c r="J23" s="9"/>
      <c r="K23" s="9"/>
      <c r="L23" s="16"/>
      <c r="M23" s="16"/>
      <c r="N23" s="14"/>
      <c r="O23" s="14"/>
      <c r="P23" s="16">
        <f t="shared" si="8"/>
        <v>0</v>
      </c>
      <c r="Q23" s="16"/>
      <c r="R23" s="16" t="str">
        <f t="shared" si="9"/>
        <v/>
      </c>
      <c r="S23" s="27"/>
      <c r="AB23" s="28"/>
      <c r="AC23" s="28"/>
      <c r="AD23" s="28"/>
      <c r="AE23" s="28"/>
      <c r="AF23" s="28"/>
      <c r="AG23" s="28"/>
      <c r="AH23" s="28"/>
      <c r="AI23" s="28"/>
      <c r="AJ23" s="28"/>
      <c r="AK23" s="28"/>
      <c r="AL23" s="28"/>
      <c r="AM23" s="28"/>
      <c r="AN23" s="35"/>
      <c r="AO23" s="34"/>
      <c r="AP23" s="28"/>
      <c r="AQ23" s="34"/>
      <c r="AR23" s="34"/>
      <c r="AS23" s="34"/>
      <c r="AT23" s="34"/>
      <c r="AU23" s="34"/>
      <c r="AV23" s="34"/>
      <c r="AW23" s="34"/>
      <c r="AX23" s="34"/>
      <c r="AY23" s="34"/>
      <c r="AZ23" s="34"/>
      <c r="BA23" s="34"/>
      <c r="BB23" s="34"/>
      <c r="BC23" s="34"/>
      <c r="BD23" s="34"/>
      <c r="BE23" s="34"/>
      <c r="BF23" s="34" t="str">
        <f t="shared" si="6"/>
        <v/>
      </c>
      <c r="BG23" s="34"/>
      <c r="BH23" s="34"/>
      <c r="BI23" s="247"/>
      <c r="BJ23" s="34" t="str">
        <f t="shared" si="1"/>
        <v/>
      </c>
      <c r="BK23" s="44" t="str">
        <f t="shared" si="2"/>
        <v/>
      </c>
      <c r="BL23" s="34"/>
      <c r="BM23" s="34" t="str">
        <f t="shared" si="3"/>
        <v/>
      </c>
      <c r="BN23" s="34"/>
      <c r="BO23" s="34"/>
      <c r="BP23" s="34"/>
    </row>
    <row r="24" ht="15.75" customHeight="1" spans="1:68">
      <c r="A24" s="107" t="str">
        <f t="shared" si="4"/>
        <v/>
      </c>
      <c r="B24" s="9"/>
      <c r="C24" s="139"/>
      <c r="D24" s="139"/>
      <c r="E24" s="139"/>
      <c r="F24" s="13"/>
      <c r="G24" s="9"/>
      <c r="H24" s="9"/>
      <c r="I24" s="9"/>
      <c r="J24" s="9"/>
      <c r="K24" s="9"/>
      <c r="L24" s="16"/>
      <c r="M24" s="16"/>
      <c r="N24" s="14"/>
      <c r="O24" s="14"/>
      <c r="P24" s="16">
        <f t="shared" si="7"/>
        <v>0</v>
      </c>
      <c r="Q24" s="16"/>
      <c r="R24" s="16" t="str">
        <f t="shared" si="5"/>
        <v/>
      </c>
      <c r="S24" s="27"/>
      <c r="AB24" s="28"/>
      <c r="AC24" s="28"/>
      <c r="AD24" s="28"/>
      <c r="AE24" s="28"/>
      <c r="AF24" s="28"/>
      <c r="AG24" s="28"/>
      <c r="AH24" s="28"/>
      <c r="AI24" s="28"/>
      <c r="AJ24" s="28"/>
      <c r="AK24" s="28"/>
      <c r="AL24" s="28"/>
      <c r="AM24" s="28"/>
      <c r="AN24" s="35"/>
      <c r="AO24" s="34"/>
      <c r="AP24" s="28"/>
      <c r="AQ24" s="34"/>
      <c r="AR24" s="34"/>
      <c r="AS24" s="34"/>
      <c r="AT24" s="34"/>
      <c r="AU24" s="34"/>
      <c r="AV24" s="34"/>
      <c r="AW24" s="34"/>
      <c r="AX24" s="34"/>
      <c r="AY24" s="34"/>
      <c r="AZ24" s="34"/>
      <c r="BA24" s="34"/>
      <c r="BB24" s="34"/>
      <c r="BC24" s="34"/>
      <c r="BD24" s="34"/>
      <c r="BE24" s="34"/>
      <c r="BF24" s="34" t="str">
        <f t="shared" si="6"/>
        <v/>
      </c>
      <c r="BG24" s="34"/>
      <c r="BH24" s="34"/>
      <c r="BI24" s="247"/>
      <c r="BJ24" s="34" t="str">
        <f t="shared" si="1"/>
        <v/>
      </c>
      <c r="BK24" s="44" t="str">
        <f t="shared" si="2"/>
        <v/>
      </c>
      <c r="BL24" s="34"/>
      <c r="BM24" s="34" t="str">
        <f t="shared" si="3"/>
        <v/>
      </c>
      <c r="BN24" s="34"/>
      <c r="BO24" s="34"/>
      <c r="BP24" s="34"/>
    </row>
    <row r="25" ht="15.75" customHeight="1" spans="1:68">
      <c r="A25" s="107" t="str">
        <f t="shared" si="4"/>
        <v/>
      </c>
      <c r="B25" s="9"/>
      <c r="C25" s="139"/>
      <c r="D25" s="139"/>
      <c r="E25" s="139"/>
      <c r="F25" s="13"/>
      <c r="G25" s="9"/>
      <c r="H25" s="9"/>
      <c r="I25" s="9"/>
      <c r="J25" s="9"/>
      <c r="K25" s="9"/>
      <c r="L25" s="16"/>
      <c r="M25" s="16"/>
      <c r="N25" s="14"/>
      <c r="O25" s="14"/>
      <c r="P25" s="16">
        <f t="shared" si="7"/>
        <v>0</v>
      </c>
      <c r="Q25" s="16"/>
      <c r="R25" s="16" t="str">
        <f t="shared" si="5"/>
        <v/>
      </c>
      <c r="S25" s="27"/>
      <c r="AB25" s="28"/>
      <c r="AC25" s="28"/>
      <c r="AD25" s="28"/>
      <c r="AE25" s="28"/>
      <c r="AF25" s="28"/>
      <c r="AG25" s="28"/>
      <c r="AH25" s="28"/>
      <c r="AI25" s="28"/>
      <c r="AJ25" s="28"/>
      <c r="AK25" s="28"/>
      <c r="AL25" s="28"/>
      <c r="AM25" s="28"/>
      <c r="AN25" s="35"/>
      <c r="AO25" s="34"/>
      <c r="AP25" s="28"/>
      <c r="AQ25" s="34"/>
      <c r="AR25" s="34"/>
      <c r="AS25" s="34"/>
      <c r="AT25" s="34"/>
      <c r="AU25" s="34"/>
      <c r="AV25" s="34"/>
      <c r="AW25" s="34"/>
      <c r="AX25" s="34"/>
      <c r="AY25" s="34"/>
      <c r="AZ25" s="34"/>
      <c r="BA25" s="34"/>
      <c r="BB25" s="34"/>
      <c r="BC25" s="34"/>
      <c r="BD25" s="34"/>
      <c r="BE25" s="34"/>
      <c r="BF25" s="34" t="str">
        <f t="shared" si="6"/>
        <v/>
      </c>
      <c r="BG25" s="34"/>
      <c r="BH25" s="34"/>
      <c r="BI25" s="247"/>
      <c r="BJ25" s="34" t="str">
        <f t="shared" si="1"/>
        <v/>
      </c>
      <c r="BK25" s="44" t="str">
        <f t="shared" si="2"/>
        <v/>
      </c>
      <c r="BL25" s="34"/>
      <c r="BM25" s="34" t="str">
        <f t="shared" si="3"/>
        <v/>
      </c>
      <c r="BN25" s="34"/>
      <c r="BO25" s="34"/>
      <c r="BP25" s="34"/>
    </row>
    <row r="26" ht="15.75" customHeight="1" spans="1:68">
      <c r="A26" s="107" t="str">
        <f t="shared" si="4"/>
        <v/>
      </c>
      <c r="B26" s="9"/>
      <c r="C26" s="139"/>
      <c r="D26" s="139"/>
      <c r="E26" s="139"/>
      <c r="F26" s="13"/>
      <c r="G26" s="9"/>
      <c r="H26" s="9"/>
      <c r="I26" s="9"/>
      <c r="J26" s="9"/>
      <c r="K26" s="9"/>
      <c r="L26" s="16"/>
      <c r="M26" s="16"/>
      <c r="N26" s="14"/>
      <c r="O26" s="14"/>
      <c r="P26" s="16">
        <f t="shared" si="7"/>
        <v>0</v>
      </c>
      <c r="Q26" s="16"/>
      <c r="R26" s="16" t="str">
        <f t="shared" si="5"/>
        <v/>
      </c>
      <c r="S26" s="27"/>
      <c r="AB26" s="28"/>
      <c r="AC26" s="28"/>
      <c r="AD26" s="28"/>
      <c r="AE26" s="28"/>
      <c r="AF26" s="28"/>
      <c r="AG26" s="28"/>
      <c r="AH26" s="28"/>
      <c r="AI26" s="28"/>
      <c r="AJ26" s="28"/>
      <c r="AK26" s="28"/>
      <c r="AL26" s="28"/>
      <c r="AM26" s="28"/>
      <c r="AN26" s="35"/>
      <c r="AO26" s="34"/>
      <c r="AP26" s="28"/>
      <c r="AQ26" s="34"/>
      <c r="AR26" s="34"/>
      <c r="AS26" s="34"/>
      <c r="AT26" s="34"/>
      <c r="AU26" s="34"/>
      <c r="AV26" s="34"/>
      <c r="AW26" s="34"/>
      <c r="AX26" s="34"/>
      <c r="AY26" s="34"/>
      <c r="AZ26" s="34"/>
      <c r="BA26" s="34"/>
      <c r="BB26" s="34"/>
      <c r="BC26" s="34"/>
      <c r="BD26" s="34"/>
      <c r="BE26" s="34"/>
      <c r="BF26" s="34" t="str">
        <f t="shared" si="6"/>
        <v/>
      </c>
      <c r="BG26" s="34"/>
      <c r="BH26" s="34"/>
      <c r="BI26" s="247"/>
      <c r="BJ26" s="34" t="str">
        <f t="shared" si="1"/>
        <v/>
      </c>
      <c r="BK26" s="44" t="str">
        <f t="shared" si="2"/>
        <v/>
      </c>
      <c r="BL26" s="34"/>
      <c r="BM26" s="34" t="str">
        <f t="shared" si="3"/>
        <v/>
      </c>
      <c r="BN26" s="34"/>
      <c r="BO26" s="34"/>
      <c r="BP26" s="34"/>
    </row>
    <row r="27" ht="15.75" customHeight="1" spans="1:68">
      <c r="A27" s="107" t="str">
        <f t="shared" si="4"/>
        <v/>
      </c>
      <c r="B27" s="9"/>
      <c r="C27" s="139"/>
      <c r="D27" s="139"/>
      <c r="E27" s="139"/>
      <c r="F27" s="13"/>
      <c r="G27" s="9"/>
      <c r="H27" s="9"/>
      <c r="I27" s="9"/>
      <c r="J27" s="9"/>
      <c r="K27" s="9"/>
      <c r="L27" s="16"/>
      <c r="M27" s="16"/>
      <c r="N27" s="14"/>
      <c r="O27" s="14"/>
      <c r="P27" s="16">
        <f t="shared" ref="P27" si="10">N27+O27</f>
        <v>0</v>
      </c>
      <c r="Q27" s="16"/>
      <c r="R27" s="16" t="str">
        <f t="shared" ref="R27" si="11">IF(P27=0,"",(Q27-P27)/P27*100)</f>
        <v/>
      </c>
      <c r="S27" s="27"/>
      <c r="AB27" s="28"/>
      <c r="AC27" s="28"/>
      <c r="AD27" s="28"/>
      <c r="AE27" s="28"/>
      <c r="AF27" s="28"/>
      <c r="AG27" s="28"/>
      <c r="AH27" s="28"/>
      <c r="AI27" s="28"/>
      <c r="AJ27" s="28"/>
      <c r="AK27" s="28"/>
      <c r="AL27" s="28"/>
      <c r="AM27" s="28"/>
      <c r="AN27" s="35"/>
      <c r="AO27" s="34"/>
      <c r="AP27" s="28"/>
      <c r="AQ27" s="34"/>
      <c r="AR27" s="34"/>
      <c r="AS27" s="34"/>
      <c r="AT27" s="34"/>
      <c r="AU27" s="34"/>
      <c r="AV27" s="34"/>
      <c r="AW27" s="34"/>
      <c r="AX27" s="34"/>
      <c r="AY27" s="34"/>
      <c r="AZ27" s="34"/>
      <c r="BA27" s="34"/>
      <c r="BB27" s="34"/>
      <c r="BC27" s="34"/>
      <c r="BD27" s="34"/>
      <c r="BE27" s="34"/>
      <c r="BF27" s="34" t="str">
        <f t="shared" si="6"/>
        <v/>
      </c>
      <c r="BG27" s="34"/>
      <c r="BH27" s="34"/>
      <c r="BI27" s="247"/>
      <c r="BJ27" s="34" t="str">
        <f t="shared" si="1"/>
        <v/>
      </c>
      <c r="BK27" s="44" t="str">
        <f t="shared" si="2"/>
        <v/>
      </c>
      <c r="BL27" s="34"/>
      <c r="BM27" s="34" t="str">
        <f>IFERROR((BK27-#REF!)/#REF!*100,"")</f>
        <v/>
      </c>
      <c r="BN27" s="34"/>
      <c r="BO27" s="34"/>
      <c r="BP27" s="34"/>
    </row>
    <row r="28" ht="15.75" customHeight="1" spans="1:68">
      <c r="A28" s="107" t="str">
        <f t="shared" si="4"/>
        <v/>
      </c>
      <c r="B28" s="9"/>
      <c r="C28" s="139"/>
      <c r="D28" s="139"/>
      <c r="E28" s="139"/>
      <c r="F28" s="13"/>
      <c r="G28" s="9"/>
      <c r="H28" s="9"/>
      <c r="I28" s="9"/>
      <c r="J28" s="9"/>
      <c r="K28" s="9"/>
      <c r="L28" s="16"/>
      <c r="M28" s="16"/>
      <c r="N28" s="14"/>
      <c r="O28" s="14"/>
      <c r="P28" s="16">
        <f t="shared" si="7"/>
        <v>0</v>
      </c>
      <c r="Q28" s="16"/>
      <c r="R28" s="16" t="str">
        <f t="shared" si="5"/>
        <v/>
      </c>
      <c r="S28" s="27"/>
      <c r="AB28" s="28"/>
      <c r="AC28" s="28"/>
      <c r="AD28" s="28"/>
      <c r="AE28" s="28"/>
      <c r="AF28" s="28"/>
      <c r="AG28" s="28"/>
      <c r="AH28" s="28"/>
      <c r="AI28" s="28"/>
      <c r="AJ28" s="28"/>
      <c r="AK28" s="28"/>
      <c r="AL28" s="28"/>
      <c r="AM28" s="28"/>
      <c r="AN28" s="35"/>
      <c r="AO28" s="34"/>
      <c r="AP28" s="28"/>
      <c r="AQ28" s="34"/>
      <c r="AR28" s="34"/>
      <c r="AS28" s="34"/>
      <c r="AT28" s="34"/>
      <c r="AU28" s="34"/>
      <c r="AV28" s="34"/>
      <c r="AW28" s="34"/>
      <c r="AX28" s="34"/>
      <c r="AY28" s="34"/>
      <c r="AZ28" s="34"/>
      <c r="BA28" s="34"/>
      <c r="BB28" s="34"/>
      <c r="BC28" s="34"/>
      <c r="BD28" s="34"/>
      <c r="BE28" s="34"/>
      <c r="BF28" s="34" t="str">
        <f t="shared" si="6"/>
        <v/>
      </c>
      <c r="BG28" s="34"/>
      <c r="BH28" s="34"/>
      <c r="BI28" s="247"/>
      <c r="BJ28" s="34" t="str">
        <f t="shared" si="1"/>
        <v/>
      </c>
      <c r="BK28" s="44" t="str">
        <f t="shared" si="2"/>
        <v/>
      </c>
      <c r="BL28" s="34"/>
      <c r="BM28" s="34" t="str">
        <f t="shared" si="3"/>
        <v/>
      </c>
      <c r="BN28" s="34"/>
      <c r="BO28" s="34"/>
      <c r="BP28" s="34"/>
    </row>
    <row r="29" ht="12.75" customHeight="1" spans="1:19">
      <c r="A29" s="17" t="s">
        <v>624</v>
      </c>
      <c r="B29" s="137"/>
      <c r="C29" s="137"/>
      <c r="D29" s="137"/>
      <c r="E29" s="137"/>
      <c r="F29" s="14"/>
      <c r="G29" s="9"/>
      <c r="H29" s="9"/>
      <c r="I29" s="9"/>
      <c r="J29" s="9"/>
      <c r="K29" s="9"/>
      <c r="L29" s="16"/>
      <c r="M29" s="16"/>
      <c r="N29" s="9">
        <f>SUM(N7:N28)</f>
        <v>0</v>
      </c>
      <c r="O29" s="9">
        <f>SUM(O7:O28)</f>
        <v>0</v>
      </c>
      <c r="P29" s="16">
        <f>SUM(P7:P28)</f>
        <v>0</v>
      </c>
      <c r="Q29" s="16">
        <f>SUM(Q7:Q28)</f>
        <v>0</v>
      </c>
      <c r="R29" s="16" t="str">
        <f t="shared" si="5"/>
        <v/>
      </c>
      <c r="S29" s="27"/>
    </row>
    <row r="30" ht="15.75" customHeight="1" spans="1:61">
      <c r="A30" s="3" t="str">
        <f>基本信息输入表!$K$6&amp;"填表人："&amp;基本信息输入表!$M$49</f>
        <v>被评估单位填表人：</v>
      </c>
      <c r="N30" s="3"/>
      <c r="O30" s="3"/>
      <c r="Q30" s="3" t="str">
        <f>"评估人员："&amp;基本信息输入表!$Q$49</f>
        <v>评估人员：陈诗雨</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row>
    <row r="31" ht="15.75" customHeight="1" spans="1:15">
      <c r="A31" s="3" t="str">
        <f>"填表日期："&amp;YEAR(基本信息输入表!$O$49)&amp;"年"&amp;MONTH(基本信息输入表!$O$49)&amp;"月"&amp;DAY(基本信息输入表!$O$49)&amp;"日"</f>
        <v>填表日期：1900年1月0日</v>
      </c>
      <c r="N31" s="3"/>
      <c r="O31" s="3"/>
    </row>
    <row r="32" spans="20:20">
      <c r="T32" s="29" t="s">
        <v>466</v>
      </c>
    </row>
  </sheetData>
  <mergeCells count="30">
    <mergeCell ref="A2:S2"/>
    <mergeCell ref="A3:S3"/>
    <mergeCell ref="AB4:AI4"/>
    <mergeCell ref="AJ4:AU4"/>
    <mergeCell ref="AV4:BL4"/>
    <mergeCell ref="BM4:BP4"/>
    <mergeCell ref="A5:F5"/>
    <mergeCell ref="AJ5:AO5"/>
    <mergeCell ref="AP5:AQ5"/>
    <mergeCell ref="AR5:AS5"/>
    <mergeCell ref="AW5:AY5"/>
    <mergeCell ref="AZ5:BH5"/>
    <mergeCell ref="BI5:BK5"/>
    <mergeCell ref="A29:F29"/>
    <mergeCell ref="AB5:AB6"/>
    <mergeCell ref="AC5:AC6"/>
    <mergeCell ref="AD5:AD6"/>
    <mergeCell ref="AE5:AE6"/>
    <mergeCell ref="AF5:AF6"/>
    <mergeCell ref="AG5:AG6"/>
    <mergeCell ref="AH5:AH6"/>
    <mergeCell ref="AI5:AI6"/>
    <mergeCell ref="AT5:AT6"/>
    <mergeCell ref="AU5:AU6"/>
    <mergeCell ref="AV5:AV6"/>
    <mergeCell ref="BL5:BL6"/>
    <mergeCell ref="BM5:BM6"/>
    <mergeCell ref="BN5:BN6"/>
    <mergeCell ref="BO5:BO6"/>
    <mergeCell ref="BP5:BP6"/>
  </mergeCells>
  <dataValidations count="6">
    <dataValidation type="list" allowBlank="1" showInputMessage="1" showErrorMessage="1" sqref="AP7:AP28">
      <formula1>基本信息输入表!$A$126:$A$128</formula1>
    </dataValidation>
    <dataValidation type="list" allowBlank="1" showInputMessage="1" showErrorMessage="1" sqref="AR7:AR28">
      <formula1>基本信息输入表!$A$129:$A$132</formula1>
    </dataValidation>
    <dataValidation type="list" allowBlank="1" showInputMessage="1" showErrorMessage="1" sqref="AV7:AV28">
      <formula1>基本信息输入表!$A$148:$A$152</formula1>
    </dataValidation>
    <dataValidation type="list" allowBlank="1" showInputMessage="1" showErrorMessage="1" sqref="AZ7:AZ28">
      <formula1>基本信息输入表!$A$167:$A$172</formula1>
    </dataValidation>
    <dataValidation type="list" allowBlank="1" showInputMessage="1" showErrorMessage="1" sqref="AB7:AG28">
      <formula1>$A$108:$A$109</formula1>
    </dataValidation>
    <dataValidation type="list" allowBlank="1" showInputMessage="1" showErrorMessage="1" sqref="AJ7:AM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8" fitToHeight="1000" orientation="landscape"/>
  <headerFooter scaleWithDoc="0">
    <oddFooter>&amp;R&amp;"宋体,常规"&amp;10&amp;P/&amp;N</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5"/>
  <sheetViews>
    <sheetView showGridLines="0" showZeros="0" view="pageBreakPreview" zoomScaleNormal="100" workbookViewId="0">
      <selection activeCell="Q14" sqref="Q14"/>
    </sheetView>
  </sheetViews>
  <sheetFormatPr defaultColWidth="9" defaultRowHeight="15.75" customHeight="1"/>
  <cols>
    <col min="1" max="1" width="7" style="3" customWidth="1"/>
    <col min="2" max="2" width="25.625" style="3" customWidth="1"/>
    <col min="3" max="8" width="15.625" style="3" hidden="1" customWidth="1" outlineLevel="1"/>
    <col min="9" max="9" width="15.625" style="3" customWidth="1" collapsed="1"/>
    <col min="10" max="10" width="15.625" style="3" customWidth="1"/>
    <col min="11" max="11" width="7.33333333333333" style="3" customWidth="1"/>
    <col min="12" max="15" width="15.625" style="3" customWidth="1"/>
    <col min="16" max="16" width="7" style="3" customWidth="1"/>
    <col min="17" max="17" width="7.25" style="3" customWidth="1"/>
    <col min="18" max="18" width="12.625" style="3" customWidth="1"/>
    <col min="19" max="19" width="13.125" style="3" customWidth="1"/>
    <col min="20" max="20" width="14.75" style="3" customWidth="1"/>
    <col min="21" max="21" width="13" style="3" customWidth="1"/>
    <col min="22" max="26" width="12.625" style="3" customWidth="1"/>
    <col min="27" max="27" width="22" style="3" customWidth="1"/>
    <col min="28" max="16384" width="9" style="3"/>
  </cols>
  <sheetData>
    <row r="1" customHeight="1" spans="1:1">
      <c r="A1" s="5" t="s">
        <v>435</v>
      </c>
    </row>
    <row r="2" s="1" customFormat="1" ht="30" customHeight="1" spans="1:17">
      <c r="A2" s="6" t="s">
        <v>996</v>
      </c>
      <c r="B2" s="6"/>
      <c r="C2" s="6"/>
      <c r="D2" s="6"/>
      <c r="E2" s="6"/>
      <c r="F2" s="6"/>
      <c r="G2" s="6"/>
      <c r="H2" s="6"/>
      <c r="I2" s="6"/>
      <c r="J2" s="6"/>
      <c r="K2" s="6"/>
      <c r="L2" s="6"/>
      <c r="M2" s="6"/>
      <c r="N2" s="6"/>
      <c r="O2" s="6"/>
      <c r="P2" s="6"/>
      <c r="Q2" s="6"/>
    </row>
    <row r="3" customHeight="1" spans="1:17">
      <c r="A3" s="2" t="str">
        <f>"评估基准日："&amp;TEXT(基本信息输入表!M7,"yyyy年mm月dd日")</f>
        <v>评估基准日：2024年06月30日</v>
      </c>
      <c r="B3" s="2"/>
      <c r="C3" s="2"/>
      <c r="D3" s="2"/>
      <c r="E3" s="2"/>
      <c r="F3" s="2"/>
      <c r="G3" s="2"/>
      <c r="H3" s="2"/>
      <c r="I3" s="2"/>
      <c r="J3" s="2"/>
      <c r="K3" s="2"/>
      <c r="L3" s="2"/>
      <c r="M3" s="2"/>
      <c r="N3" s="2"/>
      <c r="O3" s="2"/>
      <c r="P3" s="2"/>
      <c r="Q3" s="2"/>
    </row>
    <row r="4" ht="14.1" customHeight="1" spans="1:17">
      <c r="A4" s="2"/>
      <c r="B4" s="2"/>
      <c r="C4" s="2"/>
      <c r="D4" s="2"/>
      <c r="E4" s="2"/>
      <c r="F4" s="2"/>
      <c r="G4" s="2"/>
      <c r="H4" s="2"/>
      <c r="I4" s="2"/>
      <c r="J4" s="2"/>
      <c r="K4" s="2"/>
      <c r="L4" s="2"/>
      <c r="M4" s="2"/>
      <c r="N4" s="2"/>
      <c r="O4" s="21" t="s">
        <v>997</v>
      </c>
      <c r="P4" s="21"/>
      <c r="Q4" s="21"/>
    </row>
    <row r="5" customHeight="1" spans="1:18">
      <c r="A5" s="3" t="str">
        <f>基本信息输入表!K6&amp;"："&amp;基本信息输入表!M6</f>
        <v>被评估单位：贵州天然气能源投资股份有限公司</v>
      </c>
      <c r="N5" s="140" t="s">
        <v>469</v>
      </c>
      <c r="O5" s="140"/>
      <c r="P5" s="140"/>
      <c r="Q5" s="140"/>
      <c r="R5" s="261" t="s">
        <v>998</v>
      </c>
    </row>
    <row r="6" s="2" customFormat="1" customHeight="1" spans="1:27">
      <c r="A6" s="9" t="s">
        <v>586</v>
      </c>
      <c r="B6" s="9" t="s">
        <v>587</v>
      </c>
      <c r="C6" s="146" t="s">
        <v>694</v>
      </c>
      <c r="D6" s="147"/>
      <c r="E6" s="148"/>
      <c r="F6" s="146" t="s">
        <v>695</v>
      </c>
      <c r="G6" s="147"/>
      <c r="H6" s="148"/>
      <c r="I6" s="137" t="s">
        <v>442</v>
      </c>
      <c r="J6" s="14"/>
      <c r="K6" s="144" t="s">
        <v>781</v>
      </c>
      <c r="L6" s="9" t="s">
        <v>443</v>
      </c>
      <c r="M6" s="9"/>
      <c r="N6" s="9" t="s">
        <v>999</v>
      </c>
      <c r="O6" s="9"/>
      <c r="P6" s="9" t="s">
        <v>445</v>
      </c>
      <c r="Q6" s="9"/>
      <c r="R6" s="9" t="s">
        <v>1000</v>
      </c>
      <c r="S6" s="9"/>
      <c r="T6" s="9"/>
      <c r="U6" s="9"/>
      <c r="V6" s="9"/>
      <c r="W6" s="9" t="s">
        <v>1001</v>
      </c>
      <c r="X6" s="9"/>
      <c r="Y6" s="9"/>
      <c r="Z6" s="9"/>
      <c r="AA6" s="9"/>
    </row>
    <row r="7" s="2" customFormat="1" customHeight="1" spans="1:27">
      <c r="A7" s="9"/>
      <c r="B7" s="9"/>
      <c r="C7" s="148" t="s">
        <v>838</v>
      </c>
      <c r="D7" s="148" t="s">
        <v>840</v>
      </c>
      <c r="E7" s="148" t="s">
        <v>781</v>
      </c>
      <c r="F7" s="148" t="s">
        <v>838</v>
      </c>
      <c r="G7" s="148" t="s">
        <v>840</v>
      </c>
      <c r="H7" s="148" t="s">
        <v>781</v>
      </c>
      <c r="I7" s="14" t="s">
        <v>838</v>
      </c>
      <c r="J7" s="9" t="s">
        <v>840</v>
      </c>
      <c r="K7" s="145"/>
      <c r="L7" s="9" t="s">
        <v>838</v>
      </c>
      <c r="M7" s="9" t="s">
        <v>840</v>
      </c>
      <c r="N7" s="9" t="s">
        <v>838</v>
      </c>
      <c r="O7" s="9" t="s">
        <v>840</v>
      </c>
      <c r="P7" s="9" t="s">
        <v>838</v>
      </c>
      <c r="Q7" s="9" t="s">
        <v>840</v>
      </c>
      <c r="R7" s="214" t="s">
        <v>1002</v>
      </c>
      <c r="S7" s="214" t="s">
        <v>1003</v>
      </c>
      <c r="T7" s="214" t="s">
        <v>1004</v>
      </c>
      <c r="U7" s="214" t="s">
        <v>1005</v>
      </c>
      <c r="V7" s="214" t="s">
        <v>1006</v>
      </c>
      <c r="W7" s="97" t="s">
        <v>1007</v>
      </c>
      <c r="X7" s="214" t="s">
        <v>1008</v>
      </c>
      <c r="Y7" s="214" t="s">
        <v>1009</v>
      </c>
      <c r="Z7" s="214" t="s">
        <v>1010</v>
      </c>
      <c r="AA7" s="214" t="s">
        <v>1011</v>
      </c>
    </row>
    <row r="8" customHeight="1" spans="1:27">
      <c r="A8" s="13"/>
      <c r="B8" s="254" t="s">
        <v>1012</v>
      </c>
      <c r="C8" s="15">
        <f t="shared" ref="C8:H8" si="0">SUM(C9:C11)</f>
        <v>0</v>
      </c>
      <c r="D8" s="15">
        <f t="shared" si="0"/>
        <v>0</v>
      </c>
      <c r="E8" s="15">
        <f t="shared" si="0"/>
        <v>0</v>
      </c>
      <c r="F8" s="15">
        <f t="shared" si="0"/>
        <v>0</v>
      </c>
      <c r="G8" s="15">
        <f t="shared" si="0"/>
        <v>0</v>
      </c>
      <c r="H8" s="15">
        <f t="shared" si="0"/>
        <v>0</v>
      </c>
      <c r="I8" s="15">
        <f>SUM(I9:I12)</f>
        <v>0</v>
      </c>
      <c r="J8" s="15">
        <f t="shared" ref="J8:M8" si="1">SUM(J9:J12)</f>
        <v>0</v>
      </c>
      <c r="K8" s="15">
        <f t="shared" si="1"/>
        <v>0</v>
      </c>
      <c r="L8" s="15">
        <f t="shared" si="1"/>
        <v>0</v>
      </c>
      <c r="M8" s="15">
        <f t="shared" si="1"/>
        <v>0</v>
      </c>
      <c r="N8" s="16">
        <f>L8-I8</f>
        <v>0</v>
      </c>
      <c r="O8" s="16">
        <f>M8-J8+K8</f>
        <v>0</v>
      </c>
      <c r="P8" s="16" t="str">
        <f>IF(I8=0,"",N8/I8*100)</f>
        <v/>
      </c>
      <c r="Q8" s="16" t="str">
        <f>IF(J8-K8=0,"",O8/(J8-K8)*100)</f>
        <v/>
      </c>
      <c r="R8" s="27"/>
      <c r="S8" s="27"/>
      <c r="T8" s="27"/>
      <c r="U8" s="27">
        <f>R8-S8-T8</f>
        <v>0</v>
      </c>
      <c r="V8" s="262" t="e">
        <f>S8/R8</f>
        <v>#DIV/0!</v>
      </c>
      <c r="W8" s="27"/>
      <c r="X8" s="27"/>
      <c r="Y8" s="27"/>
      <c r="Z8" s="27">
        <f>W8-X8-Y8</f>
        <v>0</v>
      </c>
      <c r="AA8" s="27"/>
    </row>
    <row r="9" customHeight="1" spans="1:27">
      <c r="A9" s="13" t="s">
        <v>1013</v>
      </c>
      <c r="B9" s="255" t="s">
        <v>1014</v>
      </c>
      <c r="C9" s="15">
        <f>'4-6-1房屋建筑物'!P34</f>
        <v>0</v>
      </c>
      <c r="D9" s="15">
        <f>'4-6-1房屋建筑物'!Q34</f>
        <v>0</v>
      </c>
      <c r="E9" s="15">
        <f>'4-6-1房屋建筑物'!R34</f>
        <v>0</v>
      </c>
      <c r="F9" s="15">
        <f>'4-6-1房屋建筑物'!S34</f>
        <v>0</v>
      </c>
      <c r="G9" s="15">
        <f>'4-6-1房屋建筑物'!T34</f>
        <v>0</v>
      </c>
      <c r="H9" s="15">
        <f>'4-6-1房屋建筑物'!U34</f>
        <v>0</v>
      </c>
      <c r="I9" s="15">
        <f>'4-6-1房屋建筑物'!V34</f>
        <v>0</v>
      </c>
      <c r="J9" s="15">
        <f>'4-6-1房屋建筑物'!W34</f>
        <v>0</v>
      </c>
      <c r="K9" s="15">
        <f>'4-6-1房屋建筑物'!X34</f>
        <v>0</v>
      </c>
      <c r="L9" s="15">
        <f>'4-6-1房屋建筑物'!Y34</f>
        <v>0</v>
      </c>
      <c r="M9" s="15">
        <f>'4-6-1房屋建筑物'!AA34</f>
        <v>0</v>
      </c>
      <c r="N9" s="16">
        <f>L9-I9</f>
        <v>0</v>
      </c>
      <c r="O9" s="16">
        <f>M9-J9+K9</f>
        <v>0</v>
      </c>
      <c r="P9" s="16" t="str">
        <f>IF(I9=0,"",N9/I9*100)</f>
        <v/>
      </c>
      <c r="Q9" s="16" t="str">
        <f>IF(J9-K9=0,"",O9/(J9-K9)*100)</f>
        <v/>
      </c>
      <c r="R9" s="27"/>
      <c r="S9" s="27"/>
      <c r="T9" s="27"/>
      <c r="U9" s="27">
        <f>R9-S9-T9</f>
        <v>0</v>
      </c>
      <c r="V9" s="262" t="e">
        <f>S9/R9</f>
        <v>#DIV/0!</v>
      </c>
      <c r="W9" s="27"/>
      <c r="X9" s="27"/>
      <c r="Y9" s="27"/>
      <c r="Z9" s="27">
        <f>W9-X9-Y9</f>
        <v>0</v>
      </c>
      <c r="AA9" s="27"/>
    </row>
    <row r="10" customHeight="1" spans="1:27">
      <c r="A10" s="13" t="s">
        <v>1015</v>
      </c>
      <c r="B10" s="255" t="s">
        <v>1016</v>
      </c>
      <c r="C10" s="15">
        <f>'4-6-2构筑物'!K31</f>
        <v>0</v>
      </c>
      <c r="D10" s="15">
        <f>'4-6-2构筑物'!L31</f>
        <v>0</v>
      </c>
      <c r="E10" s="15">
        <f>'4-6-2构筑物'!M31</f>
        <v>0</v>
      </c>
      <c r="F10" s="15">
        <f>'4-6-2构筑物'!N31</f>
        <v>0</v>
      </c>
      <c r="G10" s="15">
        <f>'4-6-2构筑物'!O31</f>
        <v>0</v>
      </c>
      <c r="H10" s="15">
        <f>'4-6-2构筑物'!P31</f>
        <v>0</v>
      </c>
      <c r="I10" s="15">
        <f>'4-6-2构筑物'!Q31</f>
        <v>0</v>
      </c>
      <c r="J10" s="15">
        <f>'4-6-2构筑物'!R31</f>
        <v>0</v>
      </c>
      <c r="K10" s="15">
        <f>'4-6-2构筑物'!S31</f>
        <v>0</v>
      </c>
      <c r="L10" s="15">
        <f>'4-6-2构筑物'!T31</f>
        <v>0</v>
      </c>
      <c r="M10" s="15">
        <f>'4-6-2构筑物'!V31</f>
        <v>0</v>
      </c>
      <c r="N10" s="16">
        <f>L10-I10</f>
        <v>0</v>
      </c>
      <c r="O10" s="16">
        <f>M10-J10+K10</f>
        <v>0</v>
      </c>
      <c r="P10" s="16" t="str">
        <f>IF(I10=0,"",N10/I10*100)</f>
        <v/>
      </c>
      <c r="Q10" s="16" t="str">
        <f>IF(J10-K10=0,"",O10/(J10-K10)*100)</f>
        <v/>
      </c>
      <c r="R10" s="27"/>
      <c r="S10" s="27"/>
      <c r="T10" s="27"/>
      <c r="U10" s="27">
        <f>R10-S10-T10</f>
        <v>0</v>
      </c>
      <c r="V10" s="262" t="e">
        <f>S10/R10</f>
        <v>#DIV/0!</v>
      </c>
      <c r="W10" s="27"/>
      <c r="X10" s="27"/>
      <c r="Y10" s="27"/>
      <c r="Z10" s="27">
        <f>W10-X10-Y10</f>
        <v>0</v>
      </c>
      <c r="AA10" s="27"/>
    </row>
    <row r="11" customHeight="1" spans="1:27">
      <c r="A11" s="13" t="s">
        <v>1017</v>
      </c>
      <c r="B11" s="255" t="s">
        <v>1018</v>
      </c>
      <c r="C11" s="15">
        <f>'4-6-3管道沟槽'!L31</f>
        <v>0</v>
      </c>
      <c r="D11" s="15">
        <f>'4-6-3管道沟槽'!M31</f>
        <v>0</v>
      </c>
      <c r="E11" s="15">
        <f>'4-6-3管道沟槽'!N31</f>
        <v>0</v>
      </c>
      <c r="F11" s="15">
        <f>'4-6-3管道沟槽'!O31</f>
        <v>0</v>
      </c>
      <c r="G11" s="15">
        <f>'4-6-3管道沟槽'!P31</f>
        <v>0</v>
      </c>
      <c r="H11" s="15">
        <f>'4-6-3管道沟槽'!Q31</f>
        <v>0</v>
      </c>
      <c r="I11" s="15">
        <f>'4-6-3管道沟槽'!R31</f>
        <v>0</v>
      </c>
      <c r="J11" s="15">
        <f>'4-6-3管道沟槽'!S31</f>
        <v>0</v>
      </c>
      <c r="K11" s="15">
        <f>'4-6-3管道沟槽'!T31</f>
        <v>0</v>
      </c>
      <c r="L11" s="15">
        <f>'4-6-3管道沟槽'!U31</f>
        <v>0</v>
      </c>
      <c r="M11" s="15">
        <f>'4-6-3管道沟槽'!W31</f>
        <v>0</v>
      </c>
      <c r="N11" s="16">
        <f>L11-I11</f>
        <v>0</v>
      </c>
      <c r="O11" s="16">
        <f>M11-J11+K11</f>
        <v>0</v>
      </c>
      <c r="P11" s="16" t="str">
        <f>IF(I11=0,"",N11/I11*100)</f>
        <v/>
      </c>
      <c r="Q11" s="16" t="str">
        <f>IF(J11-K11=0,"",O11/(J11-K11)*100)</f>
        <v/>
      </c>
      <c r="R11" s="27"/>
      <c r="S11" s="27"/>
      <c r="T11" s="27"/>
      <c r="U11" s="27">
        <f>R11-S11-T11</f>
        <v>0</v>
      </c>
      <c r="V11" s="262" t="e">
        <f>S11/R11</f>
        <v>#DIV/0!</v>
      </c>
      <c r="W11" s="27"/>
      <c r="X11" s="27"/>
      <c r="Y11" s="27"/>
      <c r="Z11" s="27">
        <f>W11-X11-Y11</f>
        <v>0</v>
      </c>
      <c r="AA11" s="27"/>
    </row>
    <row r="12" customHeight="1" spans="1:27">
      <c r="A12" s="256" t="s">
        <v>1019</v>
      </c>
      <c r="B12" s="255" t="s">
        <v>1020</v>
      </c>
      <c r="C12" s="15"/>
      <c r="D12" s="15"/>
      <c r="E12" s="15"/>
      <c r="F12" s="15"/>
      <c r="G12" s="15"/>
      <c r="H12" s="15"/>
      <c r="I12" s="15">
        <f>'4-6-8井巷工程'!Y28</f>
        <v>0</v>
      </c>
      <c r="J12" s="15">
        <f>'4-6-8井巷工程'!Z28</f>
        <v>0</v>
      </c>
      <c r="K12" s="15">
        <f>'4-6-8井巷工程'!AA28</f>
        <v>0</v>
      </c>
      <c r="L12" s="15">
        <f>'4-6-8井巷工程'!AB28</f>
        <v>0</v>
      </c>
      <c r="M12" s="15">
        <f>'4-6-8井巷工程'!AD28</f>
        <v>0</v>
      </c>
      <c r="N12" s="16">
        <f>L12-I12</f>
        <v>0</v>
      </c>
      <c r="O12" s="16">
        <f>M12-J12+K12</f>
        <v>0</v>
      </c>
      <c r="P12" s="16" t="str">
        <f>IF(I12=0,"",N12/I12*100)</f>
        <v/>
      </c>
      <c r="Q12" s="16" t="str">
        <f>IF(J12-K12=0,"",O12/(J12-K12)*100)</f>
        <v/>
      </c>
      <c r="R12" s="27"/>
      <c r="S12" s="27"/>
      <c r="T12" s="27"/>
      <c r="U12" s="27"/>
      <c r="V12" s="262"/>
      <c r="W12" s="27"/>
      <c r="X12" s="27"/>
      <c r="Y12" s="27"/>
      <c r="Z12" s="27"/>
      <c r="AA12" s="27"/>
    </row>
    <row r="13" customHeight="1" spans="1:17">
      <c r="A13" s="13"/>
      <c r="B13" s="255"/>
      <c r="C13" s="255"/>
      <c r="D13" s="255"/>
      <c r="E13" s="255"/>
      <c r="F13" s="255"/>
      <c r="G13" s="255"/>
      <c r="H13" s="255"/>
      <c r="I13" s="15"/>
      <c r="J13" s="16"/>
      <c r="K13" s="16"/>
      <c r="L13" s="16"/>
      <c r="M13" s="16"/>
      <c r="N13" s="16"/>
      <c r="O13" s="16"/>
      <c r="P13" s="16"/>
      <c r="Q13" s="16"/>
    </row>
    <row r="14" customHeight="1" spans="1:18">
      <c r="A14" s="13"/>
      <c r="B14" s="254" t="s">
        <v>1021</v>
      </c>
      <c r="C14" s="15">
        <f t="shared" ref="C14:M14" si="2">SUM(C15:C17)</f>
        <v>535840.72</v>
      </c>
      <c r="D14" s="15">
        <f t="shared" si="2"/>
        <v>23851.31</v>
      </c>
      <c r="E14" s="15">
        <f t="shared" si="2"/>
        <v>0</v>
      </c>
      <c r="F14" s="15">
        <f t="shared" si="2"/>
        <v>0</v>
      </c>
      <c r="G14" s="15">
        <f t="shared" si="2"/>
        <v>0</v>
      </c>
      <c r="H14" s="15">
        <f t="shared" si="2"/>
        <v>0</v>
      </c>
      <c r="I14" s="15">
        <f t="shared" si="2"/>
        <v>532000.72</v>
      </c>
      <c r="J14" s="15">
        <f t="shared" si="2"/>
        <v>23851.31</v>
      </c>
      <c r="K14" s="15">
        <f t="shared" si="2"/>
        <v>0</v>
      </c>
      <c r="L14" s="15">
        <f t="shared" si="2"/>
        <v>294790</v>
      </c>
      <c r="M14" s="15">
        <f t="shared" si="2"/>
        <v>51112</v>
      </c>
      <c r="N14" s="16">
        <f>L14-I14</f>
        <v>-237210.72</v>
      </c>
      <c r="O14" s="16">
        <f>M14-J14+K14</f>
        <v>27260.69</v>
      </c>
      <c r="P14" s="16">
        <f>IF(I14=0,"",N14/I14*100)</f>
        <v>-44.5884208577763</v>
      </c>
      <c r="Q14" s="16">
        <f>IF(J14-K14=0,"",O14/(J14-K14)*100)</f>
        <v>114.294309201465</v>
      </c>
      <c r="R14" s="29" t="s">
        <v>1022</v>
      </c>
    </row>
    <row r="15" customHeight="1" spans="1:22">
      <c r="A15" s="13" t="s">
        <v>1023</v>
      </c>
      <c r="B15" s="255" t="s">
        <v>1024</v>
      </c>
      <c r="C15" s="15">
        <f>'4-6-4机器设备'!P30</f>
        <v>0</v>
      </c>
      <c r="D15" s="15">
        <f>'4-6-4机器设备'!Q30</f>
        <v>0</v>
      </c>
      <c r="E15" s="15">
        <f>'4-6-4机器设备'!R30</f>
        <v>0</v>
      </c>
      <c r="F15" s="15">
        <f>'4-6-4机器设备'!S30</f>
        <v>0</v>
      </c>
      <c r="G15" s="15">
        <f>'4-6-4机器设备'!T30</f>
        <v>0</v>
      </c>
      <c r="H15" s="15">
        <f>'4-6-4机器设备'!U30</f>
        <v>0</v>
      </c>
      <c r="I15" s="15">
        <f>'4-6-4机器设备'!V30</f>
        <v>0</v>
      </c>
      <c r="J15" s="15">
        <f>'4-6-4机器设备'!W30</f>
        <v>0</v>
      </c>
      <c r="K15" s="15">
        <f>'4-6-4机器设备'!X30</f>
        <v>0</v>
      </c>
      <c r="L15" s="15">
        <f>'4-6-4机器设备'!Y30</f>
        <v>0</v>
      </c>
      <c r="M15" s="16">
        <f>'4-6-4机器设备'!AA30</f>
        <v>0</v>
      </c>
      <c r="N15" s="16">
        <f>L15-I15</f>
        <v>0</v>
      </c>
      <c r="O15" s="16">
        <f>M15-J15+K15</f>
        <v>0</v>
      </c>
      <c r="P15" s="16" t="str">
        <f>IF(I15=0,"",N15/I15*100)</f>
        <v/>
      </c>
      <c r="Q15" s="16" t="str">
        <f>IF(J15-K15=0,"",O15/(J15-K15)*100)</f>
        <v/>
      </c>
      <c r="R15" s="97" t="s">
        <v>1025</v>
      </c>
      <c r="S15" s="97" t="s">
        <v>1026</v>
      </c>
      <c r="T15" s="97" t="s">
        <v>1027</v>
      </c>
      <c r="U15" s="97" t="s">
        <v>1028</v>
      </c>
      <c r="V15" s="97" t="s">
        <v>1029</v>
      </c>
    </row>
    <row r="16" customHeight="1" spans="1:22">
      <c r="A16" s="13" t="s">
        <v>1030</v>
      </c>
      <c r="B16" s="255" t="s">
        <v>1031</v>
      </c>
      <c r="C16" s="15">
        <f>'4-6-5车辆'!O30</f>
        <v>0</v>
      </c>
      <c r="D16" s="15">
        <f>'4-6-5车辆'!P30</f>
        <v>0</v>
      </c>
      <c r="E16" s="15">
        <f>'4-6-5车辆'!Q30</f>
        <v>0</v>
      </c>
      <c r="F16" s="15">
        <f>'4-6-5车辆'!R30</f>
        <v>0</v>
      </c>
      <c r="G16" s="15">
        <f>'4-6-5车辆'!S30</f>
        <v>0</v>
      </c>
      <c r="H16" s="15">
        <f>'4-6-5车辆'!T30</f>
        <v>0</v>
      </c>
      <c r="I16" s="15">
        <f>'4-6-5车辆'!U30</f>
        <v>0</v>
      </c>
      <c r="J16" s="15">
        <f>'4-6-5车辆'!V30</f>
        <v>0</v>
      </c>
      <c r="K16" s="15">
        <f>'4-6-5车辆'!W30</f>
        <v>0</v>
      </c>
      <c r="L16" s="15">
        <f>'4-6-5车辆'!X30</f>
        <v>0</v>
      </c>
      <c r="M16" s="15">
        <f>'4-6-5车辆'!Z30</f>
        <v>0</v>
      </c>
      <c r="N16" s="16">
        <f>L16-I16</f>
        <v>0</v>
      </c>
      <c r="O16" s="16">
        <f>M16-J16+K16</f>
        <v>0</v>
      </c>
      <c r="P16" s="16" t="str">
        <f>IF(I16=0,"",N16/I16*100)</f>
        <v/>
      </c>
      <c r="Q16" s="16" t="str">
        <f>IF(J16-K16=0,"",O16/(J16-K16)*100)</f>
        <v/>
      </c>
      <c r="R16" s="27"/>
      <c r="S16" s="27"/>
      <c r="T16" s="27"/>
      <c r="U16" s="27"/>
      <c r="V16" s="27"/>
    </row>
    <row r="17" customHeight="1" spans="1:17">
      <c r="A17" s="13" t="s">
        <v>1032</v>
      </c>
      <c r="B17" s="255" t="s">
        <v>1033</v>
      </c>
      <c r="C17" s="15">
        <f>'4-6-6电子设备'!L60</f>
        <v>535840.72</v>
      </c>
      <c r="D17" s="15">
        <f>'4-6-6电子设备'!M60</f>
        <v>23851.31</v>
      </c>
      <c r="E17" s="15">
        <f>'4-6-6电子设备'!N60</f>
        <v>0</v>
      </c>
      <c r="F17" s="15">
        <f>'4-6-6电子设备'!O60</f>
        <v>0</v>
      </c>
      <c r="G17" s="15">
        <f>'4-6-6电子设备'!P60</f>
        <v>0</v>
      </c>
      <c r="H17" s="15">
        <f>'4-6-6电子设备'!Q60</f>
        <v>0</v>
      </c>
      <c r="I17" s="15">
        <f>'4-6-6电子设备'!R60</f>
        <v>532000.72</v>
      </c>
      <c r="J17" s="15">
        <f>'4-6-6电子设备'!S60</f>
        <v>23851.31</v>
      </c>
      <c r="K17" s="15">
        <f>'4-6-6电子设备'!T60</f>
        <v>0</v>
      </c>
      <c r="L17" s="15">
        <f>'4-6-6电子设备'!U60</f>
        <v>294790</v>
      </c>
      <c r="M17" s="15">
        <f>'4-6-6电子设备'!W60</f>
        <v>51112</v>
      </c>
      <c r="N17" s="16">
        <f>L17-I17</f>
        <v>-237210.72</v>
      </c>
      <c r="O17" s="16">
        <f>M17-J17+K17</f>
        <v>27260.69</v>
      </c>
      <c r="P17" s="16">
        <f>IF(I17=0,"",N17/I17*100)</f>
        <v>-44.5884208577763</v>
      </c>
      <c r="Q17" s="16">
        <f>IF(J17-K17=0,"",O17/(J17-K17)*100)</f>
        <v>114.294309201465</v>
      </c>
    </row>
    <row r="18" customHeight="1" spans="1:17">
      <c r="A18" s="13"/>
      <c r="B18" s="255"/>
      <c r="C18" s="255"/>
      <c r="D18" s="255"/>
      <c r="E18" s="255"/>
      <c r="F18" s="255"/>
      <c r="G18" s="255"/>
      <c r="H18" s="255"/>
      <c r="I18" s="15"/>
      <c r="J18" s="16"/>
      <c r="K18" s="16"/>
      <c r="L18" s="16"/>
      <c r="M18" s="16"/>
      <c r="N18" s="16"/>
      <c r="O18" s="16"/>
      <c r="P18" s="16"/>
      <c r="Q18" s="16"/>
    </row>
    <row r="19" customHeight="1" spans="1:17">
      <c r="A19" s="13" t="s">
        <v>1034</v>
      </c>
      <c r="B19" s="255" t="s">
        <v>1035</v>
      </c>
      <c r="C19" s="15"/>
      <c r="D19" s="15">
        <f>'4-6-7土地'!M30</f>
        <v>0</v>
      </c>
      <c r="E19" s="15"/>
      <c r="F19" s="15"/>
      <c r="G19" s="15">
        <f>'4-6-7土地'!N30</f>
        <v>0</v>
      </c>
      <c r="H19" s="15"/>
      <c r="I19" s="15"/>
      <c r="J19" s="15">
        <f>'4-6-7土地'!O30</f>
        <v>0</v>
      </c>
      <c r="K19" s="15"/>
      <c r="L19" s="16">
        <f>M19</f>
        <v>0</v>
      </c>
      <c r="M19" s="16">
        <f>'4-6-7土地'!P30</f>
        <v>0</v>
      </c>
      <c r="N19" s="16">
        <f>L19-I19</f>
        <v>0</v>
      </c>
      <c r="O19" s="16">
        <f>M19-J19+K19</f>
        <v>0</v>
      </c>
      <c r="P19" s="16" t="str">
        <f>IF(I19=0,"",N19/I19*100)</f>
        <v/>
      </c>
      <c r="Q19" s="16" t="str">
        <f>IF(J19-K19=0,"",O19/(J19-K19)*100)</f>
        <v/>
      </c>
    </row>
    <row r="20" customHeight="1" spans="1:17">
      <c r="A20" s="13"/>
      <c r="B20" s="255"/>
      <c r="C20" s="255"/>
      <c r="D20" s="255"/>
      <c r="E20" s="255"/>
      <c r="F20" s="255"/>
      <c r="G20" s="255"/>
      <c r="H20" s="255"/>
      <c r="I20" s="15"/>
      <c r="J20" s="16"/>
      <c r="K20" s="16"/>
      <c r="L20" s="16"/>
      <c r="M20" s="16"/>
      <c r="N20" s="16"/>
      <c r="O20" s="16"/>
      <c r="P20" s="16"/>
      <c r="Q20" s="16"/>
    </row>
    <row r="21" customHeight="1" spans="1:17">
      <c r="A21" s="257" t="s">
        <v>1036</v>
      </c>
      <c r="B21" s="258"/>
      <c r="C21" s="15">
        <f t="shared" ref="C21:M21" si="3">C8+C14+C19</f>
        <v>535840.72</v>
      </c>
      <c r="D21" s="15">
        <f t="shared" si="3"/>
        <v>23851.31</v>
      </c>
      <c r="E21" s="15">
        <f t="shared" si="3"/>
        <v>0</v>
      </c>
      <c r="F21" s="15">
        <f t="shared" si="3"/>
        <v>0</v>
      </c>
      <c r="G21" s="15">
        <f t="shared" si="3"/>
        <v>0</v>
      </c>
      <c r="H21" s="15">
        <f t="shared" si="3"/>
        <v>0</v>
      </c>
      <c r="I21" s="15">
        <f t="shared" si="3"/>
        <v>532000.72</v>
      </c>
      <c r="J21" s="15">
        <f t="shared" si="3"/>
        <v>23851.31</v>
      </c>
      <c r="K21" s="15">
        <f t="shared" si="3"/>
        <v>0</v>
      </c>
      <c r="L21" s="15">
        <f t="shared" si="3"/>
        <v>294790</v>
      </c>
      <c r="M21" s="15">
        <f t="shared" si="3"/>
        <v>51112</v>
      </c>
      <c r="N21" s="16">
        <f>L21-I21</f>
        <v>-237210.72</v>
      </c>
      <c r="O21" s="16">
        <f>M21-J21+K21</f>
        <v>27260.69</v>
      </c>
      <c r="P21" s="16">
        <f>IF(I21=0,"",N21/I21*100)</f>
        <v>-44.5884208577763</v>
      </c>
      <c r="Q21" s="16">
        <f>IF(J21-K21=0,"",O21/(J21-K21)*100)</f>
        <v>114.294309201465</v>
      </c>
    </row>
    <row r="22" customHeight="1" spans="1:17">
      <c r="A22" s="17" t="s">
        <v>1037</v>
      </c>
      <c r="B22" s="14"/>
      <c r="C22" s="14"/>
      <c r="D22" s="15">
        <f>E21</f>
        <v>0</v>
      </c>
      <c r="E22" s="15"/>
      <c r="F22" s="15"/>
      <c r="G22" s="15">
        <f>H21</f>
        <v>0</v>
      </c>
      <c r="H22" s="14"/>
      <c r="I22" s="15"/>
      <c r="J22" s="16">
        <f>K21</f>
        <v>0</v>
      </c>
      <c r="K22" s="16"/>
      <c r="L22" s="16"/>
      <c r="M22" s="16"/>
      <c r="N22" s="16">
        <f>L22-I22</f>
        <v>0</v>
      </c>
      <c r="O22" s="16">
        <f>M22-J22+K22</f>
        <v>0</v>
      </c>
      <c r="P22" s="16" t="str">
        <f>IF(I22=0,"",N22/I22*100)</f>
        <v/>
      </c>
      <c r="Q22" s="16" t="str">
        <f>IF(J22-K22=0,"",O22/(J22-K22)*100)</f>
        <v/>
      </c>
    </row>
    <row r="23" customHeight="1" spans="1:17">
      <c r="A23" s="259" t="s">
        <v>509</v>
      </c>
      <c r="B23" s="260"/>
      <c r="C23" s="15">
        <f t="shared" ref="C23:J23" si="4">C21-C22</f>
        <v>535840.72</v>
      </c>
      <c r="D23" s="15">
        <f t="shared" si="4"/>
        <v>23851.31</v>
      </c>
      <c r="E23" s="15">
        <f t="shared" si="4"/>
        <v>0</v>
      </c>
      <c r="F23" s="15">
        <f t="shared" si="4"/>
        <v>0</v>
      </c>
      <c r="G23" s="15">
        <f t="shared" si="4"/>
        <v>0</v>
      </c>
      <c r="H23" s="15">
        <f t="shared" si="4"/>
        <v>0</v>
      </c>
      <c r="I23" s="15">
        <f t="shared" si="4"/>
        <v>532000.72</v>
      </c>
      <c r="J23" s="15">
        <f t="shared" si="4"/>
        <v>23851.31</v>
      </c>
      <c r="K23" s="16"/>
      <c r="L23" s="15">
        <f>L21</f>
        <v>294790</v>
      </c>
      <c r="M23" s="15">
        <f>M21</f>
        <v>51112</v>
      </c>
      <c r="N23" s="16">
        <f>L23-I23</f>
        <v>-237210.72</v>
      </c>
      <c r="O23" s="16">
        <f>M23-J23+K23</f>
        <v>27260.69</v>
      </c>
      <c r="P23" s="16">
        <f>IF(I23=0,"",N23/I23*100)</f>
        <v>-44.5884208577763</v>
      </c>
      <c r="Q23" s="16">
        <f>IF(J23-K23=0,"",O23/(J23-K23)*100)</f>
        <v>114.294309201465</v>
      </c>
    </row>
    <row r="24" customHeight="1" spans="13:13">
      <c r="M24" s="3" t="str">
        <f>"评估人员："&amp;基本信息输入表!$Q$50</f>
        <v>评估人员：陈诗雨</v>
      </c>
    </row>
    <row r="25" customHeight="1" spans="18:18">
      <c r="R25" s="29" t="s">
        <v>466</v>
      </c>
    </row>
  </sheetData>
  <mergeCells count="18">
    <mergeCell ref="A2:Q2"/>
    <mergeCell ref="A3:Q3"/>
    <mergeCell ref="O4:Q4"/>
    <mergeCell ref="N5:Q5"/>
    <mergeCell ref="C6:E6"/>
    <mergeCell ref="F6:H6"/>
    <mergeCell ref="I6:J6"/>
    <mergeCell ref="L6:M6"/>
    <mergeCell ref="N6:O6"/>
    <mergeCell ref="P6:Q6"/>
    <mergeCell ref="R6:V6"/>
    <mergeCell ref="W6:AA6"/>
    <mergeCell ref="A21:B21"/>
    <mergeCell ref="A22:B22"/>
    <mergeCell ref="A23:B23"/>
    <mergeCell ref="A6:A7"/>
    <mergeCell ref="B6:B7"/>
    <mergeCell ref="K6:K7"/>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8" fitToHeight="1000" orientation="landscape"/>
  <headerFooter scaleWithDoc="0">
    <oddFooter>&amp;R&amp;"宋体,常规"&amp;10&amp;P/&amp;N</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Y39"/>
  <sheetViews>
    <sheetView showGridLines="0" zoomScale="90" zoomScaleNormal="90" topLeftCell="A10" workbookViewId="0">
      <selection activeCell="A34" sqref="A34:F36"/>
    </sheetView>
  </sheetViews>
  <sheetFormatPr defaultColWidth="9" defaultRowHeight="15.75" customHeight="1"/>
  <cols>
    <col min="1" max="1" width="5" style="3" customWidth="1"/>
    <col min="2" max="2" width="9.625" style="3" customWidth="1"/>
    <col min="3" max="3" width="7.25" style="3" customWidth="1"/>
    <col min="4" max="4" width="12" style="3" customWidth="1"/>
    <col min="5" max="5" width="12.25" style="3" customWidth="1"/>
    <col min="6" max="8" width="9" style="3"/>
    <col min="9" max="12" width="6.75" style="3" customWidth="1"/>
    <col min="13" max="13" width="5.25" style="3" customWidth="1"/>
    <col min="14" max="15" width="7.75" style="3" customWidth="1"/>
    <col min="16" max="21" width="12.625" style="3" customWidth="1" outlineLevel="1"/>
    <col min="22" max="27" width="12.625" style="3" customWidth="1"/>
    <col min="28" max="28" width="6.625" style="3" customWidth="1"/>
    <col min="29" max="29" width="7.75" style="3" customWidth="1"/>
    <col min="30" max="30" width="7.5" style="3" customWidth="1"/>
    <col min="31" max="31" width="7.5" style="205" customWidth="1"/>
    <col min="32" max="38" width="5.625" style="4" customWidth="1" outlineLevel="1"/>
    <col min="39" max="39" width="14.75" style="4" customWidth="1" outlineLevel="1"/>
    <col min="40" max="40" width="13.625" style="4" customWidth="1"/>
    <col min="41" max="44" width="5.625" style="4" customWidth="1" outlineLevel="1"/>
    <col min="45" max="46" width="7.25" style="4" customWidth="1" outlineLevel="1"/>
    <col min="47" max="47" width="5.625" style="4" customWidth="1" outlineLevel="1"/>
    <col min="48" max="51" width="8.625" style="4" customWidth="1" outlineLevel="1"/>
    <col min="52" max="52" width="14.625" style="4" customWidth="1" outlineLevel="1"/>
    <col min="53" max="53" width="13.625" style="4" customWidth="1"/>
    <col min="54" max="60" width="8.625" style="4" customWidth="1" outlineLevel="1"/>
    <col min="61" max="78" width="8.625" style="4" customWidth="1" outlineLevel="2"/>
    <col min="79" max="79" width="8.625" style="4" customWidth="1" outlineLevel="1"/>
    <col min="80" max="87" width="8.625" style="4" hidden="1" customWidth="1" outlineLevel="2"/>
    <col min="88" max="88" width="8.625" style="4" customWidth="1" outlineLevel="1" collapsed="1"/>
    <col min="89" max="92" width="8.625" style="4" hidden="1" customWidth="1" outlineLevel="2"/>
    <col min="93" max="93" width="8.625" style="4" customWidth="1" outlineLevel="1" collapsed="1"/>
    <col min="94" max="96" width="8.625" style="4" customWidth="1" outlineLevel="1"/>
    <col min="97" max="97" width="13.75" style="4" customWidth="1"/>
    <col min="98" max="102" width="13.625" style="4" customWidth="1" outlineLevel="1"/>
    <col min="103" max="103" width="13.625" style="4" customWidth="1"/>
    <col min="104" max="16384" width="9" style="3"/>
  </cols>
  <sheetData>
    <row r="1" customHeight="1" spans="1:1">
      <c r="A1" s="5" t="s">
        <v>435</v>
      </c>
    </row>
    <row r="2" s="1" customFormat="1" ht="30" customHeight="1" spans="1:103">
      <c r="A2" s="6" t="s">
        <v>1038</v>
      </c>
      <c r="B2" s="6"/>
      <c r="C2" s="6"/>
      <c r="D2" s="6"/>
      <c r="E2" s="6"/>
      <c r="F2" s="6"/>
      <c r="G2" s="6"/>
      <c r="H2" s="6"/>
      <c r="I2" s="6"/>
      <c r="J2" s="6"/>
      <c r="K2" s="6"/>
      <c r="L2" s="6"/>
      <c r="M2" s="6"/>
      <c r="N2" s="6"/>
      <c r="O2" s="6"/>
      <c r="P2" s="6"/>
      <c r="Q2" s="6"/>
      <c r="R2" s="6"/>
      <c r="S2" s="6"/>
      <c r="T2" s="6"/>
      <c r="U2" s="6"/>
      <c r="V2" s="6"/>
      <c r="W2" s="6"/>
      <c r="X2" s="6"/>
      <c r="Y2" s="6"/>
      <c r="Z2" s="6"/>
      <c r="AA2" s="6"/>
      <c r="AB2" s="6"/>
      <c r="AC2" s="6"/>
      <c r="AD2" s="251"/>
      <c r="AE2" s="227"/>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row>
    <row r="3" customHeight="1" spans="1:103">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X3" s="2"/>
      <c r="Y3" s="2"/>
      <c r="Z3" s="2"/>
      <c r="AA3" s="2"/>
      <c r="AB3" s="2"/>
      <c r="AC3" s="2"/>
      <c r="AD3" s="2"/>
      <c r="AE3" s="229"/>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row>
    <row r="4" ht="14.1" customHeight="1" spans="1:31">
      <c r="A4" s="2"/>
      <c r="B4" s="2"/>
      <c r="C4" s="2"/>
      <c r="D4" s="2"/>
      <c r="E4" s="2"/>
      <c r="F4" s="2"/>
      <c r="G4" s="2"/>
      <c r="H4" s="2"/>
      <c r="I4" s="2"/>
      <c r="J4" s="2"/>
      <c r="K4" s="2"/>
      <c r="L4" s="2"/>
      <c r="M4" s="2"/>
      <c r="N4" s="2"/>
      <c r="O4" s="2"/>
      <c r="P4" s="2"/>
      <c r="Q4" s="2"/>
      <c r="R4" s="2"/>
      <c r="S4" s="2"/>
      <c r="T4" s="2"/>
      <c r="U4" s="2"/>
      <c r="V4" s="2"/>
      <c r="W4" s="2"/>
      <c r="X4" s="2"/>
      <c r="Y4" s="2"/>
      <c r="Z4" s="2"/>
      <c r="AA4" s="2"/>
      <c r="AB4" s="2"/>
      <c r="AC4" s="21" t="s">
        <v>1039</v>
      </c>
      <c r="AD4" s="21"/>
      <c r="AE4" s="96"/>
    </row>
    <row r="5" customHeight="1" spans="1:103">
      <c r="A5" s="3" t="str">
        <f>基本信息输入表!K6&amp;"："&amp;基本信息输入表!M6</f>
        <v>被评估单位：贵州天然气能源投资股份有限公司</v>
      </c>
      <c r="AD5" s="21" t="s">
        <v>469</v>
      </c>
      <c r="AE5" s="96"/>
      <c r="AF5" s="20" t="s">
        <v>598</v>
      </c>
      <c r="AG5" s="20"/>
      <c r="AH5" s="20"/>
      <c r="AI5" s="20"/>
      <c r="AJ5" s="20"/>
      <c r="AK5" s="20"/>
      <c r="AL5" s="20"/>
      <c r="AM5" s="20"/>
      <c r="AN5" s="20"/>
      <c r="AO5" s="30" t="s">
        <v>599</v>
      </c>
      <c r="AP5" s="31"/>
      <c r="AQ5" s="31"/>
      <c r="AR5" s="31"/>
      <c r="AS5" s="31"/>
      <c r="AT5" s="31"/>
      <c r="AU5" s="31"/>
      <c r="AV5" s="31"/>
      <c r="AW5" s="31"/>
      <c r="AX5" s="31"/>
      <c r="AY5" s="31"/>
      <c r="AZ5" s="31"/>
      <c r="BA5" s="32"/>
      <c r="BB5" s="68" t="s">
        <v>600</v>
      </c>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7"/>
      <c r="CT5" s="33" t="s">
        <v>601</v>
      </c>
      <c r="CU5" s="33"/>
      <c r="CV5" s="33"/>
      <c r="CW5" s="33"/>
      <c r="CX5" s="33"/>
      <c r="CY5" s="33"/>
    </row>
    <row r="6" s="2" customFormat="1" customHeight="1" spans="1:103">
      <c r="A6" s="9" t="s">
        <v>470</v>
      </c>
      <c r="B6" s="141" t="s">
        <v>1040</v>
      </c>
      <c r="C6" s="250" t="s">
        <v>956</v>
      </c>
      <c r="D6" s="250" t="s">
        <v>966</v>
      </c>
      <c r="E6" s="250" t="s">
        <v>957</v>
      </c>
      <c r="F6" s="9" t="s">
        <v>1041</v>
      </c>
      <c r="G6" s="9" t="s">
        <v>638</v>
      </c>
      <c r="H6" s="9" t="s">
        <v>1042</v>
      </c>
      <c r="I6" s="200" t="s">
        <v>960</v>
      </c>
      <c r="J6" s="149" t="s">
        <v>1043</v>
      </c>
      <c r="K6" s="149" t="s">
        <v>1044</v>
      </c>
      <c r="L6" s="200" t="s">
        <v>1045</v>
      </c>
      <c r="M6" s="112" t="s">
        <v>961</v>
      </c>
      <c r="N6" s="112" t="s">
        <v>963</v>
      </c>
      <c r="O6" s="149" t="s">
        <v>1046</v>
      </c>
      <c r="P6" s="146" t="s">
        <v>694</v>
      </c>
      <c r="Q6" s="147"/>
      <c r="R6" s="148"/>
      <c r="S6" s="146" t="s">
        <v>695</v>
      </c>
      <c r="T6" s="147"/>
      <c r="U6" s="148"/>
      <c r="V6" s="9" t="s">
        <v>442</v>
      </c>
      <c r="W6" s="9"/>
      <c r="X6" s="149" t="s">
        <v>781</v>
      </c>
      <c r="Y6" s="9" t="s">
        <v>443</v>
      </c>
      <c r="Z6" s="9"/>
      <c r="AA6" s="9"/>
      <c r="AB6" s="112" t="s">
        <v>445</v>
      </c>
      <c r="AC6" s="144" t="s">
        <v>964</v>
      </c>
      <c r="AD6" s="112" t="s">
        <v>588</v>
      </c>
      <c r="AE6" s="231"/>
      <c r="AF6" s="20" t="s">
        <v>602</v>
      </c>
      <c r="AG6" s="248" t="s">
        <v>1047</v>
      </c>
      <c r="AH6" s="20" t="s">
        <v>654</v>
      </c>
      <c r="AI6" s="20" t="s">
        <v>696</v>
      </c>
      <c r="AJ6" s="22" t="s">
        <v>965</v>
      </c>
      <c r="AK6" s="23" t="s">
        <v>630</v>
      </c>
      <c r="AL6" s="23" t="s">
        <v>604</v>
      </c>
      <c r="AM6" s="20" t="s">
        <v>605</v>
      </c>
      <c r="AN6" s="20"/>
      <c r="AO6" s="30" t="s">
        <v>606</v>
      </c>
      <c r="AP6" s="31"/>
      <c r="AQ6" s="31"/>
      <c r="AR6" s="31"/>
      <c r="AS6" s="31"/>
      <c r="AT6" s="31"/>
      <c r="AU6" s="32"/>
      <c r="AV6" s="33" t="s">
        <v>607</v>
      </c>
      <c r="AW6" s="33"/>
      <c r="AX6" s="33" t="s">
        <v>656</v>
      </c>
      <c r="AY6" s="33"/>
      <c r="AZ6" s="33" t="s">
        <v>608</v>
      </c>
      <c r="BA6" s="38"/>
      <c r="BB6" s="20" t="s">
        <v>609</v>
      </c>
      <c r="BC6" s="20" t="s">
        <v>657</v>
      </c>
      <c r="BD6" s="20"/>
      <c r="BE6" s="20"/>
      <c r="BF6" s="69" t="s">
        <v>823</v>
      </c>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20" t="s">
        <v>443</v>
      </c>
      <c r="CQ6" s="20"/>
      <c r="CR6" s="20"/>
      <c r="CS6" s="72"/>
      <c r="CT6" s="33" t="s">
        <v>444</v>
      </c>
      <c r="CU6" s="33"/>
      <c r="CV6" s="30" t="s">
        <v>611</v>
      </c>
      <c r="CW6" s="32"/>
      <c r="CX6" s="33" t="s">
        <v>612</v>
      </c>
      <c r="CY6" s="38"/>
    </row>
    <row r="7" s="2" customFormat="1" ht="24" customHeight="1" spans="1:103">
      <c r="A7" s="9"/>
      <c r="B7" s="141"/>
      <c r="C7" s="250"/>
      <c r="D7" s="250"/>
      <c r="E7" s="250"/>
      <c r="F7" s="9"/>
      <c r="G7" s="9"/>
      <c r="H7" s="9"/>
      <c r="I7" s="201"/>
      <c r="J7" s="150"/>
      <c r="K7" s="150"/>
      <c r="L7" s="201"/>
      <c r="M7" s="9"/>
      <c r="N7" s="9"/>
      <c r="O7" s="150"/>
      <c r="P7" s="148" t="s">
        <v>838</v>
      </c>
      <c r="Q7" s="148" t="s">
        <v>840</v>
      </c>
      <c r="R7" s="148" t="s">
        <v>1048</v>
      </c>
      <c r="S7" s="148" t="s">
        <v>838</v>
      </c>
      <c r="T7" s="148" t="s">
        <v>840</v>
      </c>
      <c r="U7" s="148" t="s">
        <v>1048</v>
      </c>
      <c r="V7" s="14" t="s">
        <v>838</v>
      </c>
      <c r="W7" s="9" t="s">
        <v>840</v>
      </c>
      <c r="X7" s="150"/>
      <c r="Y7" s="9" t="s">
        <v>838</v>
      </c>
      <c r="Z7" s="112" t="s">
        <v>825</v>
      </c>
      <c r="AA7" s="9" t="s">
        <v>840</v>
      </c>
      <c r="AB7" s="9"/>
      <c r="AC7" s="145"/>
      <c r="AD7" s="9"/>
      <c r="AE7" s="229"/>
      <c r="AF7" s="20"/>
      <c r="AG7" s="42"/>
      <c r="AH7" s="20"/>
      <c r="AI7" s="20"/>
      <c r="AJ7" s="20"/>
      <c r="AK7" s="20"/>
      <c r="AL7" s="20"/>
      <c r="AM7" s="20"/>
      <c r="AN7" s="20"/>
      <c r="AO7" s="33" t="s">
        <v>617</v>
      </c>
      <c r="AP7" s="33" t="s">
        <v>618</v>
      </c>
      <c r="AQ7" s="95" t="s">
        <v>972</v>
      </c>
      <c r="AR7" s="95" t="s">
        <v>1049</v>
      </c>
      <c r="AS7" s="33" t="s">
        <v>667</v>
      </c>
      <c r="AT7" s="33" t="s">
        <v>620</v>
      </c>
      <c r="AU7" s="30" t="s">
        <v>621</v>
      </c>
      <c r="AV7" s="33" t="s">
        <v>622</v>
      </c>
      <c r="AW7" s="33" t="s">
        <v>623</v>
      </c>
      <c r="AX7" s="33" t="s">
        <v>622</v>
      </c>
      <c r="AY7" s="33" t="s">
        <v>668</v>
      </c>
      <c r="AZ7" s="33"/>
      <c r="BA7" s="41"/>
      <c r="BB7" s="20"/>
      <c r="BC7" s="22" t="s">
        <v>1050</v>
      </c>
      <c r="BD7" s="22" t="s">
        <v>1051</v>
      </c>
      <c r="BE7" s="22" t="s">
        <v>1052</v>
      </c>
      <c r="BF7" s="110" t="s">
        <v>784</v>
      </c>
      <c r="BG7" s="22" t="s">
        <v>1053</v>
      </c>
      <c r="BH7" s="22" t="s">
        <v>973</v>
      </c>
      <c r="BI7" s="249" t="s">
        <v>1054</v>
      </c>
      <c r="BJ7" s="249" t="s">
        <v>829</v>
      </c>
      <c r="BK7" s="249" t="s">
        <v>830</v>
      </c>
      <c r="BL7" s="249" t="s">
        <v>831</v>
      </c>
      <c r="BM7" s="249" t="s">
        <v>1055</v>
      </c>
      <c r="BN7" s="249" t="s">
        <v>1056</v>
      </c>
      <c r="BO7" s="249" t="s">
        <v>1057</v>
      </c>
      <c r="BP7" s="249" t="s">
        <v>1058</v>
      </c>
      <c r="BQ7" s="249" t="s">
        <v>1059</v>
      </c>
      <c r="BR7" s="249" t="s">
        <v>1060</v>
      </c>
      <c r="BS7" s="249" t="s">
        <v>1061</v>
      </c>
      <c r="BT7" s="246" t="s">
        <v>1062</v>
      </c>
      <c r="BU7" s="246" t="s">
        <v>1063</v>
      </c>
      <c r="BV7" s="246" t="s">
        <v>1064</v>
      </c>
      <c r="BW7" s="249" t="s">
        <v>1065</v>
      </c>
      <c r="BX7" s="249" t="s">
        <v>1066</v>
      </c>
      <c r="BY7" s="249" t="s">
        <v>1067</v>
      </c>
      <c r="BZ7" s="249" t="s">
        <v>1068</v>
      </c>
      <c r="CA7" s="246" t="s">
        <v>1069</v>
      </c>
      <c r="CB7" s="252" t="s">
        <v>1070</v>
      </c>
      <c r="CC7" s="252" t="s">
        <v>1071</v>
      </c>
      <c r="CD7" s="252" t="s">
        <v>1072</v>
      </c>
      <c r="CE7" s="252" t="s">
        <v>1073</v>
      </c>
      <c r="CF7" s="252" t="s">
        <v>1074</v>
      </c>
      <c r="CG7" s="252" t="s">
        <v>1075</v>
      </c>
      <c r="CH7" s="253" t="s">
        <v>1076</v>
      </c>
      <c r="CI7" s="253" t="s">
        <v>1077</v>
      </c>
      <c r="CJ7" s="252" t="s">
        <v>1078</v>
      </c>
      <c r="CK7" s="246"/>
      <c r="CL7" s="246"/>
      <c r="CM7" s="246"/>
      <c r="CN7" s="246"/>
      <c r="CO7" s="246" t="s">
        <v>1079</v>
      </c>
      <c r="CP7" s="20" t="s">
        <v>838</v>
      </c>
      <c r="CQ7" s="20" t="s">
        <v>839</v>
      </c>
      <c r="CR7" s="20" t="s">
        <v>840</v>
      </c>
      <c r="CS7" s="37"/>
      <c r="CT7" s="33" t="s">
        <v>841</v>
      </c>
      <c r="CU7" s="33" t="s">
        <v>842</v>
      </c>
      <c r="CV7" s="33" t="s">
        <v>838</v>
      </c>
      <c r="CW7" s="33" t="s">
        <v>840</v>
      </c>
      <c r="CX7" s="33"/>
      <c r="CY7" s="41"/>
    </row>
    <row r="8" customHeight="1" spans="1:103">
      <c r="A8" s="107" t="str">
        <f>IF(F8="","",ROW()-7)</f>
        <v/>
      </c>
      <c r="B8" s="9"/>
      <c r="C8" s="13"/>
      <c r="D8" s="13"/>
      <c r="E8" s="13"/>
      <c r="F8" s="13"/>
      <c r="G8" s="13"/>
      <c r="H8" s="13"/>
      <c r="I8" s="216"/>
      <c r="J8" s="216"/>
      <c r="K8" s="216"/>
      <c r="L8" s="216"/>
      <c r="M8" s="9"/>
      <c r="N8" s="16" t="str">
        <f>IF(L8=0,"",V8/L8)</f>
        <v/>
      </c>
      <c r="O8" s="15"/>
      <c r="P8" s="15"/>
      <c r="Q8" s="15"/>
      <c r="R8" s="15"/>
      <c r="S8" s="15"/>
      <c r="T8" s="15"/>
      <c r="U8" s="15"/>
      <c r="V8" s="15">
        <f t="shared" ref="V8:V10" si="0">P8+S8</f>
        <v>0</v>
      </c>
      <c r="W8" s="15">
        <f>Q8+T8</f>
        <v>0</v>
      </c>
      <c r="X8" s="15">
        <f>R8+U8</f>
        <v>0</v>
      </c>
      <c r="Y8" s="16"/>
      <c r="Z8" s="112"/>
      <c r="AA8" s="16"/>
      <c r="AB8" s="16" t="str">
        <f t="shared" ref="AB8:AB34" si="1">IF(W8-X8=0,"",(AA8-W8+X8)/(W8-X8)*100)</f>
        <v/>
      </c>
      <c r="AC8" s="16" t="str">
        <f>IF(W8-X8=0,"",Y8/(W8-X8))</f>
        <v/>
      </c>
      <c r="AD8" s="13"/>
      <c r="AE8" s="8"/>
      <c r="AF8" s="28"/>
      <c r="AG8" s="28"/>
      <c r="AH8" s="28"/>
      <c r="AI8" s="28"/>
      <c r="AJ8" s="28"/>
      <c r="AK8" s="28"/>
      <c r="AL8" s="28"/>
      <c r="AM8" s="28"/>
      <c r="AN8" s="28"/>
      <c r="AO8" s="28"/>
      <c r="AP8" s="28"/>
      <c r="AQ8" s="28"/>
      <c r="AR8" s="28"/>
      <c r="AS8" s="28"/>
      <c r="AT8" s="34"/>
      <c r="AU8" s="34"/>
      <c r="AV8" s="28"/>
      <c r="AW8" s="34"/>
      <c r="AX8" s="34"/>
      <c r="AY8" s="34"/>
      <c r="AZ8" s="34"/>
      <c r="BA8" s="34"/>
      <c r="BB8" s="34"/>
      <c r="BC8" s="34" t="s">
        <v>208</v>
      </c>
      <c r="BD8" s="34"/>
      <c r="BE8" s="34"/>
      <c r="BF8" s="34"/>
      <c r="BG8" s="34"/>
      <c r="BH8" s="34"/>
      <c r="BI8" s="34"/>
      <c r="BJ8" s="34"/>
      <c r="BK8" s="34"/>
      <c r="BL8" s="34" t="str">
        <f>IFERROR(BK8/(BJ8+BK8)*100,"")</f>
        <v/>
      </c>
      <c r="BM8" s="34"/>
      <c r="BN8" s="34"/>
      <c r="BO8" s="247">
        <f>SUM(BP8:BR8)</f>
        <v>0</v>
      </c>
      <c r="BP8" s="34"/>
      <c r="BQ8" s="34"/>
      <c r="BR8" s="34"/>
      <c r="BS8" s="34" t="str">
        <f>IFERROR(BO8/L8,"")</f>
        <v/>
      </c>
      <c r="BT8" s="34"/>
      <c r="BU8" s="34"/>
      <c r="BV8" s="247">
        <f>BO8*BT8+L8*BU8</f>
        <v>0</v>
      </c>
      <c r="BW8" s="34"/>
      <c r="BX8" s="34"/>
      <c r="BY8" s="247">
        <f>(BO8+BV8)*BW8*BX8/2</f>
        <v>0</v>
      </c>
      <c r="BZ8" s="247">
        <f>IF(BO8+BV8+BY8&gt;100,ROUND(BO8+BV8+BY8,-2),ROUND(BO8+BV8+BY8,-1))</f>
        <v>0</v>
      </c>
      <c r="CA8" s="247"/>
      <c r="CB8" s="247"/>
      <c r="CC8" s="247"/>
      <c r="CD8" s="247"/>
      <c r="CE8" s="247"/>
      <c r="CF8" s="247"/>
      <c r="CG8" s="247"/>
      <c r="CH8" s="247" t="str">
        <f>IFERROR(AVERAGE(CC8,CE8,CG8),"")</f>
        <v/>
      </c>
      <c r="CI8" s="247" t="str">
        <f>IFERROR(CH8*L8,"")</f>
        <v/>
      </c>
      <c r="CJ8" s="247"/>
      <c r="CK8" s="247"/>
      <c r="CL8" s="247"/>
      <c r="CM8" s="247"/>
      <c r="CN8" s="247"/>
      <c r="CO8" s="247"/>
      <c r="CP8" s="247"/>
      <c r="CQ8" s="34" t="str">
        <f t="shared" ref="CQ8:CQ34" si="2">IFERROR(ROUND(BL8-BM8-BN8,0),"")</f>
        <v/>
      </c>
      <c r="CR8" s="44" t="str">
        <f>IFERROR(CP8*CQ8/100,"")</f>
        <v/>
      </c>
      <c r="CS8" s="34"/>
      <c r="CT8" s="34" t="str">
        <f>IFERROR((CP8-V8)/V8*100,"")</f>
        <v/>
      </c>
      <c r="CU8" s="34" t="str">
        <f>IFERROR((CR8-W8+X8)/(W8-X8)*100,"")</f>
        <v/>
      </c>
      <c r="CV8" s="34"/>
      <c r="CW8" s="34"/>
      <c r="CX8" s="34"/>
      <c r="CY8" s="34"/>
    </row>
    <row r="9" customHeight="1" spans="1:103">
      <c r="A9" s="107" t="str">
        <f t="shared" ref="A9:A33" si="3">IF(F9="","",ROW()-7)</f>
        <v/>
      </c>
      <c r="B9" s="9"/>
      <c r="C9" s="13"/>
      <c r="D9" s="13"/>
      <c r="E9" s="13"/>
      <c r="F9" s="13"/>
      <c r="G9" s="13"/>
      <c r="H9" s="13"/>
      <c r="I9" s="216"/>
      <c r="J9" s="216"/>
      <c r="K9" s="216"/>
      <c r="L9" s="216"/>
      <c r="M9" s="9"/>
      <c r="N9" s="16" t="str">
        <f t="shared" ref="N9:N33" si="4">IF(L9=0,"",V9/L9)</f>
        <v/>
      </c>
      <c r="O9" s="15"/>
      <c r="P9" s="15"/>
      <c r="Q9" s="15"/>
      <c r="R9" s="15"/>
      <c r="S9" s="15"/>
      <c r="T9" s="15"/>
      <c r="U9" s="15"/>
      <c r="V9" s="15">
        <f t="shared" ref="V9:V33" si="5">P9+S9</f>
        <v>0</v>
      </c>
      <c r="W9" s="15">
        <f t="shared" ref="W9:W33" si="6">Q9+T9</f>
        <v>0</v>
      </c>
      <c r="X9" s="15">
        <f t="shared" ref="X9:X33" si="7">R9+U9</f>
        <v>0</v>
      </c>
      <c r="Y9" s="16"/>
      <c r="Z9" s="112"/>
      <c r="AA9" s="16"/>
      <c r="AB9" s="16" t="str">
        <f t="shared" si="1"/>
        <v/>
      </c>
      <c r="AC9" s="16" t="str">
        <f t="shared" ref="AC9:AC36" si="8">IF(W9-X9=0,"",Y9/(W9-X9))</f>
        <v/>
      </c>
      <c r="AD9" s="13"/>
      <c r="AE9" s="8"/>
      <c r="AF9" s="28"/>
      <c r="AG9" s="28"/>
      <c r="AH9" s="28"/>
      <c r="AI9" s="28"/>
      <c r="AJ9" s="28"/>
      <c r="AK9" s="28"/>
      <c r="AL9" s="28"/>
      <c r="AM9" s="28"/>
      <c r="AN9" s="28"/>
      <c r="AO9" s="28"/>
      <c r="AP9" s="28"/>
      <c r="AQ9" s="28"/>
      <c r="AR9" s="28"/>
      <c r="AS9" s="28"/>
      <c r="AT9" s="35"/>
      <c r="AU9" s="34"/>
      <c r="AV9" s="28"/>
      <c r="AW9" s="34"/>
      <c r="AX9" s="34"/>
      <c r="AY9" s="34"/>
      <c r="AZ9" s="34"/>
      <c r="BA9" s="34"/>
      <c r="BB9" s="34"/>
      <c r="BC9" s="34"/>
      <c r="BD9" s="34"/>
      <c r="BE9" s="34"/>
      <c r="BF9" s="34"/>
      <c r="BG9" s="34"/>
      <c r="BH9" s="34"/>
      <c r="BI9" s="34"/>
      <c r="BJ9" s="34"/>
      <c r="BK9" s="34"/>
      <c r="BL9" s="34" t="str">
        <f t="shared" ref="BL9:BL36" si="9">IFERROR(BK9/(BJ9+BK9)*100,"")</f>
        <v/>
      </c>
      <c r="BM9" s="34"/>
      <c r="BN9" s="34"/>
      <c r="BO9" s="247">
        <f t="shared" ref="BO9:BO36" si="10">SUM(BP9:BR9)</f>
        <v>0</v>
      </c>
      <c r="BP9" s="34"/>
      <c r="BQ9" s="34"/>
      <c r="BR9" s="34"/>
      <c r="BS9" s="34" t="str">
        <f t="shared" ref="BS9:BS36" si="11">IFERROR(BO9/L9,"")</f>
        <v/>
      </c>
      <c r="BT9" s="34"/>
      <c r="BU9" s="34"/>
      <c r="BV9" s="247">
        <f t="shared" ref="BV9:BV36" si="12">BO9*BT9+L9*BU9</f>
        <v>0</v>
      </c>
      <c r="BW9" s="34"/>
      <c r="BX9" s="34"/>
      <c r="BY9" s="247">
        <f t="shared" ref="BY9:BY36" si="13">(BO9+BV9)*BW9*BX9/2</f>
        <v>0</v>
      </c>
      <c r="BZ9" s="247">
        <f t="shared" ref="BZ9:BZ36" si="14">IF(BO9+BV9+BY9&gt;100,ROUND(BO9+BV9+BY9,-2),ROUND(BO9+BV9+BY9,-1))</f>
        <v>0</v>
      </c>
      <c r="CA9" s="247"/>
      <c r="CB9" s="247"/>
      <c r="CC9" s="247"/>
      <c r="CD9" s="247"/>
      <c r="CE9" s="247"/>
      <c r="CF9" s="247"/>
      <c r="CG9" s="247"/>
      <c r="CH9" s="247" t="str">
        <f t="shared" ref="CH9:CH36" si="15">IFERROR(AVERAGE(CC9,CE9,CG9),"")</f>
        <v/>
      </c>
      <c r="CI9" s="247" t="str">
        <f t="shared" ref="CI9:CI36" si="16">IFERROR(CH9*L9,"")</f>
        <v/>
      </c>
      <c r="CJ9" s="247"/>
      <c r="CK9" s="247"/>
      <c r="CL9" s="247"/>
      <c r="CM9" s="247"/>
      <c r="CN9" s="247"/>
      <c r="CO9" s="247"/>
      <c r="CP9" s="247"/>
      <c r="CQ9" s="34" t="str">
        <f t="shared" si="2"/>
        <v/>
      </c>
      <c r="CR9" s="44" t="str">
        <f t="shared" ref="CR9:CR36" si="17">IFERROR(CP9*CQ9/100,"")</f>
        <v/>
      </c>
      <c r="CS9" s="34"/>
      <c r="CT9" s="34" t="str">
        <f t="shared" ref="CT9:CT36" si="18">IFERROR((CP9-V9)/V9*100,"")</f>
        <v/>
      </c>
      <c r="CU9" s="34" t="str">
        <f t="shared" ref="CU9:CU36" si="19">IFERROR((CR9-W9+X9)/(W9-X9)*100,"")</f>
        <v/>
      </c>
      <c r="CV9" s="34"/>
      <c r="CW9" s="34"/>
      <c r="CX9" s="34"/>
      <c r="CY9" s="34"/>
    </row>
    <row r="10" customHeight="1" spans="1:103">
      <c r="A10" s="107" t="str">
        <f t="shared" si="3"/>
        <v/>
      </c>
      <c r="B10" s="9"/>
      <c r="C10" s="13"/>
      <c r="D10" s="13"/>
      <c r="E10" s="13"/>
      <c r="F10" s="13"/>
      <c r="G10" s="13"/>
      <c r="H10" s="13"/>
      <c r="I10" s="216"/>
      <c r="J10" s="216"/>
      <c r="K10" s="216"/>
      <c r="L10" s="216"/>
      <c r="M10" s="9"/>
      <c r="N10" s="16" t="str">
        <f t="shared" si="4"/>
        <v/>
      </c>
      <c r="O10" s="15"/>
      <c r="P10" s="15"/>
      <c r="Q10" s="15"/>
      <c r="R10" s="15"/>
      <c r="S10" s="15"/>
      <c r="T10" s="15"/>
      <c r="U10" s="15"/>
      <c r="V10" s="15">
        <f t="shared" si="5"/>
        <v>0</v>
      </c>
      <c r="W10" s="15">
        <f t="shared" si="6"/>
        <v>0</v>
      </c>
      <c r="X10" s="15">
        <f t="shared" si="7"/>
        <v>0</v>
      </c>
      <c r="Y10" s="16"/>
      <c r="Z10" s="112"/>
      <c r="AA10" s="16"/>
      <c r="AB10" s="16" t="str">
        <f t="shared" si="1"/>
        <v/>
      </c>
      <c r="AC10" s="16" t="str">
        <f t="shared" si="8"/>
        <v/>
      </c>
      <c r="AD10" s="13"/>
      <c r="AE10" s="8"/>
      <c r="AF10" s="28"/>
      <c r="AG10" s="28"/>
      <c r="AH10" s="28"/>
      <c r="AI10" s="28"/>
      <c r="AJ10" s="28"/>
      <c r="AK10" s="28"/>
      <c r="AL10" s="28"/>
      <c r="AM10" s="28"/>
      <c r="AN10" s="28"/>
      <c r="AO10" s="28"/>
      <c r="AP10" s="28"/>
      <c r="AQ10" s="28"/>
      <c r="AR10" s="28"/>
      <c r="AS10" s="28"/>
      <c r="AT10" s="35"/>
      <c r="AU10" s="34"/>
      <c r="AV10" s="28"/>
      <c r="AW10" s="34"/>
      <c r="AX10" s="34"/>
      <c r="AY10" s="34"/>
      <c r="AZ10" s="34"/>
      <c r="BA10" s="34"/>
      <c r="BB10" s="34"/>
      <c r="BC10" s="34"/>
      <c r="BD10" s="34"/>
      <c r="BE10" s="34"/>
      <c r="BF10" s="34"/>
      <c r="BG10" s="34"/>
      <c r="BH10" s="34"/>
      <c r="BI10" s="34"/>
      <c r="BJ10" s="34"/>
      <c r="BK10" s="34" t="s">
        <v>208</v>
      </c>
      <c r="BL10" s="34" t="str">
        <f t="shared" si="9"/>
        <v/>
      </c>
      <c r="BM10" s="34"/>
      <c r="BN10" s="34"/>
      <c r="BO10" s="247">
        <f t="shared" si="10"/>
        <v>0</v>
      </c>
      <c r="BP10" s="34"/>
      <c r="BQ10" s="34"/>
      <c r="BR10" s="34"/>
      <c r="BS10" s="34" t="str">
        <f t="shared" si="11"/>
        <v/>
      </c>
      <c r="BT10" s="34"/>
      <c r="BU10" s="34"/>
      <c r="BV10" s="247">
        <f t="shared" si="12"/>
        <v>0</v>
      </c>
      <c r="BW10" s="34"/>
      <c r="BX10" s="34"/>
      <c r="BY10" s="247">
        <f t="shared" si="13"/>
        <v>0</v>
      </c>
      <c r="BZ10" s="247">
        <f t="shared" si="14"/>
        <v>0</v>
      </c>
      <c r="CA10" s="247"/>
      <c r="CB10" s="247"/>
      <c r="CC10" s="247"/>
      <c r="CD10" s="247"/>
      <c r="CE10" s="247"/>
      <c r="CF10" s="247"/>
      <c r="CG10" s="247"/>
      <c r="CH10" s="247" t="str">
        <f t="shared" si="15"/>
        <v/>
      </c>
      <c r="CI10" s="247" t="str">
        <f t="shared" si="16"/>
        <v/>
      </c>
      <c r="CJ10" s="247"/>
      <c r="CK10" s="247"/>
      <c r="CL10" s="247"/>
      <c r="CM10" s="247"/>
      <c r="CN10" s="247"/>
      <c r="CO10" s="247"/>
      <c r="CP10" s="247"/>
      <c r="CQ10" s="34" t="str">
        <f t="shared" si="2"/>
        <v/>
      </c>
      <c r="CR10" s="44" t="str">
        <f t="shared" si="17"/>
        <v/>
      </c>
      <c r="CS10" s="34"/>
      <c r="CT10" s="34" t="str">
        <f t="shared" si="18"/>
        <v/>
      </c>
      <c r="CU10" s="34" t="str">
        <f t="shared" si="19"/>
        <v/>
      </c>
      <c r="CV10" s="34"/>
      <c r="CW10" s="34"/>
      <c r="CX10" s="34"/>
      <c r="CY10" s="34"/>
    </row>
    <row r="11" customHeight="1" spans="1:103">
      <c r="A11" s="107" t="str">
        <f t="shared" si="3"/>
        <v/>
      </c>
      <c r="B11" s="9"/>
      <c r="C11" s="13"/>
      <c r="D11" s="13"/>
      <c r="E11" s="13"/>
      <c r="F11" s="13"/>
      <c r="G11" s="13"/>
      <c r="H11" s="13"/>
      <c r="I11" s="216"/>
      <c r="J11" s="216"/>
      <c r="K11" s="216"/>
      <c r="L11" s="216"/>
      <c r="M11" s="9"/>
      <c r="N11" s="16" t="str">
        <f t="shared" si="4"/>
        <v/>
      </c>
      <c r="O11" s="15"/>
      <c r="P11" s="15"/>
      <c r="Q11" s="15"/>
      <c r="R11" s="15"/>
      <c r="S11" s="15"/>
      <c r="T11" s="15"/>
      <c r="U11" s="15"/>
      <c r="V11" s="15">
        <f t="shared" si="5"/>
        <v>0</v>
      </c>
      <c r="W11" s="15">
        <f t="shared" si="6"/>
        <v>0</v>
      </c>
      <c r="X11" s="15">
        <f t="shared" si="7"/>
        <v>0</v>
      </c>
      <c r="Y11" s="16"/>
      <c r="Z11" s="112"/>
      <c r="AA11" s="16"/>
      <c r="AB11" s="16" t="str">
        <f t="shared" si="1"/>
        <v/>
      </c>
      <c r="AC11" s="16" t="str">
        <f t="shared" si="8"/>
        <v/>
      </c>
      <c r="AD11" s="13"/>
      <c r="AE11" s="8"/>
      <c r="AF11" s="28"/>
      <c r="AG11" s="28"/>
      <c r="AH11" s="28"/>
      <c r="AI11" s="28"/>
      <c r="AJ11" s="28"/>
      <c r="AK11" s="28"/>
      <c r="AL11" s="28"/>
      <c r="AM11" s="28"/>
      <c r="AN11" s="28"/>
      <c r="AO11" s="28"/>
      <c r="AP11" s="28"/>
      <c r="AQ11" s="28"/>
      <c r="AR11" s="28"/>
      <c r="AS11" s="28"/>
      <c r="AT11" s="35"/>
      <c r="AU11" s="34"/>
      <c r="AV11" s="28"/>
      <c r="AW11" s="34"/>
      <c r="AX11" s="34"/>
      <c r="AY11" s="34"/>
      <c r="AZ11" s="34"/>
      <c r="BA11" s="34"/>
      <c r="BB11" s="34"/>
      <c r="BC11" s="34"/>
      <c r="BD11" s="34"/>
      <c r="BE11" s="34"/>
      <c r="BF11" s="34"/>
      <c r="BG11" s="34"/>
      <c r="BH11" s="34"/>
      <c r="BI11" s="34"/>
      <c r="BJ11" s="34"/>
      <c r="BK11" s="34"/>
      <c r="BL11" s="34" t="str">
        <f t="shared" si="9"/>
        <v/>
      </c>
      <c r="BM11" s="34"/>
      <c r="BN11" s="34"/>
      <c r="BO11" s="247">
        <f t="shared" si="10"/>
        <v>0</v>
      </c>
      <c r="BP11" s="34"/>
      <c r="BQ11" s="34"/>
      <c r="BR11" s="34"/>
      <c r="BS11" s="34" t="str">
        <f t="shared" si="11"/>
        <v/>
      </c>
      <c r="BT11" s="34"/>
      <c r="BU11" s="34"/>
      <c r="BV11" s="247">
        <f t="shared" si="12"/>
        <v>0</v>
      </c>
      <c r="BW11" s="34"/>
      <c r="BX11" s="34"/>
      <c r="BY11" s="247">
        <f t="shared" si="13"/>
        <v>0</v>
      </c>
      <c r="BZ11" s="247">
        <f t="shared" si="14"/>
        <v>0</v>
      </c>
      <c r="CA11" s="247"/>
      <c r="CB11" s="247"/>
      <c r="CC11" s="247"/>
      <c r="CD11" s="247"/>
      <c r="CE11" s="247"/>
      <c r="CF11" s="247"/>
      <c r="CG11" s="247"/>
      <c r="CH11" s="247" t="str">
        <f t="shared" si="15"/>
        <v/>
      </c>
      <c r="CI11" s="247" t="str">
        <f t="shared" si="16"/>
        <v/>
      </c>
      <c r="CJ11" s="247"/>
      <c r="CK11" s="247"/>
      <c r="CL11" s="247"/>
      <c r="CM11" s="247"/>
      <c r="CN11" s="247"/>
      <c r="CO11" s="247"/>
      <c r="CP11" s="247"/>
      <c r="CQ11" s="34" t="str">
        <f t="shared" si="2"/>
        <v/>
      </c>
      <c r="CR11" s="44" t="str">
        <f t="shared" si="17"/>
        <v/>
      </c>
      <c r="CS11" s="34"/>
      <c r="CT11" s="34" t="str">
        <f t="shared" si="18"/>
        <v/>
      </c>
      <c r="CU11" s="34" t="str">
        <f t="shared" si="19"/>
        <v/>
      </c>
      <c r="CV11" s="34"/>
      <c r="CW11" s="34"/>
      <c r="CX11" s="34"/>
      <c r="CY11" s="34"/>
    </row>
    <row r="12" customHeight="1" spans="1:103">
      <c r="A12" s="107" t="str">
        <f t="shared" si="3"/>
        <v/>
      </c>
      <c r="B12" s="9"/>
      <c r="C12" s="13"/>
      <c r="D12" s="13"/>
      <c r="E12" s="13"/>
      <c r="F12" s="13"/>
      <c r="G12" s="13"/>
      <c r="H12" s="13"/>
      <c r="I12" s="216"/>
      <c r="J12" s="216"/>
      <c r="K12" s="216"/>
      <c r="L12" s="216"/>
      <c r="M12" s="9"/>
      <c r="N12" s="16" t="str">
        <f t="shared" si="4"/>
        <v/>
      </c>
      <c r="O12" s="15"/>
      <c r="P12" s="15"/>
      <c r="Q12" s="15"/>
      <c r="R12" s="15"/>
      <c r="S12" s="15"/>
      <c r="T12" s="15"/>
      <c r="U12" s="15"/>
      <c r="V12" s="15">
        <f t="shared" si="5"/>
        <v>0</v>
      </c>
      <c r="W12" s="15">
        <f t="shared" si="6"/>
        <v>0</v>
      </c>
      <c r="X12" s="15">
        <f t="shared" si="7"/>
        <v>0</v>
      </c>
      <c r="Y12" s="16"/>
      <c r="Z12" s="112"/>
      <c r="AA12" s="16"/>
      <c r="AB12" s="16" t="str">
        <f t="shared" si="1"/>
        <v/>
      </c>
      <c r="AC12" s="16" t="str">
        <f t="shared" si="8"/>
        <v/>
      </c>
      <c r="AD12" s="13"/>
      <c r="AE12" s="8"/>
      <c r="AF12" s="28"/>
      <c r="AG12" s="28"/>
      <c r="AH12" s="28"/>
      <c r="AI12" s="28"/>
      <c r="AJ12" s="28"/>
      <c r="AK12" s="28"/>
      <c r="AL12" s="28"/>
      <c r="AM12" s="28"/>
      <c r="AN12" s="28"/>
      <c r="AO12" s="28"/>
      <c r="AP12" s="28"/>
      <c r="AQ12" s="28"/>
      <c r="AR12" s="28"/>
      <c r="AS12" s="28"/>
      <c r="AT12" s="35"/>
      <c r="AU12" s="34"/>
      <c r="AV12" s="28"/>
      <c r="AW12" s="34"/>
      <c r="AX12" s="34"/>
      <c r="AY12" s="34"/>
      <c r="AZ12" s="34"/>
      <c r="BA12" s="34"/>
      <c r="BB12" s="34"/>
      <c r="BC12" s="34"/>
      <c r="BD12" s="34"/>
      <c r="BE12" s="34"/>
      <c r="BF12" s="34"/>
      <c r="BG12" s="34"/>
      <c r="BH12" s="34"/>
      <c r="BI12" s="34"/>
      <c r="BJ12" s="34"/>
      <c r="BK12" s="34"/>
      <c r="BL12" s="34" t="str">
        <f t="shared" si="9"/>
        <v/>
      </c>
      <c r="BM12" s="34"/>
      <c r="BN12" s="34"/>
      <c r="BO12" s="247">
        <f t="shared" si="10"/>
        <v>0</v>
      </c>
      <c r="BP12" s="34"/>
      <c r="BQ12" s="34"/>
      <c r="BR12" s="34"/>
      <c r="BS12" s="34" t="str">
        <f t="shared" si="11"/>
        <v/>
      </c>
      <c r="BT12" s="34"/>
      <c r="BU12" s="34"/>
      <c r="BV12" s="247">
        <f t="shared" si="12"/>
        <v>0</v>
      </c>
      <c r="BW12" s="34"/>
      <c r="BX12" s="34"/>
      <c r="BY12" s="247">
        <f t="shared" si="13"/>
        <v>0</v>
      </c>
      <c r="BZ12" s="247">
        <f t="shared" si="14"/>
        <v>0</v>
      </c>
      <c r="CA12" s="247"/>
      <c r="CB12" s="247"/>
      <c r="CC12" s="247"/>
      <c r="CD12" s="247"/>
      <c r="CE12" s="247"/>
      <c r="CF12" s="247"/>
      <c r="CG12" s="247"/>
      <c r="CH12" s="247" t="str">
        <f t="shared" si="15"/>
        <v/>
      </c>
      <c r="CI12" s="247" t="str">
        <f t="shared" si="16"/>
        <v/>
      </c>
      <c r="CJ12" s="247"/>
      <c r="CK12" s="247"/>
      <c r="CL12" s="247"/>
      <c r="CM12" s="247"/>
      <c r="CN12" s="247"/>
      <c r="CO12" s="247"/>
      <c r="CP12" s="247"/>
      <c r="CQ12" s="34" t="str">
        <f t="shared" si="2"/>
        <v/>
      </c>
      <c r="CR12" s="44" t="str">
        <f t="shared" si="17"/>
        <v/>
      </c>
      <c r="CS12" s="34"/>
      <c r="CT12" s="34" t="str">
        <f t="shared" si="18"/>
        <v/>
      </c>
      <c r="CU12" s="34" t="str">
        <f t="shared" si="19"/>
        <v/>
      </c>
      <c r="CV12" s="34"/>
      <c r="CW12" s="34"/>
      <c r="CX12" s="34"/>
      <c r="CY12" s="34"/>
    </row>
    <row r="13" customHeight="1" spans="1:103">
      <c r="A13" s="107" t="str">
        <f t="shared" si="3"/>
        <v/>
      </c>
      <c r="B13" s="9"/>
      <c r="C13" s="13"/>
      <c r="D13" s="13"/>
      <c r="E13" s="13"/>
      <c r="F13" s="13"/>
      <c r="G13" s="13"/>
      <c r="H13" s="13"/>
      <c r="I13" s="216"/>
      <c r="J13" s="216"/>
      <c r="K13" s="216"/>
      <c r="L13" s="216"/>
      <c r="M13" s="9"/>
      <c r="N13" s="16" t="str">
        <f t="shared" si="4"/>
        <v/>
      </c>
      <c r="O13" s="15"/>
      <c r="P13" s="15"/>
      <c r="Q13" s="15"/>
      <c r="R13" s="15"/>
      <c r="S13" s="15"/>
      <c r="T13" s="15"/>
      <c r="U13" s="15"/>
      <c r="V13" s="15">
        <f t="shared" si="5"/>
        <v>0</v>
      </c>
      <c r="W13" s="15">
        <f t="shared" si="6"/>
        <v>0</v>
      </c>
      <c r="X13" s="15">
        <f t="shared" si="7"/>
        <v>0</v>
      </c>
      <c r="Y13" s="16"/>
      <c r="Z13" s="112"/>
      <c r="AA13" s="16"/>
      <c r="AB13" s="16" t="str">
        <f t="shared" si="1"/>
        <v/>
      </c>
      <c r="AC13" s="16" t="str">
        <f t="shared" si="8"/>
        <v/>
      </c>
      <c r="AD13" s="13"/>
      <c r="AE13" s="8"/>
      <c r="AF13" s="28"/>
      <c r="AG13" s="28"/>
      <c r="AH13" s="28"/>
      <c r="AI13" s="28"/>
      <c r="AJ13" s="28"/>
      <c r="AK13" s="28"/>
      <c r="AL13" s="28"/>
      <c r="AM13" s="28"/>
      <c r="AN13" s="28"/>
      <c r="AO13" s="28"/>
      <c r="AP13" s="28"/>
      <c r="AQ13" s="28"/>
      <c r="AR13" s="28"/>
      <c r="AS13" s="28"/>
      <c r="AT13" s="35"/>
      <c r="AU13" s="34"/>
      <c r="AV13" s="28"/>
      <c r="AW13" s="34"/>
      <c r="AX13" s="34"/>
      <c r="AY13" s="34"/>
      <c r="AZ13" s="34"/>
      <c r="BA13" s="34"/>
      <c r="BB13" s="34"/>
      <c r="BC13" s="34"/>
      <c r="BD13" s="34"/>
      <c r="BE13" s="34"/>
      <c r="BF13" s="34"/>
      <c r="BG13" s="34"/>
      <c r="BH13" s="34"/>
      <c r="BI13" s="34"/>
      <c r="BJ13" s="34"/>
      <c r="BK13" s="34"/>
      <c r="BL13" s="34" t="str">
        <f t="shared" si="9"/>
        <v/>
      </c>
      <c r="BM13" s="34"/>
      <c r="BN13" s="34"/>
      <c r="BO13" s="247">
        <f t="shared" si="10"/>
        <v>0</v>
      </c>
      <c r="BP13" s="34"/>
      <c r="BQ13" s="34"/>
      <c r="BR13" s="34"/>
      <c r="BS13" s="34" t="str">
        <f t="shared" si="11"/>
        <v/>
      </c>
      <c r="BT13" s="34"/>
      <c r="BU13" s="34"/>
      <c r="BV13" s="247">
        <f t="shared" si="12"/>
        <v>0</v>
      </c>
      <c r="BW13" s="34"/>
      <c r="BX13" s="34"/>
      <c r="BY13" s="247">
        <f t="shared" si="13"/>
        <v>0</v>
      </c>
      <c r="BZ13" s="247">
        <f t="shared" si="14"/>
        <v>0</v>
      </c>
      <c r="CA13" s="247"/>
      <c r="CB13" s="247"/>
      <c r="CC13" s="247"/>
      <c r="CD13" s="247"/>
      <c r="CE13" s="247"/>
      <c r="CF13" s="247"/>
      <c r="CG13" s="247"/>
      <c r="CH13" s="247" t="str">
        <f t="shared" si="15"/>
        <v/>
      </c>
      <c r="CI13" s="247" t="str">
        <f t="shared" si="16"/>
        <v/>
      </c>
      <c r="CJ13" s="247"/>
      <c r="CK13" s="247"/>
      <c r="CL13" s="247"/>
      <c r="CM13" s="247"/>
      <c r="CN13" s="247"/>
      <c r="CO13" s="247"/>
      <c r="CP13" s="247"/>
      <c r="CQ13" s="34" t="str">
        <f t="shared" si="2"/>
        <v/>
      </c>
      <c r="CR13" s="44" t="str">
        <f t="shared" si="17"/>
        <v/>
      </c>
      <c r="CS13" s="34"/>
      <c r="CT13" s="34" t="str">
        <f t="shared" si="18"/>
        <v/>
      </c>
      <c r="CU13" s="34" t="str">
        <f t="shared" si="19"/>
        <v/>
      </c>
      <c r="CV13" s="34"/>
      <c r="CW13" s="34"/>
      <c r="CX13" s="34"/>
      <c r="CY13" s="34"/>
    </row>
    <row r="14" customHeight="1" spans="1:103">
      <c r="A14" s="107" t="str">
        <f t="shared" si="3"/>
        <v/>
      </c>
      <c r="B14" s="9"/>
      <c r="C14" s="13"/>
      <c r="D14" s="13"/>
      <c r="E14" s="13"/>
      <c r="F14" s="13"/>
      <c r="G14" s="13"/>
      <c r="H14" s="13"/>
      <c r="I14" s="216"/>
      <c r="J14" s="216"/>
      <c r="K14" s="216"/>
      <c r="L14" s="216"/>
      <c r="M14" s="9"/>
      <c r="N14" s="16" t="str">
        <f t="shared" si="4"/>
        <v/>
      </c>
      <c r="O14" s="15"/>
      <c r="P14" s="15"/>
      <c r="Q14" s="15"/>
      <c r="R14" s="15"/>
      <c r="S14" s="15"/>
      <c r="T14" s="15"/>
      <c r="U14" s="15"/>
      <c r="V14" s="15">
        <f t="shared" si="5"/>
        <v>0</v>
      </c>
      <c r="W14" s="15">
        <f t="shared" si="6"/>
        <v>0</v>
      </c>
      <c r="X14" s="15">
        <f t="shared" si="7"/>
        <v>0</v>
      </c>
      <c r="Y14" s="16"/>
      <c r="Z14" s="112"/>
      <c r="AA14" s="16"/>
      <c r="AB14" s="16" t="str">
        <f t="shared" si="1"/>
        <v/>
      </c>
      <c r="AC14" s="16" t="str">
        <f t="shared" si="8"/>
        <v/>
      </c>
      <c r="AD14" s="13"/>
      <c r="AE14" s="8"/>
      <c r="AF14" s="28"/>
      <c r="AG14" s="28"/>
      <c r="AH14" s="28"/>
      <c r="AI14" s="28"/>
      <c r="AJ14" s="28"/>
      <c r="AK14" s="28"/>
      <c r="AL14" s="28"/>
      <c r="AM14" s="28"/>
      <c r="AN14" s="28"/>
      <c r="AO14" s="28"/>
      <c r="AP14" s="28"/>
      <c r="AQ14" s="28"/>
      <c r="AR14" s="28"/>
      <c r="AS14" s="28"/>
      <c r="AT14" s="35"/>
      <c r="AU14" s="34"/>
      <c r="AV14" s="28"/>
      <c r="AW14" s="34"/>
      <c r="AX14" s="34"/>
      <c r="AY14" s="34"/>
      <c r="AZ14" s="34"/>
      <c r="BA14" s="34"/>
      <c r="BB14" s="34"/>
      <c r="BC14" s="34"/>
      <c r="BD14" s="34"/>
      <c r="BE14" s="34"/>
      <c r="BF14" s="34"/>
      <c r="BG14" s="34"/>
      <c r="BH14" s="34"/>
      <c r="BI14" s="34"/>
      <c r="BJ14" s="34"/>
      <c r="BK14" s="34"/>
      <c r="BL14" s="34" t="str">
        <f t="shared" si="9"/>
        <v/>
      </c>
      <c r="BM14" s="34"/>
      <c r="BN14" s="34"/>
      <c r="BO14" s="247">
        <f t="shared" si="10"/>
        <v>0</v>
      </c>
      <c r="BP14" s="34"/>
      <c r="BQ14" s="34"/>
      <c r="BR14" s="34"/>
      <c r="BS14" s="34" t="str">
        <f t="shared" si="11"/>
        <v/>
      </c>
      <c r="BT14" s="34"/>
      <c r="BU14" s="34"/>
      <c r="BV14" s="247">
        <f t="shared" si="12"/>
        <v>0</v>
      </c>
      <c r="BW14" s="34"/>
      <c r="BX14" s="34"/>
      <c r="BY14" s="247">
        <f t="shared" si="13"/>
        <v>0</v>
      </c>
      <c r="BZ14" s="247">
        <f t="shared" si="14"/>
        <v>0</v>
      </c>
      <c r="CA14" s="247"/>
      <c r="CB14" s="247"/>
      <c r="CC14" s="247"/>
      <c r="CD14" s="247"/>
      <c r="CE14" s="247"/>
      <c r="CF14" s="247"/>
      <c r="CG14" s="247"/>
      <c r="CH14" s="247" t="str">
        <f t="shared" si="15"/>
        <v/>
      </c>
      <c r="CI14" s="247" t="str">
        <f t="shared" si="16"/>
        <v/>
      </c>
      <c r="CJ14" s="247"/>
      <c r="CK14" s="247"/>
      <c r="CL14" s="247"/>
      <c r="CM14" s="247"/>
      <c r="CN14" s="247"/>
      <c r="CO14" s="247"/>
      <c r="CP14" s="247"/>
      <c r="CQ14" s="34" t="str">
        <f t="shared" si="2"/>
        <v/>
      </c>
      <c r="CR14" s="44" t="str">
        <f t="shared" si="17"/>
        <v/>
      </c>
      <c r="CS14" s="34"/>
      <c r="CT14" s="34" t="str">
        <f t="shared" si="18"/>
        <v/>
      </c>
      <c r="CU14" s="34" t="str">
        <f t="shared" si="19"/>
        <v/>
      </c>
      <c r="CV14" s="34"/>
      <c r="CW14" s="34"/>
      <c r="CX14" s="34"/>
      <c r="CY14" s="34"/>
    </row>
    <row r="15" customHeight="1" spans="1:103">
      <c r="A15" s="107" t="str">
        <f t="shared" si="3"/>
        <v/>
      </c>
      <c r="B15" s="9"/>
      <c r="C15" s="13"/>
      <c r="D15" s="13"/>
      <c r="E15" s="13"/>
      <c r="F15" s="13"/>
      <c r="G15" s="13"/>
      <c r="H15" s="13"/>
      <c r="I15" s="216"/>
      <c r="J15" s="216"/>
      <c r="K15" s="216"/>
      <c r="L15" s="216"/>
      <c r="M15" s="9"/>
      <c r="N15" s="16" t="str">
        <f t="shared" si="4"/>
        <v/>
      </c>
      <c r="O15" s="15"/>
      <c r="P15" s="15"/>
      <c r="Q15" s="15"/>
      <c r="R15" s="15"/>
      <c r="S15" s="15"/>
      <c r="T15" s="15"/>
      <c r="U15" s="15"/>
      <c r="V15" s="15">
        <f t="shared" si="5"/>
        <v>0</v>
      </c>
      <c r="W15" s="15">
        <f t="shared" si="6"/>
        <v>0</v>
      </c>
      <c r="X15" s="15">
        <f t="shared" si="7"/>
        <v>0</v>
      </c>
      <c r="Y15" s="16"/>
      <c r="Z15" s="112"/>
      <c r="AA15" s="16"/>
      <c r="AB15" s="16" t="str">
        <f t="shared" si="1"/>
        <v/>
      </c>
      <c r="AC15" s="16" t="str">
        <f t="shared" si="8"/>
        <v/>
      </c>
      <c r="AD15" s="13"/>
      <c r="AE15" s="8"/>
      <c r="AF15" s="28"/>
      <c r="AG15" s="28"/>
      <c r="AH15" s="28"/>
      <c r="AI15" s="28"/>
      <c r="AJ15" s="28"/>
      <c r="AK15" s="28"/>
      <c r="AL15" s="28"/>
      <c r="AM15" s="28"/>
      <c r="AN15" s="28"/>
      <c r="AO15" s="28"/>
      <c r="AP15" s="28"/>
      <c r="AQ15" s="28"/>
      <c r="AR15" s="28"/>
      <c r="AS15" s="28"/>
      <c r="AT15" s="35"/>
      <c r="AU15" s="34"/>
      <c r="AV15" s="28"/>
      <c r="AW15" s="34"/>
      <c r="AX15" s="34"/>
      <c r="AY15" s="34"/>
      <c r="AZ15" s="34"/>
      <c r="BA15" s="34"/>
      <c r="BB15" s="34"/>
      <c r="BC15" s="34"/>
      <c r="BD15" s="34"/>
      <c r="BE15" s="34"/>
      <c r="BF15" s="34"/>
      <c r="BG15" s="34"/>
      <c r="BH15" s="34"/>
      <c r="BI15" s="34"/>
      <c r="BJ15" s="34"/>
      <c r="BK15" s="34"/>
      <c r="BL15" s="34" t="str">
        <f t="shared" si="9"/>
        <v/>
      </c>
      <c r="BM15" s="34"/>
      <c r="BN15" s="34"/>
      <c r="BO15" s="247">
        <f t="shared" si="10"/>
        <v>0</v>
      </c>
      <c r="BP15" s="34"/>
      <c r="BQ15" s="34"/>
      <c r="BR15" s="34"/>
      <c r="BS15" s="34" t="str">
        <f t="shared" si="11"/>
        <v/>
      </c>
      <c r="BT15" s="34"/>
      <c r="BU15" s="34"/>
      <c r="BV15" s="247">
        <f t="shared" si="12"/>
        <v>0</v>
      </c>
      <c r="BW15" s="34"/>
      <c r="BX15" s="34"/>
      <c r="BY15" s="247">
        <f t="shared" si="13"/>
        <v>0</v>
      </c>
      <c r="BZ15" s="247">
        <f t="shared" si="14"/>
        <v>0</v>
      </c>
      <c r="CA15" s="247"/>
      <c r="CB15" s="247"/>
      <c r="CC15" s="247"/>
      <c r="CD15" s="247"/>
      <c r="CE15" s="247"/>
      <c r="CF15" s="247"/>
      <c r="CG15" s="247"/>
      <c r="CH15" s="247" t="str">
        <f t="shared" si="15"/>
        <v/>
      </c>
      <c r="CI15" s="247" t="str">
        <f t="shared" si="16"/>
        <v/>
      </c>
      <c r="CJ15" s="247"/>
      <c r="CK15" s="247"/>
      <c r="CL15" s="247"/>
      <c r="CM15" s="247"/>
      <c r="CN15" s="247"/>
      <c r="CO15" s="247"/>
      <c r="CP15" s="247"/>
      <c r="CQ15" s="34" t="str">
        <f t="shared" si="2"/>
        <v/>
      </c>
      <c r="CR15" s="44" t="str">
        <f t="shared" si="17"/>
        <v/>
      </c>
      <c r="CS15" s="34"/>
      <c r="CT15" s="34" t="str">
        <f t="shared" si="18"/>
        <v/>
      </c>
      <c r="CU15" s="34" t="str">
        <f t="shared" si="19"/>
        <v/>
      </c>
      <c r="CV15" s="34"/>
      <c r="CW15" s="34"/>
      <c r="CX15" s="34"/>
      <c r="CY15" s="34"/>
    </row>
    <row r="16" customHeight="1" spans="1:103">
      <c r="A16" s="107" t="str">
        <f t="shared" si="3"/>
        <v/>
      </c>
      <c r="B16" s="9"/>
      <c r="C16" s="13"/>
      <c r="D16" s="13"/>
      <c r="E16" s="13"/>
      <c r="F16" s="13"/>
      <c r="G16" s="13"/>
      <c r="H16" s="13"/>
      <c r="I16" s="216"/>
      <c r="J16" s="216"/>
      <c r="K16" s="216"/>
      <c r="L16" s="216"/>
      <c r="M16" s="9"/>
      <c r="N16" s="16" t="str">
        <f t="shared" si="4"/>
        <v/>
      </c>
      <c r="O16" s="15"/>
      <c r="P16" s="15"/>
      <c r="Q16" s="15"/>
      <c r="R16" s="15"/>
      <c r="S16" s="15"/>
      <c r="T16" s="15"/>
      <c r="U16" s="15"/>
      <c r="V16" s="15">
        <f t="shared" si="5"/>
        <v>0</v>
      </c>
      <c r="W16" s="15">
        <f t="shared" si="6"/>
        <v>0</v>
      </c>
      <c r="X16" s="15">
        <f t="shared" si="7"/>
        <v>0</v>
      </c>
      <c r="Y16" s="16"/>
      <c r="Z16" s="112"/>
      <c r="AA16" s="16"/>
      <c r="AB16" s="16" t="str">
        <f t="shared" si="1"/>
        <v/>
      </c>
      <c r="AC16" s="16" t="str">
        <f t="shared" si="8"/>
        <v/>
      </c>
      <c r="AD16" s="13"/>
      <c r="AE16" s="8"/>
      <c r="AF16" s="28"/>
      <c r="AG16" s="28"/>
      <c r="AH16" s="28"/>
      <c r="AI16" s="28"/>
      <c r="AJ16" s="28"/>
      <c r="AK16" s="28"/>
      <c r="AL16" s="28"/>
      <c r="AM16" s="28"/>
      <c r="AN16" s="28"/>
      <c r="AO16" s="28"/>
      <c r="AP16" s="28"/>
      <c r="AQ16" s="28"/>
      <c r="AR16" s="28"/>
      <c r="AS16" s="28"/>
      <c r="AT16" s="35"/>
      <c r="AU16" s="34"/>
      <c r="AV16" s="28"/>
      <c r="AW16" s="34"/>
      <c r="AX16" s="34"/>
      <c r="AY16" s="34"/>
      <c r="AZ16" s="34"/>
      <c r="BA16" s="34"/>
      <c r="BB16" s="34"/>
      <c r="BC16" s="34"/>
      <c r="BD16" s="34"/>
      <c r="BE16" s="34"/>
      <c r="BF16" s="34"/>
      <c r="BG16" s="34"/>
      <c r="BH16" s="34"/>
      <c r="BI16" s="34"/>
      <c r="BJ16" s="34"/>
      <c r="BK16" s="34"/>
      <c r="BL16" s="34" t="str">
        <f t="shared" si="9"/>
        <v/>
      </c>
      <c r="BM16" s="34"/>
      <c r="BN16" s="34"/>
      <c r="BO16" s="247">
        <f t="shared" si="10"/>
        <v>0</v>
      </c>
      <c r="BP16" s="34"/>
      <c r="BQ16" s="34"/>
      <c r="BR16" s="34"/>
      <c r="BS16" s="34" t="str">
        <f t="shared" si="11"/>
        <v/>
      </c>
      <c r="BT16" s="34"/>
      <c r="BU16" s="34"/>
      <c r="BV16" s="247">
        <f t="shared" si="12"/>
        <v>0</v>
      </c>
      <c r="BW16" s="34"/>
      <c r="BX16" s="34"/>
      <c r="BY16" s="247">
        <f t="shared" si="13"/>
        <v>0</v>
      </c>
      <c r="BZ16" s="247">
        <f t="shared" si="14"/>
        <v>0</v>
      </c>
      <c r="CA16" s="247"/>
      <c r="CB16" s="247"/>
      <c r="CC16" s="247"/>
      <c r="CD16" s="247"/>
      <c r="CE16" s="247"/>
      <c r="CF16" s="247"/>
      <c r="CG16" s="247"/>
      <c r="CH16" s="247" t="str">
        <f t="shared" si="15"/>
        <v/>
      </c>
      <c r="CI16" s="247" t="str">
        <f t="shared" si="16"/>
        <v/>
      </c>
      <c r="CJ16" s="247"/>
      <c r="CK16" s="247"/>
      <c r="CL16" s="247"/>
      <c r="CM16" s="247"/>
      <c r="CN16" s="247"/>
      <c r="CO16" s="247"/>
      <c r="CP16" s="247"/>
      <c r="CQ16" s="34" t="str">
        <f t="shared" si="2"/>
        <v/>
      </c>
      <c r="CR16" s="44" t="str">
        <f t="shared" si="17"/>
        <v/>
      </c>
      <c r="CS16" s="34"/>
      <c r="CT16" s="34" t="str">
        <f t="shared" si="18"/>
        <v/>
      </c>
      <c r="CU16" s="34" t="str">
        <f t="shared" si="19"/>
        <v/>
      </c>
      <c r="CV16" s="34"/>
      <c r="CW16" s="34"/>
      <c r="CX16" s="34"/>
      <c r="CY16" s="34"/>
    </row>
    <row r="17" customHeight="1" spans="1:103">
      <c r="A17" s="107" t="str">
        <f t="shared" si="3"/>
        <v/>
      </c>
      <c r="B17" s="9"/>
      <c r="C17" s="13"/>
      <c r="D17" s="13"/>
      <c r="E17" s="13"/>
      <c r="F17" s="13"/>
      <c r="G17" s="13"/>
      <c r="H17" s="13"/>
      <c r="I17" s="216"/>
      <c r="J17" s="216"/>
      <c r="K17" s="216"/>
      <c r="L17" s="216"/>
      <c r="M17" s="9"/>
      <c r="N17" s="16" t="str">
        <f t="shared" si="4"/>
        <v/>
      </c>
      <c r="O17" s="15"/>
      <c r="P17" s="15"/>
      <c r="Q17" s="15"/>
      <c r="R17" s="15"/>
      <c r="S17" s="15"/>
      <c r="T17" s="15"/>
      <c r="U17" s="15"/>
      <c r="V17" s="15">
        <f t="shared" si="5"/>
        <v>0</v>
      </c>
      <c r="W17" s="15">
        <f t="shared" si="6"/>
        <v>0</v>
      </c>
      <c r="X17" s="15">
        <f t="shared" si="7"/>
        <v>0</v>
      </c>
      <c r="Y17" s="16"/>
      <c r="Z17" s="112"/>
      <c r="AA17" s="16"/>
      <c r="AB17" s="16" t="str">
        <f t="shared" si="1"/>
        <v/>
      </c>
      <c r="AC17" s="16" t="str">
        <f t="shared" si="8"/>
        <v/>
      </c>
      <c r="AD17" s="13"/>
      <c r="AE17" s="8"/>
      <c r="AF17" s="28"/>
      <c r="AG17" s="28"/>
      <c r="AH17" s="28"/>
      <c r="AI17" s="28"/>
      <c r="AJ17" s="28"/>
      <c r="AK17" s="28"/>
      <c r="AL17" s="28"/>
      <c r="AM17" s="28"/>
      <c r="AN17" s="28"/>
      <c r="AO17" s="28"/>
      <c r="AP17" s="28"/>
      <c r="AQ17" s="28"/>
      <c r="AR17" s="28"/>
      <c r="AS17" s="28"/>
      <c r="AT17" s="35"/>
      <c r="AU17" s="34"/>
      <c r="AV17" s="28"/>
      <c r="AW17" s="34"/>
      <c r="AX17" s="34"/>
      <c r="AY17" s="34"/>
      <c r="AZ17" s="34"/>
      <c r="BA17" s="34"/>
      <c r="BB17" s="34"/>
      <c r="BC17" s="34"/>
      <c r="BD17" s="34"/>
      <c r="BE17" s="34"/>
      <c r="BF17" s="34"/>
      <c r="BG17" s="34"/>
      <c r="BH17" s="34"/>
      <c r="BI17" s="34"/>
      <c r="BJ17" s="34"/>
      <c r="BK17" s="34"/>
      <c r="BL17" s="34" t="str">
        <f t="shared" si="9"/>
        <v/>
      </c>
      <c r="BM17" s="34"/>
      <c r="BN17" s="34"/>
      <c r="BO17" s="247">
        <f t="shared" si="10"/>
        <v>0</v>
      </c>
      <c r="BP17" s="34"/>
      <c r="BQ17" s="34"/>
      <c r="BR17" s="34"/>
      <c r="BS17" s="34" t="str">
        <f t="shared" si="11"/>
        <v/>
      </c>
      <c r="BT17" s="34"/>
      <c r="BU17" s="34"/>
      <c r="BV17" s="247">
        <f t="shared" si="12"/>
        <v>0</v>
      </c>
      <c r="BW17" s="34"/>
      <c r="BX17" s="34"/>
      <c r="BY17" s="247">
        <f t="shared" si="13"/>
        <v>0</v>
      </c>
      <c r="BZ17" s="247">
        <f t="shared" si="14"/>
        <v>0</v>
      </c>
      <c r="CA17" s="247"/>
      <c r="CB17" s="247"/>
      <c r="CC17" s="247"/>
      <c r="CD17" s="247"/>
      <c r="CE17" s="247"/>
      <c r="CF17" s="247"/>
      <c r="CG17" s="247"/>
      <c r="CH17" s="247" t="str">
        <f t="shared" si="15"/>
        <v/>
      </c>
      <c r="CI17" s="247" t="str">
        <f t="shared" si="16"/>
        <v/>
      </c>
      <c r="CJ17" s="247"/>
      <c r="CK17" s="247"/>
      <c r="CL17" s="247"/>
      <c r="CM17" s="247"/>
      <c r="CN17" s="247"/>
      <c r="CO17" s="247"/>
      <c r="CP17" s="247"/>
      <c r="CQ17" s="34" t="str">
        <f t="shared" si="2"/>
        <v/>
      </c>
      <c r="CR17" s="44" t="str">
        <f t="shared" si="17"/>
        <v/>
      </c>
      <c r="CS17" s="34"/>
      <c r="CT17" s="34" t="str">
        <f t="shared" si="18"/>
        <v/>
      </c>
      <c r="CU17" s="34" t="str">
        <f t="shared" si="19"/>
        <v/>
      </c>
      <c r="CV17" s="34"/>
      <c r="CW17" s="34"/>
      <c r="CX17" s="34"/>
      <c r="CY17" s="34"/>
    </row>
    <row r="18" customHeight="1" spans="1:103">
      <c r="A18" s="107" t="str">
        <f t="shared" si="3"/>
        <v/>
      </c>
      <c r="B18" s="9"/>
      <c r="C18" s="13"/>
      <c r="D18" s="13"/>
      <c r="E18" s="13"/>
      <c r="F18" s="13"/>
      <c r="G18" s="13"/>
      <c r="H18" s="13"/>
      <c r="I18" s="216"/>
      <c r="J18" s="216"/>
      <c r="K18" s="216"/>
      <c r="L18" s="216"/>
      <c r="M18" s="9"/>
      <c r="N18" s="16" t="str">
        <f t="shared" si="4"/>
        <v/>
      </c>
      <c r="O18" s="15"/>
      <c r="P18" s="15"/>
      <c r="Q18" s="15"/>
      <c r="R18" s="15"/>
      <c r="S18" s="15"/>
      <c r="T18" s="15"/>
      <c r="U18" s="15"/>
      <c r="V18" s="15">
        <f t="shared" si="5"/>
        <v>0</v>
      </c>
      <c r="W18" s="15">
        <f t="shared" si="6"/>
        <v>0</v>
      </c>
      <c r="X18" s="15">
        <f t="shared" si="7"/>
        <v>0</v>
      </c>
      <c r="Y18" s="16"/>
      <c r="Z18" s="112"/>
      <c r="AA18" s="16"/>
      <c r="AB18" s="16" t="str">
        <f t="shared" si="1"/>
        <v/>
      </c>
      <c r="AC18" s="16" t="str">
        <f t="shared" si="8"/>
        <v/>
      </c>
      <c r="AD18" s="13"/>
      <c r="AE18" s="8"/>
      <c r="AF18" s="28"/>
      <c r="AG18" s="28"/>
      <c r="AH18" s="28"/>
      <c r="AI18" s="28"/>
      <c r="AJ18" s="28"/>
      <c r="AK18" s="28"/>
      <c r="AL18" s="28"/>
      <c r="AM18" s="28"/>
      <c r="AN18" s="28"/>
      <c r="AO18" s="28"/>
      <c r="AP18" s="28"/>
      <c r="AQ18" s="28"/>
      <c r="AR18" s="28"/>
      <c r="AS18" s="28"/>
      <c r="AT18" s="35"/>
      <c r="AU18" s="34"/>
      <c r="AV18" s="28"/>
      <c r="AW18" s="34"/>
      <c r="AX18" s="34"/>
      <c r="AY18" s="34"/>
      <c r="AZ18" s="34"/>
      <c r="BA18" s="34"/>
      <c r="BB18" s="34"/>
      <c r="BC18" s="34"/>
      <c r="BD18" s="34"/>
      <c r="BE18" s="34"/>
      <c r="BF18" s="34"/>
      <c r="BG18" s="34"/>
      <c r="BH18" s="34"/>
      <c r="BI18" s="34"/>
      <c r="BJ18" s="34"/>
      <c r="BK18" s="34"/>
      <c r="BL18" s="34" t="str">
        <f t="shared" si="9"/>
        <v/>
      </c>
      <c r="BM18" s="34"/>
      <c r="BN18" s="34"/>
      <c r="BO18" s="247">
        <f t="shared" si="10"/>
        <v>0</v>
      </c>
      <c r="BP18" s="34"/>
      <c r="BQ18" s="34"/>
      <c r="BR18" s="34"/>
      <c r="BS18" s="34" t="str">
        <f t="shared" si="11"/>
        <v/>
      </c>
      <c r="BT18" s="34"/>
      <c r="BU18" s="34"/>
      <c r="BV18" s="247">
        <f t="shared" si="12"/>
        <v>0</v>
      </c>
      <c r="BW18" s="34"/>
      <c r="BX18" s="34"/>
      <c r="BY18" s="247">
        <f t="shared" si="13"/>
        <v>0</v>
      </c>
      <c r="BZ18" s="247">
        <f t="shared" si="14"/>
        <v>0</v>
      </c>
      <c r="CA18" s="247"/>
      <c r="CB18" s="247"/>
      <c r="CC18" s="247"/>
      <c r="CD18" s="247"/>
      <c r="CE18" s="247"/>
      <c r="CF18" s="247"/>
      <c r="CG18" s="247"/>
      <c r="CH18" s="247" t="str">
        <f t="shared" si="15"/>
        <v/>
      </c>
      <c r="CI18" s="247" t="str">
        <f t="shared" si="16"/>
        <v/>
      </c>
      <c r="CJ18" s="247"/>
      <c r="CK18" s="247"/>
      <c r="CL18" s="247"/>
      <c r="CM18" s="247"/>
      <c r="CN18" s="247"/>
      <c r="CO18" s="247"/>
      <c r="CP18" s="247"/>
      <c r="CQ18" s="34" t="str">
        <f t="shared" si="2"/>
        <v/>
      </c>
      <c r="CR18" s="44" t="str">
        <f t="shared" si="17"/>
        <v/>
      </c>
      <c r="CS18" s="34"/>
      <c r="CT18" s="34" t="str">
        <f t="shared" si="18"/>
        <v/>
      </c>
      <c r="CU18" s="34" t="str">
        <f t="shared" si="19"/>
        <v/>
      </c>
      <c r="CV18" s="34"/>
      <c r="CW18" s="34"/>
      <c r="CX18" s="34"/>
      <c r="CY18" s="34"/>
    </row>
    <row r="19" customHeight="1" spans="1:103">
      <c r="A19" s="107" t="str">
        <f t="shared" si="3"/>
        <v/>
      </c>
      <c r="B19" s="9"/>
      <c r="C19" s="13"/>
      <c r="D19" s="13"/>
      <c r="E19" s="13"/>
      <c r="F19" s="13"/>
      <c r="G19" s="13"/>
      <c r="H19" s="13"/>
      <c r="I19" s="216"/>
      <c r="J19" s="216"/>
      <c r="K19" s="216"/>
      <c r="L19" s="216"/>
      <c r="M19" s="9"/>
      <c r="N19" s="16" t="str">
        <f t="shared" si="4"/>
        <v/>
      </c>
      <c r="O19" s="15"/>
      <c r="P19" s="15"/>
      <c r="Q19" s="15"/>
      <c r="R19" s="15"/>
      <c r="S19" s="15"/>
      <c r="T19" s="15"/>
      <c r="U19" s="15"/>
      <c r="V19" s="15">
        <f t="shared" si="5"/>
        <v>0</v>
      </c>
      <c r="W19" s="15">
        <f t="shared" si="6"/>
        <v>0</v>
      </c>
      <c r="X19" s="15">
        <f t="shared" si="7"/>
        <v>0</v>
      </c>
      <c r="Y19" s="16"/>
      <c r="Z19" s="112"/>
      <c r="AA19" s="16"/>
      <c r="AB19" s="16" t="str">
        <f t="shared" si="1"/>
        <v/>
      </c>
      <c r="AC19" s="16" t="str">
        <f t="shared" si="8"/>
        <v/>
      </c>
      <c r="AD19" s="13"/>
      <c r="AE19" s="8"/>
      <c r="AF19" s="28"/>
      <c r="AG19" s="28"/>
      <c r="AH19" s="28"/>
      <c r="AI19" s="28"/>
      <c r="AJ19" s="28"/>
      <c r="AK19" s="28"/>
      <c r="AL19" s="28"/>
      <c r="AM19" s="28"/>
      <c r="AN19" s="28"/>
      <c r="AO19" s="28"/>
      <c r="AP19" s="28"/>
      <c r="AQ19" s="28"/>
      <c r="AR19" s="28"/>
      <c r="AS19" s="28"/>
      <c r="AT19" s="35"/>
      <c r="AU19" s="34"/>
      <c r="AV19" s="28"/>
      <c r="AW19" s="34"/>
      <c r="AX19" s="34"/>
      <c r="AY19" s="34"/>
      <c r="AZ19" s="34"/>
      <c r="BA19" s="34"/>
      <c r="BB19" s="34"/>
      <c r="BC19" s="34"/>
      <c r="BD19" s="34"/>
      <c r="BE19" s="34"/>
      <c r="BF19" s="34"/>
      <c r="BG19" s="34"/>
      <c r="BH19" s="34"/>
      <c r="BI19" s="34"/>
      <c r="BJ19" s="34"/>
      <c r="BK19" s="34"/>
      <c r="BL19" s="34" t="str">
        <f t="shared" si="9"/>
        <v/>
      </c>
      <c r="BM19" s="34"/>
      <c r="BN19" s="34"/>
      <c r="BO19" s="247">
        <f t="shared" si="10"/>
        <v>0</v>
      </c>
      <c r="BP19" s="34"/>
      <c r="BQ19" s="34"/>
      <c r="BR19" s="34"/>
      <c r="BS19" s="34" t="str">
        <f t="shared" si="11"/>
        <v/>
      </c>
      <c r="BT19" s="34"/>
      <c r="BU19" s="34"/>
      <c r="BV19" s="247">
        <f t="shared" si="12"/>
        <v>0</v>
      </c>
      <c r="BW19" s="34"/>
      <c r="BX19" s="34"/>
      <c r="BY19" s="247">
        <f t="shared" si="13"/>
        <v>0</v>
      </c>
      <c r="BZ19" s="247">
        <f t="shared" si="14"/>
        <v>0</v>
      </c>
      <c r="CA19" s="247"/>
      <c r="CB19" s="247"/>
      <c r="CC19" s="247"/>
      <c r="CD19" s="247"/>
      <c r="CE19" s="247"/>
      <c r="CF19" s="247"/>
      <c r="CG19" s="247"/>
      <c r="CH19" s="247" t="str">
        <f t="shared" si="15"/>
        <v/>
      </c>
      <c r="CI19" s="247" t="str">
        <f t="shared" si="16"/>
        <v/>
      </c>
      <c r="CJ19" s="247"/>
      <c r="CK19" s="247"/>
      <c r="CL19" s="247"/>
      <c r="CM19" s="247"/>
      <c r="CN19" s="247"/>
      <c r="CO19" s="247"/>
      <c r="CP19" s="247"/>
      <c r="CQ19" s="34" t="str">
        <f t="shared" si="2"/>
        <v/>
      </c>
      <c r="CR19" s="44" t="str">
        <f t="shared" si="17"/>
        <v/>
      </c>
      <c r="CS19" s="34"/>
      <c r="CT19" s="34" t="str">
        <f t="shared" si="18"/>
        <v/>
      </c>
      <c r="CU19" s="34" t="str">
        <f t="shared" si="19"/>
        <v/>
      </c>
      <c r="CV19" s="34"/>
      <c r="CW19" s="34"/>
      <c r="CX19" s="34"/>
      <c r="CY19" s="34"/>
    </row>
    <row r="20" customHeight="1" spans="1:103">
      <c r="A20" s="107"/>
      <c r="B20" s="9"/>
      <c r="C20" s="13"/>
      <c r="D20" s="13"/>
      <c r="E20" s="13"/>
      <c r="F20" s="13"/>
      <c r="G20" s="13"/>
      <c r="H20" s="13"/>
      <c r="I20" s="216"/>
      <c r="J20" s="216"/>
      <c r="K20" s="216"/>
      <c r="L20" s="216"/>
      <c r="M20" s="9"/>
      <c r="N20" s="16"/>
      <c r="O20" s="15"/>
      <c r="P20" s="15"/>
      <c r="Q20" s="15"/>
      <c r="R20" s="15"/>
      <c r="S20" s="15"/>
      <c r="T20" s="15"/>
      <c r="U20" s="15"/>
      <c r="V20" s="15">
        <f t="shared" si="5"/>
        <v>0</v>
      </c>
      <c r="W20" s="15">
        <f t="shared" si="6"/>
        <v>0</v>
      </c>
      <c r="X20" s="15">
        <f t="shared" si="7"/>
        <v>0</v>
      </c>
      <c r="Y20" s="16"/>
      <c r="Z20" s="112"/>
      <c r="AA20" s="16"/>
      <c r="AB20" s="16" t="str">
        <f t="shared" ref="AB20:AB23" si="20">IF(W20-X20=0,"",(AA20-W20+X20)/(W20-X20)*100)</f>
        <v/>
      </c>
      <c r="AC20" s="16" t="str">
        <f t="shared" ref="AC20:AC23" si="21">IF(W20-X20=0,"",Y20/(W20-X20))</f>
        <v/>
      </c>
      <c r="AD20" s="13"/>
      <c r="AE20" s="8"/>
      <c r="AF20" s="28"/>
      <c r="AG20" s="28"/>
      <c r="AH20" s="28"/>
      <c r="AI20" s="28"/>
      <c r="AJ20" s="28"/>
      <c r="AK20" s="28"/>
      <c r="AL20" s="28"/>
      <c r="AM20" s="28"/>
      <c r="AN20" s="28"/>
      <c r="AO20" s="28"/>
      <c r="AP20" s="28"/>
      <c r="AQ20" s="28"/>
      <c r="AR20" s="28"/>
      <c r="AS20" s="28"/>
      <c r="AT20" s="35"/>
      <c r="AU20" s="34"/>
      <c r="AV20" s="28"/>
      <c r="AW20" s="34"/>
      <c r="AX20" s="34"/>
      <c r="AY20" s="34"/>
      <c r="AZ20" s="34"/>
      <c r="BA20" s="34"/>
      <c r="BB20" s="34"/>
      <c r="BC20" s="34"/>
      <c r="BD20" s="34"/>
      <c r="BE20" s="34"/>
      <c r="BF20" s="34"/>
      <c r="BG20" s="34"/>
      <c r="BH20" s="34"/>
      <c r="BI20" s="34"/>
      <c r="BJ20" s="34"/>
      <c r="BK20" s="34"/>
      <c r="BL20" s="34"/>
      <c r="BM20" s="34"/>
      <c r="BN20" s="34"/>
      <c r="BO20" s="247"/>
      <c r="BP20" s="34"/>
      <c r="BQ20" s="34"/>
      <c r="BR20" s="34"/>
      <c r="BS20" s="34"/>
      <c r="BT20" s="34"/>
      <c r="BU20" s="34"/>
      <c r="BV20" s="247"/>
      <c r="BW20" s="34"/>
      <c r="BX20" s="34"/>
      <c r="BY20" s="247"/>
      <c r="BZ20" s="247"/>
      <c r="CA20" s="247"/>
      <c r="CB20" s="247"/>
      <c r="CC20" s="247"/>
      <c r="CD20" s="247"/>
      <c r="CE20" s="247"/>
      <c r="CF20" s="247"/>
      <c r="CG20" s="247"/>
      <c r="CH20" s="247"/>
      <c r="CI20" s="247"/>
      <c r="CJ20" s="247"/>
      <c r="CK20" s="247"/>
      <c r="CL20" s="247"/>
      <c r="CM20" s="247"/>
      <c r="CN20" s="247"/>
      <c r="CO20" s="247"/>
      <c r="CP20" s="247"/>
      <c r="CQ20" s="34"/>
      <c r="CR20" s="44"/>
      <c r="CS20" s="34"/>
      <c r="CT20" s="34"/>
      <c r="CU20" s="34"/>
      <c r="CV20" s="34"/>
      <c r="CW20" s="34"/>
      <c r="CX20" s="34"/>
      <c r="CY20" s="34"/>
    </row>
    <row r="21" customHeight="1" spans="1:103">
      <c r="A21" s="107"/>
      <c r="B21" s="9"/>
      <c r="C21" s="13"/>
      <c r="D21" s="13"/>
      <c r="E21" s="13"/>
      <c r="F21" s="13"/>
      <c r="G21" s="13"/>
      <c r="H21" s="13"/>
      <c r="I21" s="216"/>
      <c r="J21" s="216"/>
      <c r="K21" s="216"/>
      <c r="L21" s="216"/>
      <c r="M21" s="9"/>
      <c r="N21" s="16"/>
      <c r="O21" s="15"/>
      <c r="P21" s="15"/>
      <c r="Q21" s="15"/>
      <c r="R21" s="15"/>
      <c r="S21" s="15"/>
      <c r="T21" s="15"/>
      <c r="U21" s="15"/>
      <c r="V21" s="15">
        <f t="shared" si="5"/>
        <v>0</v>
      </c>
      <c r="W21" s="15">
        <f t="shared" si="6"/>
        <v>0</v>
      </c>
      <c r="X21" s="15">
        <f t="shared" si="7"/>
        <v>0</v>
      </c>
      <c r="Y21" s="16"/>
      <c r="Z21" s="112"/>
      <c r="AA21" s="16"/>
      <c r="AB21" s="16" t="str">
        <f t="shared" si="20"/>
        <v/>
      </c>
      <c r="AC21" s="16" t="str">
        <f t="shared" si="21"/>
        <v/>
      </c>
      <c r="AD21" s="13"/>
      <c r="AE21" s="8"/>
      <c r="AF21" s="28"/>
      <c r="AG21" s="28"/>
      <c r="AH21" s="28"/>
      <c r="AI21" s="28"/>
      <c r="AJ21" s="28"/>
      <c r="AK21" s="28"/>
      <c r="AL21" s="28"/>
      <c r="AM21" s="28"/>
      <c r="AN21" s="28"/>
      <c r="AO21" s="28"/>
      <c r="AP21" s="28"/>
      <c r="AQ21" s="28"/>
      <c r="AR21" s="28"/>
      <c r="AS21" s="28"/>
      <c r="AT21" s="35"/>
      <c r="AU21" s="34"/>
      <c r="AV21" s="28"/>
      <c r="AW21" s="34"/>
      <c r="AX21" s="34"/>
      <c r="AY21" s="34"/>
      <c r="AZ21" s="34"/>
      <c r="BA21" s="34"/>
      <c r="BB21" s="34"/>
      <c r="BC21" s="34"/>
      <c r="BD21" s="34"/>
      <c r="BE21" s="34"/>
      <c r="BF21" s="34"/>
      <c r="BG21" s="34"/>
      <c r="BH21" s="34"/>
      <c r="BI21" s="34"/>
      <c r="BJ21" s="34"/>
      <c r="BK21" s="34"/>
      <c r="BL21" s="34"/>
      <c r="BM21" s="34"/>
      <c r="BN21" s="34"/>
      <c r="BO21" s="247"/>
      <c r="BP21" s="34"/>
      <c r="BQ21" s="34"/>
      <c r="BR21" s="34"/>
      <c r="BS21" s="34"/>
      <c r="BT21" s="34"/>
      <c r="BU21" s="34"/>
      <c r="BV21" s="247"/>
      <c r="BW21" s="34"/>
      <c r="BX21" s="34"/>
      <c r="BY21" s="247"/>
      <c r="BZ21" s="247"/>
      <c r="CA21" s="247"/>
      <c r="CB21" s="247"/>
      <c r="CC21" s="247"/>
      <c r="CD21" s="247"/>
      <c r="CE21" s="247"/>
      <c r="CF21" s="247"/>
      <c r="CG21" s="247"/>
      <c r="CH21" s="247"/>
      <c r="CI21" s="247"/>
      <c r="CJ21" s="247"/>
      <c r="CK21" s="247"/>
      <c r="CL21" s="247"/>
      <c r="CM21" s="247"/>
      <c r="CN21" s="247"/>
      <c r="CO21" s="247"/>
      <c r="CP21" s="247"/>
      <c r="CQ21" s="34"/>
      <c r="CR21" s="44"/>
      <c r="CS21" s="34"/>
      <c r="CT21" s="34"/>
      <c r="CU21" s="34"/>
      <c r="CV21" s="34"/>
      <c r="CW21" s="34"/>
      <c r="CX21" s="34"/>
      <c r="CY21" s="34"/>
    </row>
    <row r="22" customHeight="1" spans="1:103">
      <c r="A22" s="107"/>
      <c r="B22" s="9"/>
      <c r="C22" s="13"/>
      <c r="D22" s="13"/>
      <c r="E22" s="13"/>
      <c r="F22" s="13"/>
      <c r="G22" s="13"/>
      <c r="H22" s="13"/>
      <c r="I22" s="216"/>
      <c r="J22" s="216"/>
      <c r="K22" s="216"/>
      <c r="L22" s="216"/>
      <c r="M22" s="9"/>
      <c r="N22" s="16"/>
      <c r="O22" s="15"/>
      <c r="P22" s="15"/>
      <c r="Q22" s="15"/>
      <c r="R22" s="15"/>
      <c r="S22" s="15"/>
      <c r="T22" s="15"/>
      <c r="U22" s="15"/>
      <c r="V22" s="15">
        <f t="shared" si="5"/>
        <v>0</v>
      </c>
      <c r="W22" s="15">
        <f t="shared" si="6"/>
        <v>0</v>
      </c>
      <c r="X22" s="15">
        <f t="shared" si="7"/>
        <v>0</v>
      </c>
      <c r="Y22" s="16"/>
      <c r="Z22" s="112"/>
      <c r="AA22" s="16"/>
      <c r="AB22" s="16" t="str">
        <f t="shared" si="20"/>
        <v/>
      </c>
      <c r="AC22" s="16" t="str">
        <f t="shared" si="21"/>
        <v/>
      </c>
      <c r="AD22" s="13"/>
      <c r="AE22" s="8"/>
      <c r="AF22" s="28"/>
      <c r="AG22" s="28"/>
      <c r="AH22" s="28"/>
      <c r="AI22" s="28"/>
      <c r="AJ22" s="28"/>
      <c r="AK22" s="28"/>
      <c r="AL22" s="28"/>
      <c r="AM22" s="28"/>
      <c r="AN22" s="28"/>
      <c r="AO22" s="28"/>
      <c r="AP22" s="28"/>
      <c r="AQ22" s="28"/>
      <c r="AR22" s="28"/>
      <c r="AS22" s="28"/>
      <c r="AT22" s="35"/>
      <c r="AU22" s="34"/>
      <c r="AV22" s="28"/>
      <c r="AW22" s="34"/>
      <c r="AX22" s="34"/>
      <c r="AY22" s="34"/>
      <c r="AZ22" s="34"/>
      <c r="BA22" s="34"/>
      <c r="BB22" s="34"/>
      <c r="BC22" s="34"/>
      <c r="BD22" s="34"/>
      <c r="BE22" s="34"/>
      <c r="BF22" s="34"/>
      <c r="BG22" s="34"/>
      <c r="BH22" s="34"/>
      <c r="BI22" s="34"/>
      <c r="BJ22" s="34"/>
      <c r="BK22" s="34"/>
      <c r="BL22" s="34"/>
      <c r="BM22" s="34"/>
      <c r="BN22" s="34"/>
      <c r="BO22" s="247"/>
      <c r="BP22" s="34"/>
      <c r="BQ22" s="34"/>
      <c r="BR22" s="34"/>
      <c r="BS22" s="34"/>
      <c r="BT22" s="34"/>
      <c r="BU22" s="34"/>
      <c r="BV22" s="247"/>
      <c r="BW22" s="34"/>
      <c r="BX22" s="34"/>
      <c r="BY22" s="247"/>
      <c r="BZ22" s="247"/>
      <c r="CA22" s="247"/>
      <c r="CB22" s="247"/>
      <c r="CC22" s="247"/>
      <c r="CD22" s="247"/>
      <c r="CE22" s="247"/>
      <c r="CF22" s="247"/>
      <c r="CG22" s="247"/>
      <c r="CH22" s="247"/>
      <c r="CI22" s="247"/>
      <c r="CJ22" s="247"/>
      <c r="CK22" s="247"/>
      <c r="CL22" s="247"/>
      <c r="CM22" s="247"/>
      <c r="CN22" s="247"/>
      <c r="CO22" s="247"/>
      <c r="CP22" s="247"/>
      <c r="CQ22" s="34"/>
      <c r="CR22" s="44"/>
      <c r="CS22" s="34"/>
      <c r="CT22" s="34"/>
      <c r="CU22" s="34"/>
      <c r="CV22" s="34"/>
      <c r="CW22" s="34"/>
      <c r="CX22" s="34"/>
      <c r="CY22" s="34"/>
    </row>
    <row r="23" customHeight="1" spans="1:103">
      <c r="A23" s="107"/>
      <c r="B23" s="9"/>
      <c r="C23" s="13"/>
      <c r="D23" s="13"/>
      <c r="E23" s="13"/>
      <c r="F23" s="13"/>
      <c r="G23" s="13"/>
      <c r="H23" s="13"/>
      <c r="I23" s="216"/>
      <c r="J23" s="216"/>
      <c r="K23" s="216"/>
      <c r="L23" s="216"/>
      <c r="M23" s="9"/>
      <c r="N23" s="16"/>
      <c r="O23" s="15"/>
      <c r="P23" s="15"/>
      <c r="Q23" s="15"/>
      <c r="R23" s="15"/>
      <c r="S23" s="15"/>
      <c r="T23" s="15"/>
      <c r="U23" s="15"/>
      <c r="V23" s="15">
        <f t="shared" si="5"/>
        <v>0</v>
      </c>
      <c r="W23" s="15">
        <f t="shared" si="6"/>
        <v>0</v>
      </c>
      <c r="X23" s="15">
        <f t="shared" si="7"/>
        <v>0</v>
      </c>
      <c r="Y23" s="16"/>
      <c r="Z23" s="112"/>
      <c r="AA23" s="16"/>
      <c r="AB23" s="16" t="str">
        <f t="shared" si="20"/>
        <v/>
      </c>
      <c r="AC23" s="16" t="str">
        <f t="shared" si="21"/>
        <v/>
      </c>
      <c r="AD23" s="13"/>
      <c r="AE23" s="8"/>
      <c r="AF23" s="28"/>
      <c r="AG23" s="28"/>
      <c r="AH23" s="28"/>
      <c r="AI23" s="28"/>
      <c r="AJ23" s="28"/>
      <c r="AK23" s="28"/>
      <c r="AL23" s="28"/>
      <c r="AM23" s="28"/>
      <c r="AN23" s="28"/>
      <c r="AO23" s="28"/>
      <c r="AP23" s="28"/>
      <c r="AQ23" s="28"/>
      <c r="AR23" s="28"/>
      <c r="AS23" s="28"/>
      <c r="AT23" s="35"/>
      <c r="AU23" s="34"/>
      <c r="AV23" s="28"/>
      <c r="AW23" s="34"/>
      <c r="AX23" s="34"/>
      <c r="AY23" s="34"/>
      <c r="AZ23" s="34"/>
      <c r="BA23" s="34"/>
      <c r="BB23" s="34"/>
      <c r="BC23" s="34"/>
      <c r="BD23" s="34"/>
      <c r="BE23" s="34"/>
      <c r="BF23" s="34"/>
      <c r="BG23" s="34"/>
      <c r="BH23" s="34"/>
      <c r="BI23" s="34"/>
      <c r="BJ23" s="34"/>
      <c r="BK23" s="34"/>
      <c r="BL23" s="34"/>
      <c r="BM23" s="34"/>
      <c r="BN23" s="34"/>
      <c r="BO23" s="247"/>
      <c r="BP23" s="34"/>
      <c r="BQ23" s="34"/>
      <c r="BR23" s="34"/>
      <c r="BS23" s="34"/>
      <c r="BT23" s="34"/>
      <c r="BU23" s="34"/>
      <c r="BV23" s="247"/>
      <c r="BW23" s="34"/>
      <c r="BX23" s="34"/>
      <c r="BY23" s="247"/>
      <c r="BZ23" s="247"/>
      <c r="CA23" s="247"/>
      <c r="CB23" s="247"/>
      <c r="CC23" s="247"/>
      <c r="CD23" s="247"/>
      <c r="CE23" s="247"/>
      <c r="CF23" s="247"/>
      <c r="CG23" s="247"/>
      <c r="CH23" s="247"/>
      <c r="CI23" s="247"/>
      <c r="CJ23" s="247"/>
      <c r="CK23" s="247"/>
      <c r="CL23" s="247"/>
      <c r="CM23" s="247"/>
      <c r="CN23" s="247"/>
      <c r="CO23" s="247"/>
      <c r="CP23" s="247"/>
      <c r="CQ23" s="34"/>
      <c r="CR23" s="44"/>
      <c r="CS23" s="34"/>
      <c r="CT23" s="34"/>
      <c r="CU23" s="34"/>
      <c r="CV23" s="34"/>
      <c r="CW23" s="34"/>
      <c r="CX23" s="34"/>
      <c r="CY23" s="34"/>
    </row>
    <row r="24" customHeight="1" spans="1:103">
      <c r="A24" s="107" t="str">
        <f t="shared" si="3"/>
        <v/>
      </c>
      <c r="B24" s="9"/>
      <c r="C24" s="13"/>
      <c r="D24" s="13"/>
      <c r="E24" s="13"/>
      <c r="F24" s="13"/>
      <c r="G24" s="13"/>
      <c r="H24" s="13"/>
      <c r="I24" s="216"/>
      <c r="J24" s="216"/>
      <c r="K24" s="216"/>
      <c r="L24" s="216"/>
      <c r="M24" s="9"/>
      <c r="N24" s="16" t="str">
        <f t="shared" si="4"/>
        <v/>
      </c>
      <c r="O24" s="15"/>
      <c r="P24" s="15"/>
      <c r="Q24" s="15"/>
      <c r="R24" s="15"/>
      <c r="S24" s="15"/>
      <c r="T24" s="15"/>
      <c r="U24" s="15"/>
      <c r="V24" s="15">
        <f t="shared" si="5"/>
        <v>0</v>
      </c>
      <c r="W24" s="15">
        <f t="shared" si="6"/>
        <v>0</v>
      </c>
      <c r="X24" s="15">
        <f t="shared" si="7"/>
        <v>0</v>
      </c>
      <c r="Y24" s="16"/>
      <c r="Z24" s="112"/>
      <c r="AA24" s="16"/>
      <c r="AB24" s="16" t="str">
        <f t="shared" si="1"/>
        <v/>
      </c>
      <c r="AC24" s="16" t="str">
        <f t="shared" si="8"/>
        <v/>
      </c>
      <c r="AD24" s="13"/>
      <c r="AE24" s="8"/>
      <c r="AF24" s="28"/>
      <c r="AG24" s="28"/>
      <c r="AH24" s="28"/>
      <c r="AI24" s="28"/>
      <c r="AJ24" s="28"/>
      <c r="AK24" s="28"/>
      <c r="AL24" s="28"/>
      <c r="AM24" s="28"/>
      <c r="AN24" s="28"/>
      <c r="AO24" s="28"/>
      <c r="AP24" s="28"/>
      <c r="AQ24" s="28"/>
      <c r="AR24" s="28"/>
      <c r="AS24" s="28"/>
      <c r="AT24" s="35"/>
      <c r="AU24" s="34"/>
      <c r="AV24" s="28"/>
      <c r="AW24" s="34"/>
      <c r="AX24" s="34"/>
      <c r="AY24" s="34"/>
      <c r="AZ24" s="34"/>
      <c r="BA24" s="34"/>
      <c r="BB24" s="34"/>
      <c r="BC24" s="34"/>
      <c r="BD24" s="34"/>
      <c r="BE24" s="34"/>
      <c r="BF24" s="34"/>
      <c r="BG24" s="34"/>
      <c r="BH24" s="34"/>
      <c r="BI24" s="34"/>
      <c r="BJ24" s="34"/>
      <c r="BK24" s="34"/>
      <c r="BL24" s="34" t="str">
        <f t="shared" si="9"/>
        <v/>
      </c>
      <c r="BM24" s="34"/>
      <c r="BN24" s="34"/>
      <c r="BO24" s="247">
        <f t="shared" si="10"/>
        <v>0</v>
      </c>
      <c r="BP24" s="34"/>
      <c r="BQ24" s="34"/>
      <c r="BR24" s="34"/>
      <c r="BS24" s="34" t="str">
        <f t="shared" si="11"/>
        <v/>
      </c>
      <c r="BT24" s="34"/>
      <c r="BU24" s="34"/>
      <c r="BV24" s="247">
        <f t="shared" si="12"/>
        <v>0</v>
      </c>
      <c r="BW24" s="34"/>
      <c r="BX24" s="34"/>
      <c r="BY24" s="247">
        <f t="shared" si="13"/>
        <v>0</v>
      </c>
      <c r="BZ24" s="247">
        <f t="shared" si="14"/>
        <v>0</v>
      </c>
      <c r="CA24" s="247"/>
      <c r="CB24" s="247"/>
      <c r="CC24" s="247"/>
      <c r="CD24" s="247"/>
      <c r="CE24" s="247"/>
      <c r="CF24" s="247"/>
      <c r="CG24" s="247"/>
      <c r="CH24" s="247" t="str">
        <f t="shared" si="15"/>
        <v/>
      </c>
      <c r="CI24" s="247" t="str">
        <f t="shared" si="16"/>
        <v/>
      </c>
      <c r="CJ24" s="247"/>
      <c r="CK24" s="247"/>
      <c r="CL24" s="247"/>
      <c r="CM24" s="247"/>
      <c r="CN24" s="247"/>
      <c r="CO24" s="247"/>
      <c r="CP24" s="247"/>
      <c r="CQ24" s="34" t="str">
        <f t="shared" si="2"/>
        <v/>
      </c>
      <c r="CR24" s="44" t="str">
        <f t="shared" si="17"/>
        <v/>
      </c>
      <c r="CS24" s="34"/>
      <c r="CT24" s="34" t="str">
        <f t="shared" si="18"/>
        <v/>
      </c>
      <c r="CU24" s="34" t="str">
        <f t="shared" si="19"/>
        <v/>
      </c>
      <c r="CV24" s="34"/>
      <c r="CW24" s="34"/>
      <c r="CX24" s="34"/>
      <c r="CY24" s="34"/>
    </row>
    <row r="25" customHeight="1" spans="1:103">
      <c r="A25" s="107"/>
      <c r="B25" s="9"/>
      <c r="C25" s="13"/>
      <c r="D25" s="13"/>
      <c r="E25" s="13"/>
      <c r="F25" s="13"/>
      <c r="G25" s="13"/>
      <c r="H25" s="13"/>
      <c r="I25" s="216"/>
      <c r="J25" s="216"/>
      <c r="K25" s="216"/>
      <c r="L25" s="216"/>
      <c r="M25" s="9"/>
      <c r="N25" s="16"/>
      <c r="O25" s="15"/>
      <c r="P25" s="15"/>
      <c r="Q25" s="15"/>
      <c r="R25" s="15"/>
      <c r="S25" s="15"/>
      <c r="T25" s="15"/>
      <c r="U25" s="15"/>
      <c r="V25" s="15">
        <f t="shared" si="5"/>
        <v>0</v>
      </c>
      <c r="W25" s="15">
        <f t="shared" si="6"/>
        <v>0</v>
      </c>
      <c r="X25" s="15">
        <f t="shared" si="7"/>
        <v>0</v>
      </c>
      <c r="Y25" s="16"/>
      <c r="Z25" s="112"/>
      <c r="AA25" s="16"/>
      <c r="AB25" s="16" t="str">
        <f t="shared" ref="AB25:AB26" si="22">IF(W25-X25=0,"",(AA25-W25+X25)/(W25-X25)*100)</f>
        <v/>
      </c>
      <c r="AC25" s="16" t="str">
        <f t="shared" ref="AC25:AC26" si="23">IF(W25-X25=0,"",Y25/(W25-X25))</f>
        <v/>
      </c>
      <c r="AD25" s="13"/>
      <c r="AE25" s="8"/>
      <c r="AF25" s="28"/>
      <c r="AG25" s="28"/>
      <c r="AH25" s="28"/>
      <c r="AI25" s="28"/>
      <c r="AJ25" s="28"/>
      <c r="AK25" s="28"/>
      <c r="AL25" s="28"/>
      <c r="AM25" s="28"/>
      <c r="AN25" s="28"/>
      <c r="AO25" s="28"/>
      <c r="AP25" s="28"/>
      <c r="AQ25" s="28"/>
      <c r="AR25" s="28"/>
      <c r="AS25" s="28"/>
      <c r="AT25" s="35"/>
      <c r="AU25" s="34"/>
      <c r="AV25" s="28"/>
      <c r="AW25" s="34"/>
      <c r="AX25" s="34"/>
      <c r="AY25" s="34"/>
      <c r="AZ25" s="34"/>
      <c r="BA25" s="34"/>
      <c r="BB25" s="34"/>
      <c r="BC25" s="34"/>
      <c r="BD25" s="34"/>
      <c r="BE25" s="34"/>
      <c r="BF25" s="34"/>
      <c r="BG25" s="34"/>
      <c r="BH25" s="34"/>
      <c r="BI25" s="34"/>
      <c r="BJ25" s="34"/>
      <c r="BK25" s="34"/>
      <c r="BL25" s="34"/>
      <c r="BM25" s="34"/>
      <c r="BN25" s="34"/>
      <c r="BO25" s="247"/>
      <c r="BP25" s="34"/>
      <c r="BQ25" s="34"/>
      <c r="BR25" s="34"/>
      <c r="BS25" s="34"/>
      <c r="BT25" s="34"/>
      <c r="BU25" s="34"/>
      <c r="BV25" s="247"/>
      <c r="BW25" s="34"/>
      <c r="BX25" s="34"/>
      <c r="BY25" s="247"/>
      <c r="BZ25" s="247"/>
      <c r="CA25" s="247"/>
      <c r="CB25" s="247"/>
      <c r="CC25" s="247"/>
      <c r="CD25" s="247"/>
      <c r="CE25" s="247"/>
      <c r="CF25" s="247"/>
      <c r="CG25" s="247"/>
      <c r="CH25" s="247"/>
      <c r="CI25" s="247"/>
      <c r="CJ25" s="247"/>
      <c r="CK25" s="247"/>
      <c r="CL25" s="247"/>
      <c r="CM25" s="247"/>
      <c r="CN25" s="247"/>
      <c r="CO25" s="247"/>
      <c r="CP25" s="247"/>
      <c r="CQ25" s="34"/>
      <c r="CR25" s="44"/>
      <c r="CS25" s="34"/>
      <c r="CT25" s="34"/>
      <c r="CU25" s="34"/>
      <c r="CV25" s="34"/>
      <c r="CW25" s="34"/>
      <c r="CX25" s="34"/>
      <c r="CY25" s="34"/>
    </row>
    <row r="26" customHeight="1" spans="1:103">
      <c r="A26" s="107"/>
      <c r="B26" s="9"/>
      <c r="C26" s="13"/>
      <c r="D26" s="13"/>
      <c r="E26" s="13"/>
      <c r="F26" s="13"/>
      <c r="G26" s="13"/>
      <c r="H26" s="13"/>
      <c r="I26" s="216"/>
      <c r="J26" s="216"/>
      <c r="K26" s="216"/>
      <c r="L26" s="216"/>
      <c r="M26" s="9"/>
      <c r="N26" s="16"/>
      <c r="O26" s="15"/>
      <c r="P26" s="15"/>
      <c r="Q26" s="15"/>
      <c r="R26" s="15"/>
      <c r="S26" s="15"/>
      <c r="T26" s="15"/>
      <c r="U26" s="15"/>
      <c r="V26" s="15">
        <f t="shared" si="5"/>
        <v>0</v>
      </c>
      <c r="W26" s="15">
        <f t="shared" si="6"/>
        <v>0</v>
      </c>
      <c r="X26" s="15">
        <f t="shared" si="7"/>
        <v>0</v>
      </c>
      <c r="Y26" s="16"/>
      <c r="Z26" s="112"/>
      <c r="AA26" s="16"/>
      <c r="AB26" s="16" t="str">
        <f t="shared" si="22"/>
        <v/>
      </c>
      <c r="AC26" s="16" t="str">
        <f t="shared" si="23"/>
        <v/>
      </c>
      <c r="AD26" s="13"/>
      <c r="AE26" s="8"/>
      <c r="AF26" s="28"/>
      <c r="AG26" s="28"/>
      <c r="AH26" s="28"/>
      <c r="AI26" s="28"/>
      <c r="AJ26" s="28"/>
      <c r="AK26" s="28"/>
      <c r="AL26" s="28"/>
      <c r="AM26" s="28"/>
      <c r="AN26" s="28"/>
      <c r="AO26" s="28"/>
      <c r="AP26" s="28"/>
      <c r="AQ26" s="28"/>
      <c r="AR26" s="28"/>
      <c r="AS26" s="28"/>
      <c r="AT26" s="35"/>
      <c r="AU26" s="34"/>
      <c r="AV26" s="28"/>
      <c r="AW26" s="34"/>
      <c r="AX26" s="34"/>
      <c r="AY26" s="34"/>
      <c r="AZ26" s="34"/>
      <c r="BA26" s="34"/>
      <c r="BB26" s="34"/>
      <c r="BC26" s="34"/>
      <c r="BD26" s="34"/>
      <c r="BE26" s="34"/>
      <c r="BF26" s="34"/>
      <c r="BG26" s="34"/>
      <c r="BH26" s="34"/>
      <c r="BI26" s="34"/>
      <c r="BJ26" s="34"/>
      <c r="BK26" s="34"/>
      <c r="BL26" s="34"/>
      <c r="BM26" s="34"/>
      <c r="BN26" s="34"/>
      <c r="BO26" s="247"/>
      <c r="BP26" s="34"/>
      <c r="BQ26" s="34"/>
      <c r="BR26" s="34"/>
      <c r="BS26" s="34"/>
      <c r="BT26" s="34"/>
      <c r="BU26" s="34"/>
      <c r="BV26" s="247"/>
      <c r="BW26" s="34"/>
      <c r="BX26" s="34"/>
      <c r="BY26" s="247"/>
      <c r="BZ26" s="247"/>
      <c r="CA26" s="247"/>
      <c r="CB26" s="247"/>
      <c r="CC26" s="247"/>
      <c r="CD26" s="247"/>
      <c r="CE26" s="247"/>
      <c r="CF26" s="247"/>
      <c r="CG26" s="247"/>
      <c r="CH26" s="247"/>
      <c r="CI26" s="247"/>
      <c r="CJ26" s="247"/>
      <c r="CK26" s="247"/>
      <c r="CL26" s="247"/>
      <c r="CM26" s="247"/>
      <c r="CN26" s="247"/>
      <c r="CO26" s="247"/>
      <c r="CP26" s="247"/>
      <c r="CQ26" s="34"/>
      <c r="CR26" s="44"/>
      <c r="CS26" s="34"/>
      <c r="CT26" s="34"/>
      <c r="CU26" s="34"/>
      <c r="CV26" s="34"/>
      <c r="CW26" s="34"/>
      <c r="CX26" s="34"/>
      <c r="CY26" s="34"/>
    </row>
    <row r="27" customHeight="1" spans="1:103">
      <c r="A27" s="107" t="str">
        <f t="shared" si="3"/>
        <v/>
      </c>
      <c r="B27" s="9"/>
      <c r="C27" s="13"/>
      <c r="D27" s="13"/>
      <c r="E27" s="13"/>
      <c r="F27" s="13"/>
      <c r="G27" s="13"/>
      <c r="H27" s="13"/>
      <c r="I27" s="216"/>
      <c r="J27" s="216"/>
      <c r="K27" s="216"/>
      <c r="L27" s="216"/>
      <c r="M27" s="9"/>
      <c r="N27" s="16" t="str">
        <f t="shared" si="4"/>
        <v/>
      </c>
      <c r="O27" s="15"/>
      <c r="P27" s="15"/>
      <c r="Q27" s="15"/>
      <c r="R27" s="15"/>
      <c r="S27" s="15"/>
      <c r="T27" s="15"/>
      <c r="U27" s="15"/>
      <c r="V27" s="15">
        <f t="shared" si="5"/>
        <v>0</v>
      </c>
      <c r="W27" s="15">
        <f t="shared" si="6"/>
        <v>0</v>
      </c>
      <c r="X27" s="15">
        <f t="shared" si="7"/>
        <v>0</v>
      </c>
      <c r="Y27" s="16"/>
      <c r="Z27" s="112"/>
      <c r="AA27" s="16"/>
      <c r="AB27" s="16" t="str">
        <f t="shared" si="1"/>
        <v/>
      </c>
      <c r="AC27" s="16" t="str">
        <f t="shared" si="8"/>
        <v/>
      </c>
      <c r="AD27" s="13"/>
      <c r="AE27" s="8"/>
      <c r="AF27" s="28"/>
      <c r="AG27" s="28"/>
      <c r="AH27" s="28"/>
      <c r="AI27" s="28"/>
      <c r="AJ27" s="28"/>
      <c r="AK27" s="28"/>
      <c r="AL27" s="28"/>
      <c r="AM27" s="28"/>
      <c r="AN27" s="28"/>
      <c r="AO27" s="28"/>
      <c r="AP27" s="28"/>
      <c r="AQ27" s="28"/>
      <c r="AR27" s="28"/>
      <c r="AS27" s="28"/>
      <c r="AT27" s="35"/>
      <c r="AU27" s="34"/>
      <c r="AV27" s="28"/>
      <c r="AW27" s="34"/>
      <c r="AX27" s="34"/>
      <c r="AY27" s="34"/>
      <c r="AZ27" s="34"/>
      <c r="BA27" s="34"/>
      <c r="BB27" s="34"/>
      <c r="BC27" s="34"/>
      <c r="BD27" s="34"/>
      <c r="BE27" s="34"/>
      <c r="BF27" s="34"/>
      <c r="BG27" s="34"/>
      <c r="BH27" s="34"/>
      <c r="BI27" s="34"/>
      <c r="BJ27" s="34"/>
      <c r="BK27" s="34"/>
      <c r="BL27" s="34" t="str">
        <f t="shared" si="9"/>
        <v/>
      </c>
      <c r="BM27" s="34"/>
      <c r="BN27" s="34"/>
      <c r="BO27" s="247">
        <f t="shared" si="10"/>
        <v>0</v>
      </c>
      <c r="BP27" s="34"/>
      <c r="BQ27" s="34"/>
      <c r="BR27" s="34"/>
      <c r="BS27" s="34" t="str">
        <f t="shared" si="11"/>
        <v/>
      </c>
      <c r="BT27" s="34"/>
      <c r="BU27" s="34"/>
      <c r="BV27" s="247">
        <f t="shared" si="12"/>
        <v>0</v>
      </c>
      <c r="BW27" s="34"/>
      <c r="BX27" s="34"/>
      <c r="BY27" s="247">
        <f t="shared" si="13"/>
        <v>0</v>
      </c>
      <c r="BZ27" s="247">
        <f t="shared" si="14"/>
        <v>0</v>
      </c>
      <c r="CA27" s="247"/>
      <c r="CB27" s="247"/>
      <c r="CC27" s="247"/>
      <c r="CD27" s="247"/>
      <c r="CE27" s="247"/>
      <c r="CF27" s="247"/>
      <c r="CG27" s="247"/>
      <c r="CH27" s="247" t="str">
        <f t="shared" si="15"/>
        <v/>
      </c>
      <c r="CI27" s="247" t="str">
        <f t="shared" si="16"/>
        <v/>
      </c>
      <c r="CJ27" s="247"/>
      <c r="CK27" s="247"/>
      <c r="CL27" s="247"/>
      <c r="CM27" s="247"/>
      <c r="CN27" s="247"/>
      <c r="CO27" s="247"/>
      <c r="CP27" s="247"/>
      <c r="CQ27" s="34" t="str">
        <f t="shared" si="2"/>
        <v/>
      </c>
      <c r="CR27" s="44" t="str">
        <f t="shared" si="17"/>
        <v/>
      </c>
      <c r="CS27" s="34"/>
      <c r="CT27" s="34" t="str">
        <f t="shared" si="18"/>
        <v/>
      </c>
      <c r="CU27" s="34" t="str">
        <f t="shared" si="19"/>
        <v/>
      </c>
      <c r="CV27" s="34"/>
      <c r="CW27" s="34"/>
      <c r="CX27" s="34"/>
      <c r="CY27" s="34"/>
    </row>
    <row r="28" customHeight="1" spans="1:103">
      <c r="A28" s="107" t="str">
        <f t="shared" si="3"/>
        <v/>
      </c>
      <c r="B28" s="9"/>
      <c r="C28" s="13"/>
      <c r="D28" s="13"/>
      <c r="E28" s="13"/>
      <c r="F28" s="13"/>
      <c r="G28" s="13"/>
      <c r="H28" s="13"/>
      <c r="I28" s="216"/>
      <c r="J28" s="216"/>
      <c r="K28" s="216"/>
      <c r="L28" s="216"/>
      <c r="M28" s="9"/>
      <c r="N28" s="16" t="str">
        <f t="shared" si="4"/>
        <v/>
      </c>
      <c r="O28" s="15"/>
      <c r="P28" s="15"/>
      <c r="Q28" s="15"/>
      <c r="R28" s="15"/>
      <c r="S28" s="15"/>
      <c r="T28" s="15"/>
      <c r="U28" s="15"/>
      <c r="V28" s="15">
        <f t="shared" si="5"/>
        <v>0</v>
      </c>
      <c r="W28" s="15">
        <f t="shared" si="6"/>
        <v>0</v>
      </c>
      <c r="X28" s="15">
        <f t="shared" si="7"/>
        <v>0</v>
      </c>
      <c r="Y28" s="16"/>
      <c r="Z28" s="112"/>
      <c r="AA28" s="16"/>
      <c r="AB28" s="16" t="str">
        <f t="shared" si="1"/>
        <v/>
      </c>
      <c r="AC28" s="16" t="str">
        <f t="shared" si="8"/>
        <v/>
      </c>
      <c r="AD28" s="13"/>
      <c r="AE28" s="8"/>
      <c r="AF28" s="28"/>
      <c r="AG28" s="28"/>
      <c r="AH28" s="28"/>
      <c r="AI28" s="28"/>
      <c r="AJ28" s="28"/>
      <c r="AK28" s="28"/>
      <c r="AL28" s="28"/>
      <c r="AM28" s="28"/>
      <c r="AN28" s="28"/>
      <c r="AO28" s="28"/>
      <c r="AP28" s="28"/>
      <c r="AQ28" s="28"/>
      <c r="AR28" s="28"/>
      <c r="AS28" s="28"/>
      <c r="AT28" s="35"/>
      <c r="AU28" s="34"/>
      <c r="AV28" s="28"/>
      <c r="AW28" s="34"/>
      <c r="AX28" s="34"/>
      <c r="AY28" s="34"/>
      <c r="AZ28" s="34"/>
      <c r="BA28" s="34"/>
      <c r="BB28" s="34"/>
      <c r="BC28" s="34"/>
      <c r="BD28" s="34"/>
      <c r="BE28" s="34"/>
      <c r="BF28" s="34"/>
      <c r="BG28" s="34"/>
      <c r="BH28" s="34"/>
      <c r="BI28" s="34"/>
      <c r="BJ28" s="34"/>
      <c r="BK28" s="34"/>
      <c r="BL28" s="34" t="str">
        <f t="shared" si="9"/>
        <v/>
      </c>
      <c r="BM28" s="34"/>
      <c r="BN28" s="34"/>
      <c r="BO28" s="247">
        <f t="shared" si="10"/>
        <v>0</v>
      </c>
      <c r="BP28" s="34"/>
      <c r="BQ28" s="34"/>
      <c r="BR28" s="34"/>
      <c r="BS28" s="34" t="str">
        <f t="shared" si="11"/>
        <v/>
      </c>
      <c r="BT28" s="34"/>
      <c r="BU28" s="34"/>
      <c r="BV28" s="247">
        <f t="shared" si="12"/>
        <v>0</v>
      </c>
      <c r="BW28" s="34"/>
      <c r="BX28" s="34"/>
      <c r="BY28" s="247">
        <f t="shared" si="13"/>
        <v>0</v>
      </c>
      <c r="BZ28" s="247">
        <f t="shared" si="14"/>
        <v>0</v>
      </c>
      <c r="CA28" s="247"/>
      <c r="CB28" s="247"/>
      <c r="CC28" s="247"/>
      <c r="CD28" s="247"/>
      <c r="CE28" s="247"/>
      <c r="CF28" s="247"/>
      <c r="CG28" s="247"/>
      <c r="CH28" s="247" t="str">
        <f t="shared" si="15"/>
        <v/>
      </c>
      <c r="CI28" s="247" t="str">
        <f t="shared" si="16"/>
        <v/>
      </c>
      <c r="CJ28" s="247"/>
      <c r="CK28" s="247"/>
      <c r="CL28" s="247"/>
      <c r="CM28" s="247"/>
      <c r="CN28" s="247"/>
      <c r="CO28" s="247"/>
      <c r="CP28" s="247"/>
      <c r="CQ28" s="34" t="str">
        <f t="shared" si="2"/>
        <v/>
      </c>
      <c r="CR28" s="44" t="str">
        <f t="shared" si="17"/>
        <v/>
      </c>
      <c r="CS28" s="34"/>
      <c r="CT28" s="34" t="str">
        <f t="shared" si="18"/>
        <v/>
      </c>
      <c r="CU28" s="34" t="str">
        <f t="shared" si="19"/>
        <v/>
      </c>
      <c r="CV28" s="34"/>
      <c r="CW28" s="34"/>
      <c r="CX28" s="34"/>
      <c r="CY28" s="34"/>
    </row>
    <row r="29" customHeight="1" spans="1:103">
      <c r="A29" s="107" t="str">
        <f t="shared" si="3"/>
        <v/>
      </c>
      <c r="B29" s="9"/>
      <c r="C29" s="13"/>
      <c r="D29" s="13"/>
      <c r="E29" s="13"/>
      <c r="F29" s="13"/>
      <c r="G29" s="13"/>
      <c r="H29" s="13"/>
      <c r="I29" s="216"/>
      <c r="J29" s="216"/>
      <c r="K29" s="216"/>
      <c r="L29" s="216"/>
      <c r="M29" s="9"/>
      <c r="N29" s="16" t="str">
        <f t="shared" si="4"/>
        <v/>
      </c>
      <c r="O29" s="15"/>
      <c r="P29" s="15"/>
      <c r="Q29" s="15"/>
      <c r="R29" s="15"/>
      <c r="S29" s="15"/>
      <c r="T29" s="15"/>
      <c r="U29" s="15"/>
      <c r="V29" s="15">
        <f t="shared" si="5"/>
        <v>0</v>
      </c>
      <c r="W29" s="15">
        <f t="shared" si="6"/>
        <v>0</v>
      </c>
      <c r="X29" s="15">
        <f t="shared" si="7"/>
        <v>0</v>
      </c>
      <c r="Y29" s="16"/>
      <c r="Z29" s="112"/>
      <c r="AA29" s="16"/>
      <c r="AB29" s="16" t="str">
        <f t="shared" si="1"/>
        <v/>
      </c>
      <c r="AC29" s="16" t="str">
        <f t="shared" si="8"/>
        <v/>
      </c>
      <c r="AD29" s="13"/>
      <c r="AE29" s="8"/>
      <c r="AF29" s="28"/>
      <c r="AG29" s="28"/>
      <c r="AH29" s="28"/>
      <c r="AI29" s="28"/>
      <c r="AJ29" s="28"/>
      <c r="AK29" s="28"/>
      <c r="AL29" s="28"/>
      <c r="AM29" s="28"/>
      <c r="AN29" s="28"/>
      <c r="AO29" s="28"/>
      <c r="AP29" s="28"/>
      <c r="AQ29" s="28"/>
      <c r="AR29" s="28"/>
      <c r="AS29" s="28"/>
      <c r="AT29" s="35"/>
      <c r="AU29" s="34"/>
      <c r="AV29" s="28"/>
      <c r="AW29" s="34"/>
      <c r="AX29" s="34"/>
      <c r="AY29" s="34"/>
      <c r="AZ29" s="34"/>
      <c r="BA29" s="34"/>
      <c r="BB29" s="34"/>
      <c r="BC29" s="34"/>
      <c r="BD29" s="34"/>
      <c r="BE29" s="34"/>
      <c r="BF29" s="34"/>
      <c r="BG29" s="34"/>
      <c r="BH29" s="34"/>
      <c r="BI29" s="34"/>
      <c r="BJ29" s="34"/>
      <c r="BK29" s="34"/>
      <c r="BL29" s="34" t="str">
        <f t="shared" si="9"/>
        <v/>
      </c>
      <c r="BM29" s="34"/>
      <c r="BN29" s="34"/>
      <c r="BO29" s="247">
        <f t="shared" si="10"/>
        <v>0</v>
      </c>
      <c r="BP29" s="34"/>
      <c r="BQ29" s="34"/>
      <c r="BR29" s="34"/>
      <c r="BS29" s="34" t="str">
        <f t="shared" si="11"/>
        <v/>
      </c>
      <c r="BT29" s="34"/>
      <c r="BU29" s="34"/>
      <c r="BV29" s="247">
        <f t="shared" si="12"/>
        <v>0</v>
      </c>
      <c r="BW29" s="34"/>
      <c r="BX29" s="34"/>
      <c r="BY29" s="247">
        <f t="shared" si="13"/>
        <v>0</v>
      </c>
      <c r="BZ29" s="247">
        <f t="shared" si="14"/>
        <v>0</v>
      </c>
      <c r="CA29" s="247"/>
      <c r="CB29" s="247"/>
      <c r="CC29" s="247"/>
      <c r="CD29" s="247"/>
      <c r="CE29" s="247"/>
      <c r="CF29" s="247"/>
      <c r="CG29" s="247"/>
      <c r="CH29" s="247" t="str">
        <f t="shared" si="15"/>
        <v/>
      </c>
      <c r="CI29" s="247" t="str">
        <f t="shared" si="16"/>
        <v/>
      </c>
      <c r="CJ29" s="247"/>
      <c r="CK29" s="247"/>
      <c r="CL29" s="247"/>
      <c r="CM29" s="247"/>
      <c r="CN29" s="247"/>
      <c r="CO29" s="247"/>
      <c r="CP29" s="247"/>
      <c r="CQ29" s="34" t="str">
        <f t="shared" si="2"/>
        <v/>
      </c>
      <c r="CR29" s="44" t="str">
        <f t="shared" si="17"/>
        <v/>
      </c>
      <c r="CS29" s="34"/>
      <c r="CT29" s="34" t="str">
        <f t="shared" si="18"/>
        <v/>
      </c>
      <c r="CU29" s="34" t="str">
        <f t="shared" si="19"/>
        <v/>
      </c>
      <c r="CV29" s="34"/>
      <c r="CW29" s="34"/>
      <c r="CX29" s="34"/>
      <c r="CY29" s="34"/>
    </row>
    <row r="30" customHeight="1" spans="1:103">
      <c r="A30" s="107" t="str">
        <f t="shared" si="3"/>
        <v/>
      </c>
      <c r="B30" s="9"/>
      <c r="C30" s="13"/>
      <c r="D30" s="13"/>
      <c r="E30" s="13"/>
      <c r="F30" s="13"/>
      <c r="G30" s="13"/>
      <c r="H30" s="13"/>
      <c r="I30" s="216"/>
      <c r="J30" s="216"/>
      <c r="K30" s="216"/>
      <c r="L30" s="216"/>
      <c r="M30" s="9"/>
      <c r="N30" s="16" t="str">
        <f t="shared" si="4"/>
        <v/>
      </c>
      <c r="O30" s="15"/>
      <c r="P30" s="15"/>
      <c r="Q30" s="15"/>
      <c r="R30" s="15"/>
      <c r="S30" s="15"/>
      <c r="T30" s="15"/>
      <c r="U30" s="15"/>
      <c r="V30" s="15">
        <f t="shared" si="5"/>
        <v>0</v>
      </c>
      <c r="W30" s="15">
        <f t="shared" si="6"/>
        <v>0</v>
      </c>
      <c r="X30" s="15">
        <f t="shared" si="7"/>
        <v>0</v>
      </c>
      <c r="Y30" s="16"/>
      <c r="Z30" s="112"/>
      <c r="AA30" s="16"/>
      <c r="AB30" s="16" t="str">
        <f t="shared" si="1"/>
        <v/>
      </c>
      <c r="AC30" s="16" t="str">
        <f t="shared" si="8"/>
        <v/>
      </c>
      <c r="AD30" s="13"/>
      <c r="AE30" s="8"/>
      <c r="AF30" s="28"/>
      <c r="AG30" s="28"/>
      <c r="AH30" s="28"/>
      <c r="AI30" s="28"/>
      <c r="AJ30" s="28"/>
      <c r="AK30" s="28"/>
      <c r="AL30" s="28"/>
      <c r="AM30" s="28"/>
      <c r="AN30" s="28"/>
      <c r="AO30" s="28"/>
      <c r="AP30" s="28"/>
      <c r="AQ30" s="28"/>
      <c r="AR30" s="28"/>
      <c r="AS30" s="28"/>
      <c r="AT30" s="35"/>
      <c r="AU30" s="34"/>
      <c r="AV30" s="28"/>
      <c r="AW30" s="34"/>
      <c r="AX30" s="34"/>
      <c r="AY30" s="34"/>
      <c r="AZ30" s="34"/>
      <c r="BA30" s="34"/>
      <c r="BB30" s="34"/>
      <c r="BC30" s="34"/>
      <c r="BD30" s="34"/>
      <c r="BE30" s="34"/>
      <c r="BF30" s="34"/>
      <c r="BG30" s="34"/>
      <c r="BH30" s="34"/>
      <c r="BI30" s="34"/>
      <c r="BJ30" s="34"/>
      <c r="BK30" s="34"/>
      <c r="BL30" s="34" t="str">
        <f t="shared" si="9"/>
        <v/>
      </c>
      <c r="BM30" s="34"/>
      <c r="BN30" s="34"/>
      <c r="BO30" s="247">
        <f t="shared" si="10"/>
        <v>0</v>
      </c>
      <c r="BP30" s="34"/>
      <c r="BQ30" s="34"/>
      <c r="BR30" s="34"/>
      <c r="BS30" s="34" t="str">
        <f t="shared" si="11"/>
        <v/>
      </c>
      <c r="BT30" s="34"/>
      <c r="BU30" s="34"/>
      <c r="BV30" s="247">
        <f t="shared" si="12"/>
        <v>0</v>
      </c>
      <c r="BW30" s="34"/>
      <c r="BX30" s="34"/>
      <c r="BY30" s="247">
        <f t="shared" si="13"/>
        <v>0</v>
      </c>
      <c r="BZ30" s="247">
        <f t="shared" si="14"/>
        <v>0</v>
      </c>
      <c r="CA30" s="247"/>
      <c r="CB30" s="247"/>
      <c r="CC30" s="247"/>
      <c r="CD30" s="247"/>
      <c r="CE30" s="247"/>
      <c r="CF30" s="247"/>
      <c r="CG30" s="247"/>
      <c r="CH30" s="247" t="str">
        <f t="shared" si="15"/>
        <v/>
      </c>
      <c r="CI30" s="247" t="str">
        <f t="shared" si="16"/>
        <v/>
      </c>
      <c r="CJ30" s="247"/>
      <c r="CK30" s="247"/>
      <c r="CL30" s="247"/>
      <c r="CM30" s="247"/>
      <c r="CN30" s="247"/>
      <c r="CO30" s="247"/>
      <c r="CP30" s="247"/>
      <c r="CQ30" s="34" t="str">
        <f t="shared" si="2"/>
        <v/>
      </c>
      <c r="CR30" s="44" t="str">
        <f t="shared" si="17"/>
        <v/>
      </c>
      <c r="CS30" s="34"/>
      <c r="CT30" s="34" t="str">
        <f t="shared" si="18"/>
        <v/>
      </c>
      <c r="CU30" s="34" t="str">
        <f t="shared" si="19"/>
        <v/>
      </c>
      <c r="CV30" s="34"/>
      <c r="CW30" s="34"/>
      <c r="CX30" s="34"/>
      <c r="CY30" s="34"/>
    </row>
    <row r="31" customHeight="1" spans="1:103">
      <c r="A31" s="107" t="str">
        <f t="shared" si="3"/>
        <v/>
      </c>
      <c r="B31" s="9"/>
      <c r="C31" s="13"/>
      <c r="D31" s="13"/>
      <c r="E31" s="13"/>
      <c r="F31" s="13"/>
      <c r="G31" s="13"/>
      <c r="H31" s="13"/>
      <c r="I31" s="216"/>
      <c r="J31" s="216"/>
      <c r="K31" s="216"/>
      <c r="L31" s="216"/>
      <c r="M31" s="9"/>
      <c r="N31" s="16" t="str">
        <f t="shared" si="4"/>
        <v/>
      </c>
      <c r="O31" s="15"/>
      <c r="P31" s="15"/>
      <c r="Q31" s="15"/>
      <c r="R31" s="15"/>
      <c r="S31" s="15"/>
      <c r="T31" s="15"/>
      <c r="U31" s="15"/>
      <c r="V31" s="15">
        <f t="shared" si="5"/>
        <v>0</v>
      </c>
      <c r="W31" s="15">
        <f t="shared" si="6"/>
        <v>0</v>
      </c>
      <c r="X31" s="15">
        <f t="shared" si="7"/>
        <v>0</v>
      </c>
      <c r="Y31" s="16"/>
      <c r="Z31" s="112"/>
      <c r="AA31" s="16"/>
      <c r="AB31" s="16" t="str">
        <f t="shared" ref="AB31:AB32" si="24">IF(W31-X31=0,"",(AA31-W31+X31)/(W31-X31)*100)</f>
        <v/>
      </c>
      <c r="AC31" s="16" t="str">
        <f t="shared" ref="AC31:AC32" si="25">IF(W31-X31=0,"",Y31/(W31-X31))</f>
        <v/>
      </c>
      <c r="AD31" s="13"/>
      <c r="AE31" s="8"/>
      <c r="AF31" s="28"/>
      <c r="AG31" s="28"/>
      <c r="AH31" s="28"/>
      <c r="AI31" s="28"/>
      <c r="AJ31" s="28"/>
      <c r="AK31" s="28"/>
      <c r="AL31" s="28"/>
      <c r="AM31" s="28"/>
      <c r="AN31" s="28"/>
      <c r="AO31" s="28"/>
      <c r="AP31" s="28"/>
      <c r="AQ31" s="28"/>
      <c r="AR31" s="28"/>
      <c r="AS31" s="28"/>
      <c r="AT31" s="35"/>
      <c r="AU31" s="34"/>
      <c r="AV31" s="28"/>
      <c r="AW31" s="34"/>
      <c r="AX31" s="34"/>
      <c r="AY31" s="34"/>
      <c r="AZ31" s="34"/>
      <c r="BA31" s="34"/>
      <c r="BB31" s="34"/>
      <c r="BC31" s="34"/>
      <c r="BD31" s="34"/>
      <c r="BE31" s="34"/>
      <c r="BF31" s="34"/>
      <c r="BG31" s="34"/>
      <c r="BH31" s="34"/>
      <c r="BI31" s="34"/>
      <c r="BJ31" s="34"/>
      <c r="BK31" s="34"/>
      <c r="BL31" s="34" t="str">
        <f t="shared" si="9"/>
        <v/>
      </c>
      <c r="BM31" s="34"/>
      <c r="BN31" s="34"/>
      <c r="BO31" s="247">
        <f t="shared" si="10"/>
        <v>0</v>
      </c>
      <c r="BP31" s="34"/>
      <c r="BQ31" s="34"/>
      <c r="BR31" s="34"/>
      <c r="BS31" s="34" t="str">
        <f t="shared" si="11"/>
        <v/>
      </c>
      <c r="BT31" s="34"/>
      <c r="BU31" s="34"/>
      <c r="BV31" s="247">
        <f t="shared" si="12"/>
        <v>0</v>
      </c>
      <c r="BW31" s="34"/>
      <c r="BX31" s="34"/>
      <c r="BY31" s="247">
        <f t="shared" si="13"/>
        <v>0</v>
      </c>
      <c r="BZ31" s="247">
        <f t="shared" si="14"/>
        <v>0</v>
      </c>
      <c r="CA31" s="247"/>
      <c r="CB31" s="247"/>
      <c r="CC31" s="247"/>
      <c r="CD31" s="247"/>
      <c r="CE31" s="247"/>
      <c r="CF31" s="247"/>
      <c r="CG31" s="247"/>
      <c r="CH31" s="247" t="str">
        <f t="shared" si="15"/>
        <v/>
      </c>
      <c r="CI31" s="247" t="str">
        <f t="shared" si="16"/>
        <v/>
      </c>
      <c r="CJ31" s="247"/>
      <c r="CK31" s="247"/>
      <c r="CL31" s="247"/>
      <c r="CM31" s="247"/>
      <c r="CN31" s="247"/>
      <c r="CO31" s="247"/>
      <c r="CP31" s="247"/>
      <c r="CQ31" s="34" t="str">
        <f t="shared" si="2"/>
        <v/>
      </c>
      <c r="CR31" s="44" t="str">
        <f t="shared" si="17"/>
        <v/>
      </c>
      <c r="CS31" s="34"/>
      <c r="CT31" s="34" t="str">
        <f t="shared" si="18"/>
        <v/>
      </c>
      <c r="CU31" s="34" t="str">
        <f t="shared" si="19"/>
        <v/>
      </c>
      <c r="CV31" s="34"/>
      <c r="CW31" s="34"/>
      <c r="CX31" s="34"/>
      <c r="CY31" s="34"/>
    </row>
    <row r="32" customHeight="1" spans="1:103">
      <c r="A32" s="107" t="str">
        <f t="shared" si="3"/>
        <v/>
      </c>
      <c r="B32" s="9"/>
      <c r="C32" s="13"/>
      <c r="D32" s="13"/>
      <c r="E32" s="13"/>
      <c r="F32" s="13"/>
      <c r="G32" s="13"/>
      <c r="H32" s="13"/>
      <c r="I32" s="216"/>
      <c r="J32" s="216"/>
      <c r="K32" s="216"/>
      <c r="L32" s="216"/>
      <c r="M32" s="9"/>
      <c r="N32" s="16"/>
      <c r="O32" s="15"/>
      <c r="P32" s="15"/>
      <c r="Q32" s="15"/>
      <c r="R32" s="15"/>
      <c r="S32" s="15"/>
      <c r="T32" s="15"/>
      <c r="U32" s="15"/>
      <c r="V32" s="15">
        <f t="shared" si="5"/>
        <v>0</v>
      </c>
      <c r="W32" s="15">
        <f t="shared" si="6"/>
        <v>0</v>
      </c>
      <c r="X32" s="15">
        <f t="shared" si="7"/>
        <v>0</v>
      </c>
      <c r="Y32" s="16"/>
      <c r="Z32" s="112"/>
      <c r="AA32" s="16"/>
      <c r="AB32" s="16" t="str">
        <f t="shared" si="24"/>
        <v/>
      </c>
      <c r="AC32" s="16" t="str">
        <f t="shared" si="25"/>
        <v/>
      </c>
      <c r="AD32" s="13"/>
      <c r="AE32" s="8"/>
      <c r="AF32" s="28"/>
      <c r="AG32" s="28"/>
      <c r="AH32" s="28"/>
      <c r="AI32" s="28"/>
      <c r="AJ32" s="28"/>
      <c r="AK32" s="28"/>
      <c r="AL32" s="28"/>
      <c r="AM32" s="28"/>
      <c r="AN32" s="28"/>
      <c r="AO32" s="28"/>
      <c r="AP32" s="28"/>
      <c r="AQ32" s="28"/>
      <c r="AR32" s="28"/>
      <c r="AS32" s="28"/>
      <c r="AT32" s="35"/>
      <c r="AU32" s="34"/>
      <c r="AV32" s="28"/>
      <c r="AW32" s="34"/>
      <c r="AX32" s="34"/>
      <c r="AY32" s="34"/>
      <c r="AZ32" s="34"/>
      <c r="BA32" s="34"/>
      <c r="BB32" s="34"/>
      <c r="BC32" s="34"/>
      <c r="BD32" s="34"/>
      <c r="BE32" s="34"/>
      <c r="BF32" s="34"/>
      <c r="BG32" s="34"/>
      <c r="BH32" s="34"/>
      <c r="BI32" s="34"/>
      <c r="BJ32" s="34"/>
      <c r="BK32" s="34"/>
      <c r="BL32" s="34" t="str">
        <f t="shared" si="9"/>
        <v/>
      </c>
      <c r="BM32" s="34"/>
      <c r="BN32" s="34"/>
      <c r="BO32" s="247">
        <f t="shared" si="10"/>
        <v>0</v>
      </c>
      <c r="BP32" s="34"/>
      <c r="BQ32" s="34"/>
      <c r="BR32" s="34"/>
      <c r="BS32" s="34" t="str">
        <f t="shared" si="11"/>
        <v/>
      </c>
      <c r="BT32" s="34"/>
      <c r="BU32" s="34"/>
      <c r="BV32" s="247">
        <f t="shared" si="12"/>
        <v>0</v>
      </c>
      <c r="BW32" s="34"/>
      <c r="BX32" s="34"/>
      <c r="BY32" s="247">
        <f t="shared" si="13"/>
        <v>0</v>
      </c>
      <c r="BZ32" s="247">
        <f t="shared" si="14"/>
        <v>0</v>
      </c>
      <c r="CA32" s="247"/>
      <c r="CB32" s="247"/>
      <c r="CC32" s="247"/>
      <c r="CD32" s="247"/>
      <c r="CE32" s="247"/>
      <c r="CF32" s="247"/>
      <c r="CG32" s="247"/>
      <c r="CH32" s="247" t="str">
        <f t="shared" si="15"/>
        <v/>
      </c>
      <c r="CI32" s="247" t="str">
        <f t="shared" si="16"/>
        <v/>
      </c>
      <c r="CJ32" s="247"/>
      <c r="CK32" s="247"/>
      <c r="CL32" s="247"/>
      <c r="CM32" s="247"/>
      <c r="CN32" s="247"/>
      <c r="CO32" s="247"/>
      <c r="CP32" s="247"/>
      <c r="CQ32" s="34" t="str">
        <f t="shared" si="2"/>
        <v/>
      </c>
      <c r="CR32" s="44" t="str">
        <f t="shared" si="17"/>
        <v/>
      </c>
      <c r="CS32" s="34"/>
      <c r="CT32" s="34" t="str">
        <f t="shared" si="18"/>
        <v/>
      </c>
      <c r="CU32" s="34" t="str">
        <f t="shared" si="19"/>
        <v/>
      </c>
      <c r="CV32" s="34"/>
      <c r="CW32" s="34"/>
      <c r="CX32" s="34"/>
      <c r="CY32" s="34"/>
    </row>
    <row r="33" customHeight="1" spans="1:103">
      <c r="A33" s="107" t="str">
        <f t="shared" si="3"/>
        <v/>
      </c>
      <c r="B33" s="9"/>
      <c r="C33" s="13"/>
      <c r="D33" s="13"/>
      <c r="E33" s="13"/>
      <c r="F33" s="13"/>
      <c r="G33" s="13"/>
      <c r="H33" s="13"/>
      <c r="I33" s="216"/>
      <c r="J33" s="216"/>
      <c r="K33" s="216"/>
      <c r="L33" s="216"/>
      <c r="M33" s="9"/>
      <c r="N33" s="16" t="str">
        <f t="shared" si="4"/>
        <v/>
      </c>
      <c r="O33" s="15"/>
      <c r="P33" s="15"/>
      <c r="Q33" s="15"/>
      <c r="R33" s="15"/>
      <c r="S33" s="15"/>
      <c r="T33" s="15"/>
      <c r="U33" s="15"/>
      <c r="V33" s="15">
        <f t="shared" si="5"/>
        <v>0</v>
      </c>
      <c r="W33" s="15">
        <f t="shared" si="6"/>
        <v>0</v>
      </c>
      <c r="X33" s="15">
        <f t="shared" si="7"/>
        <v>0</v>
      </c>
      <c r="Y33" s="16"/>
      <c r="Z33" s="112"/>
      <c r="AA33" s="16"/>
      <c r="AB33" s="16" t="str">
        <f t="shared" si="1"/>
        <v/>
      </c>
      <c r="AC33" s="16" t="str">
        <f t="shared" si="8"/>
        <v/>
      </c>
      <c r="AD33" s="13"/>
      <c r="AE33" s="8"/>
      <c r="AF33" s="28"/>
      <c r="AG33" s="28"/>
      <c r="AH33" s="28"/>
      <c r="AI33" s="28"/>
      <c r="AJ33" s="28"/>
      <c r="AK33" s="28"/>
      <c r="AL33" s="28"/>
      <c r="AM33" s="28"/>
      <c r="AN33" s="28"/>
      <c r="AO33" s="28"/>
      <c r="AP33" s="28"/>
      <c r="AQ33" s="28"/>
      <c r="AR33" s="28"/>
      <c r="AS33" s="28"/>
      <c r="AT33" s="35"/>
      <c r="AU33" s="34"/>
      <c r="AV33" s="28"/>
      <c r="AW33" s="34"/>
      <c r="AX33" s="34"/>
      <c r="AY33" s="34"/>
      <c r="AZ33" s="34"/>
      <c r="BA33" s="34"/>
      <c r="BB33" s="34"/>
      <c r="BC33" s="34"/>
      <c r="BD33" s="34"/>
      <c r="BE33" s="34"/>
      <c r="BF33" s="34"/>
      <c r="BG33" s="34"/>
      <c r="BH33" s="34"/>
      <c r="BI33" s="34"/>
      <c r="BJ33" s="34"/>
      <c r="BK33" s="34"/>
      <c r="BL33" s="34" t="str">
        <f t="shared" si="9"/>
        <v/>
      </c>
      <c r="BM33" s="34"/>
      <c r="BN33" s="34"/>
      <c r="BO33" s="247">
        <f t="shared" si="10"/>
        <v>0</v>
      </c>
      <c r="BP33" s="34"/>
      <c r="BQ33" s="34"/>
      <c r="BR33" s="34"/>
      <c r="BS33" s="34" t="str">
        <f t="shared" si="11"/>
        <v/>
      </c>
      <c r="BT33" s="34"/>
      <c r="BU33" s="34"/>
      <c r="BV33" s="247">
        <f t="shared" si="12"/>
        <v>0</v>
      </c>
      <c r="BW33" s="34"/>
      <c r="BX33" s="34"/>
      <c r="BY33" s="247">
        <f t="shared" si="13"/>
        <v>0</v>
      </c>
      <c r="BZ33" s="247">
        <f t="shared" si="14"/>
        <v>0</v>
      </c>
      <c r="CA33" s="247"/>
      <c r="CB33" s="247"/>
      <c r="CC33" s="247"/>
      <c r="CD33" s="247"/>
      <c r="CE33" s="247"/>
      <c r="CF33" s="247"/>
      <c r="CG33" s="247"/>
      <c r="CH33" s="247" t="str">
        <f t="shared" si="15"/>
        <v/>
      </c>
      <c r="CI33" s="247" t="str">
        <f t="shared" si="16"/>
        <v/>
      </c>
      <c r="CJ33" s="247"/>
      <c r="CK33" s="247"/>
      <c r="CL33" s="247"/>
      <c r="CM33" s="247"/>
      <c r="CN33" s="247"/>
      <c r="CO33" s="247"/>
      <c r="CP33" s="247"/>
      <c r="CQ33" s="34" t="str">
        <f t="shared" si="2"/>
        <v/>
      </c>
      <c r="CR33" s="44" t="str">
        <f t="shared" si="17"/>
        <v/>
      </c>
      <c r="CS33" s="34"/>
      <c r="CT33" s="34" t="str">
        <f t="shared" si="18"/>
        <v/>
      </c>
      <c r="CU33" s="34" t="str">
        <f t="shared" si="19"/>
        <v/>
      </c>
      <c r="CV33" s="34"/>
      <c r="CW33" s="34"/>
      <c r="CX33" s="34"/>
      <c r="CY33" s="34"/>
    </row>
    <row r="34" customHeight="1" spans="1:103">
      <c r="A34" s="17" t="s">
        <v>1080</v>
      </c>
      <c r="B34" s="137"/>
      <c r="C34" s="137"/>
      <c r="D34" s="137"/>
      <c r="E34" s="137"/>
      <c r="F34" s="14"/>
      <c r="G34" s="14"/>
      <c r="H34" s="14"/>
      <c r="I34" s="216"/>
      <c r="J34" s="216"/>
      <c r="K34" s="216"/>
      <c r="L34" s="216"/>
      <c r="M34" s="9"/>
      <c r="N34" s="16"/>
      <c r="O34" s="15"/>
      <c r="P34" s="16">
        <f t="shared" ref="P34:AA34" si="26">SUM(P8:P33)</f>
        <v>0</v>
      </c>
      <c r="Q34" s="16">
        <f t="shared" si="26"/>
        <v>0</v>
      </c>
      <c r="R34" s="16">
        <f t="shared" si="26"/>
        <v>0</v>
      </c>
      <c r="S34" s="16">
        <f t="shared" si="26"/>
        <v>0</v>
      </c>
      <c r="T34" s="16">
        <f t="shared" si="26"/>
        <v>0</v>
      </c>
      <c r="U34" s="16">
        <f t="shared" si="26"/>
        <v>0</v>
      </c>
      <c r="V34" s="16">
        <f t="shared" si="26"/>
        <v>0</v>
      </c>
      <c r="W34" s="16">
        <f t="shared" si="26"/>
        <v>0</v>
      </c>
      <c r="X34" s="16">
        <f t="shared" si="26"/>
        <v>0</v>
      </c>
      <c r="Y34" s="112">
        <f t="shared" si="26"/>
        <v>0</v>
      </c>
      <c r="Z34" s="112"/>
      <c r="AA34" s="112">
        <f t="shared" si="26"/>
        <v>0</v>
      </c>
      <c r="AB34" s="16" t="str">
        <f t="shared" si="1"/>
        <v/>
      </c>
      <c r="AC34" s="16" t="str">
        <f t="shared" si="8"/>
        <v/>
      </c>
      <c r="AD34" s="13"/>
      <c r="AE34" s="8"/>
      <c r="AF34" s="28"/>
      <c r="AG34" s="28"/>
      <c r="AH34" s="28"/>
      <c r="AI34" s="28"/>
      <c r="AJ34" s="28"/>
      <c r="AK34" s="28"/>
      <c r="AL34" s="28"/>
      <c r="AM34" s="28"/>
      <c r="AN34" s="28"/>
      <c r="AO34" s="28"/>
      <c r="AP34" s="28"/>
      <c r="AQ34" s="28"/>
      <c r="AR34" s="28"/>
      <c r="AS34" s="28"/>
      <c r="AT34" s="35"/>
      <c r="AU34" s="34"/>
      <c r="AV34" s="28"/>
      <c r="AW34" s="34"/>
      <c r="AX34" s="34"/>
      <c r="AY34" s="34"/>
      <c r="AZ34" s="34"/>
      <c r="BA34" s="34"/>
      <c r="BB34" s="34"/>
      <c r="BC34" s="34"/>
      <c r="BD34" s="34"/>
      <c r="BE34" s="34"/>
      <c r="BF34" s="34"/>
      <c r="BG34" s="34"/>
      <c r="BH34" s="34"/>
      <c r="BI34" s="34"/>
      <c r="BJ34" s="34"/>
      <c r="BK34" s="34"/>
      <c r="BL34" s="34" t="str">
        <f t="shared" si="9"/>
        <v/>
      </c>
      <c r="BM34" s="34"/>
      <c r="BN34" s="34"/>
      <c r="BO34" s="247">
        <f t="shared" si="10"/>
        <v>0</v>
      </c>
      <c r="BP34" s="34"/>
      <c r="BQ34" s="34"/>
      <c r="BR34" s="34"/>
      <c r="BS34" s="34" t="str">
        <f t="shared" si="11"/>
        <v/>
      </c>
      <c r="BT34" s="34"/>
      <c r="BU34" s="34"/>
      <c r="BV34" s="247">
        <f t="shared" si="12"/>
        <v>0</v>
      </c>
      <c r="BW34" s="34"/>
      <c r="BX34" s="34"/>
      <c r="BY34" s="247">
        <f t="shared" si="13"/>
        <v>0</v>
      </c>
      <c r="BZ34" s="247">
        <f t="shared" si="14"/>
        <v>0</v>
      </c>
      <c r="CA34" s="247"/>
      <c r="CB34" s="247"/>
      <c r="CC34" s="247"/>
      <c r="CD34" s="247"/>
      <c r="CE34" s="247"/>
      <c r="CF34" s="247"/>
      <c r="CG34" s="247"/>
      <c r="CH34" s="247" t="str">
        <f t="shared" si="15"/>
        <v/>
      </c>
      <c r="CI34" s="247" t="str">
        <f t="shared" si="16"/>
        <v/>
      </c>
      <c r="CJ34" s="247"/>
      <c r="CK34" s="247"/>
      <c r="CL34" s="247"/>
      <c r="CM34" s="247"/>
      <c r="CN34" s="247"/>
      <c r="CO34" s="247"/>
      <c r="CP34" s="247"/>
      <c r="CQ34" s="34" t="str">
        <f t="shared" si="2"/>
        <v/>
      </c>
      <c r="CR34" s="44" t="str">
        <f t="shared" si="17"/>
        <v/>
      </c>
      <c r="CS34" s="34"/>
      <c r="CT34" s="34" t="str">
        <f t="shared" si="18"/>
        <v/>
      </c>
      <c r="CU34" s="34" t="str">
        <f t="shared" si="19"/>
        <v/>
      </c>
      <c r="CV34" s="34"/>
      <c r="CW34" s="34"/>
      <c r="CX34" s="34"/>
      <c r="CY34" s="34"/>
    </row>
    <row r="35" customHeight="1" spans="1:103">
      <c r="A35" s="17" t="s">
        <v>1081</v>
      </c>
      <c r="B35" s="137"/>
      <c r="C35" s="137"/>
      <c r="D35" s="137"/>
      <c r="E35" s="137"/>
      <c r="F35" s="14"/>
      <c r="G35" s="14"/>
      <c r="H35" s="14"/>
      <c r="I35" s="16"/>
      <c r="J35" s="16"/>
      <c r="K35" s="16"/>
      <c r="L35" s="16"/>
      <c r="M35" s="16"/>
      <c r="N35" s="16"/>
      <c r="O35" s="16"/>
      <c r="P35" s="16"/>
      <c r="Q35" s="27">
        <f>R34</f>
        <v>0</v>
      </c>
      <c r="R35" s="27"/>
      <c r="S35" s="16"/>
      <c r="T35" s="27">
        <f>U34</f>
        <v>0</v>
      </c>
      <c r="U35" s="27"/>
      <c r="V35" s="16"/>
      <c r="W35" s="27">
        <f>X34</f>
        <v>0</v>
      </c>
      <c r="X35" s="27"/>
      <c r="Y35" s="27"/>
      <c r="Z35" s="27"/>
      <c r="AA35" s="27"/>
      <c r="AB35" s="108"/>
      <c r="AC35" s="16" t="str">
        <f t="shared" si="8"/>
        <v/>
      </c>
      <c r="AD35" s="27"/>
      <c r="AF35" s="28"/>
      <c r="AG35" s="28"/>
      <c r="AH35" s="28"/>
      <c r="AI35" s="28"/>
      <c r="AJ35" s="28"/>
      <c r="AK35" s="28"/>
      <c r="AL35" s="28"/>
      <c r="AM35" s="28"/>
      <c r="AN35" s="28"/>
      <c r="AO35" s="28"/>
      <c r="AP35" s="28"/>
      <c r="AQ35" s="28"/>
      <c r="AR35" s="28"/>
      <c r="AS35" s="28"/>
      <c r="AT35" s="35"/>
      <c r="AU35" s="34"/>
      <c r="AV35" s="28"/>
      <c r="AW35" s="34"/>
      <c r="AX35" s="34"/>
      <c r="AY35" s="34"/>
      <c r="AZ35" s="34"/>
      <c r="BA35" s="34"/>
      <c r="BB35" s="34"/>
      <c r="BC35" s="34"/>
      <c r="BD35" s="34"/>
      <c r="BE35" s="34"/>
      <c r="BF35" s="34"/>
      <c r="BG35" s="34"/>
      <c r="BH35" s="34"/>
      <c r="BI35" s="34"/>
      <c r="BJ35" s="34"/>
      <c r="BK35" s="34"/>
      <c r="BL35" s="34" t="str">
        <f t="shared" si="9"/>
        <v/>
      </c>
      <c r="BM35" s="34"/>
      <c r="BN35" s="34"/>
      <c r="BO35" s="247">
        <f t="shared" si="10"/>
        <v>0</v>
      </c>
      <c r="BP35" s="34"/>
      <c r="BQ35" s="34"/>
      <c r="BR35" s="34"/>
      <c r="BS35" s="34" t="str">
        <f t="shared" si="11"/>
        <v/>
      </c>
      <c r="BT35" s="34"/>
      <c r="BU35" s="34"/>
      <c r="BV35" s="247">
        <f t="shared" si="12"/>
        <v>0</v>
      </c>
      <c r="BW35" s="34"/>
      <c r="BX35" s="34"/>
      <c r="BY35" s="247">
        <f t="shared" si="13"/>
        <v>0</v>
      </c>
      <c r="BZ35" s="247">
        <f t="shared" si="14"/>
        <v>0</v>
      </c>
      <c r="CA35" s="247"/>
      <c r="CB35" s="247"/>
      <c r="CC35" s="247"/>
      <c r="CD35" s="247"/>
      <c r="CE35" s="247"/>
      <c r="CF35" s="247"/>
      <c r="CG35" s="247"/>
      <c r="CH35" s="247" t="str">
        <f t="shared" si="15"/>
        <v/>
      </c>
      <c r="CI35" s="247" t="str">
        <f t="shared" si="16"/>
        <v/>
      </c>
      <c r="CJ35" s="247"/>
      <c r="CK35" s="247"/>
      <c r="CL35" s="247"/>
      <c r="CM35" s="247"/>
      <c r="CN35" s="247"/>
      <c r="CO35" s="247"/>
      <c r="CP35" s="247"/>
      <c r="CQ35" s="34" t="str">
        <f t="shared" ref="CQ35:CQ36" si="27">IFERROR(ROUND(BL35-BM35-BN35,0),"")</f>
        <v/>
      </c>
      <c r="CR35" s="44" t="str">
        <f t="shared" si="17"/>
        <v/>
      </c>
      <c r="CS35" s="34"/>
      <c r="CT35" s="34" t="str">
        <f t="shared" si="18"/>
        <v/>
      </c>
      <c r="CU35" s="34" t="str">
        <f t="shared" si="19"/>
        <v/>
      </c>
      <c r="CV35" s="34"/>
      <c r="CW35" s="34"/>
      <c r="CX35" s="34"/>
      <c r="CY35" s="34"/>
    </row>
    <row r="36" customHeight="1" spans="1:103">
      <c r="A36" s="17" t="s">
        <v>1082</v>
      </c>
      <c r="B36" s="137"/>
      <c r="C36" s="137"/>
      <c r="D36" s="137"/>
      <c r="E36" s="137"/>
      <c r="F36" s="14"/>
      <c r="G36" s="14"/>
      <c r="H36" s="14"/>
      <c r="I36" s="216"/>
      <c r="J36" s="216"/>
      <c r="K36" s="216"/>
      <c r="L36" s="216"/>
      <c r="M36" s="9"/>
      <c r="N36" s="16"/>
      <c r="O36" s="15"/>
      <c r="P36" s="16">
        <f>P34-P35</f>
        <v>0</v>
      </c>
      <c r="Q36" s="16">
        <f>Q34-Q35</f>
        <v>0</v>
      </c>
      <c r="R36" s="16"/>
      <c r="S36" s="16">
        <f>S34-S35</f>
        <v>0</v>
      </c>
      <c r="T36" s="16">
        <f>T34-T35</f>
        <v>0</v>
      </c>
      <c r="U36" s="16"/>
      <c r="V36" s="16">
        <f>V34-V35</f>
        <v>0</v>
      </c>
      <c r="W36" s="16">
        <f>W34-W35</f>
        <v>0</v>
      </c>
      <c r="X36" s="16"/>
      <c r="Y36" s="112">
        <f>Y34</f>
        <v>0</v>
      </c>
      <c r="Z36" s="16"/>
      <c r="AA36" s="112">
        <f>AA34</f>
        <v>0</v>
      </c>
      <c r="AB36" s="108" t="str">
        <f>IF(W36=0,"",(AA36-W36)/W36*100)</f>
        <v/>
      </c>
      <c r="AC36" s="16" t="str">
        <f t="shared" si="8"/>
        <v/>
      </c>
      <c r="AD36" s="13"/>
      <c r="AE36" s="8"/>
      <c r="AF36" s="28"/>
      <c r="AG36" s="28"/>
      <c r="AH36" s="28"/>
      <c r="AI36" s="28"/>
      <c r="AJ36" s="28"/>
      <c r="AK36" s="28"/>
      <c r="AL36" s="28"/>
      <c r="AM36" s="28"/>
      <c r="AN36" s="28"/>
      <c r="AO36" s="28"/>
      <c r="AP36" s="28"/>
      <c r="AQ36" s="28"/>
      <c r="AR36" s="28"/>
      <c r="AS36" s="28"/>
      <c r="AT36" s="35"/>
      <c r="AU36" s="34"/>
      <c r="AV36" s="28"/>
      <c r="AW36" s="34"/>
      <c r="AX36" s="34"/>
      <c r="AY36" s="34"/>
      <c r="AZ36" s="34"/>
      <c r="BA36" s="34"/>
      <c r="BB36" s="34"/>
      <c r="BC36" s="34"/>
      <c r="BD36" s="34"/>
      <c r="BE36" s="34"/>
      <c r="BF36" s="34"/>
      <c r="BG36" s="34"/>
      <c r="BH36" s="34"/>
      <c r="BI36" s="34"/>
      <c r="BJ36" s="34"/>
      <c r="BK36" s="34"/>
      <c r="BL36" s="34" t="str">
        <f t="shared" si="9"/>
        <v/>
      </c>
      <c r="BM36" s="34"/>
      <c r="BN36" s="34"/>
      <c r="BO36" s="247">
        <f t="shared" si="10"/>
        <v>0</v>
      </c>
      <c r="BP36" s="34"/>
      <c r="BQ36" s="34"/>
      <c r="BR36" s="34"/>
      <c r="BS36" s="34" t="str">
        <f t="shared" si="11"/>
        <v/>
      </c>
      <c r="BT36" s="34"/>
      <c r="BU36" s="34"/>
      <c r="BV36" s="247">
        <f t="shared" si="12"/>
        <v>0</v>
      </c>
      <c r="BW36" s="34"/>
      <c r="BX36" s="34"/>
      <c r="BY36" s="247">
        <f t="shared" si="13"/>
        <v>0</v>
      </c>
      <c r="BZ36" s="247">
        <f t="shared" si="14"/>
        <v>0</v>
      </c>
      <c r="CA36" s="247"/>
      <c r="CB36" s="247"/>
      <c r="CC36" s="247"/>
      <c r="CD36" s="247"/>
      <c r="CE36" s="247"/>
      <c r="CF36" s="247"/>
      <c r="CG36" s="247"/>
      <c r="CH36" s="247" t="str">
        <f t="shared" si="15"/>
        <v/>
      </c>
      <c r="CI36" s="247" t="str">
        <f t="shared" si="16"/>
        <v/>
      </c>
      <c r="CJ36" s="247"/>
      <c r="CK36" s="247"/>
      <c r="CL36" s="247"/>
      <c r="CM36" s="247"/>
      <c r="CN36" s="247"/>
      <c r="CO36" s="247"/>
      <c r="CP36" s="247"/>
      <c r="CQ36" s="34" t="str">
        <f t="shared" si="27"/>
        <v/>
      </c>
      <c r="CR36" s="44" t="str">
        <f t="shared" si="17"/>
        <v/>
      </c>
      <c r="CS36" s="34"/>
      <c r="CT36" s="34" t="str">
        <f t="shared" si="18"/>
        <v/>
      </c>
      <c r="CU36" s="34" t="str">
        <f t="shared" si="19"/>
        <v/>
      </c>
      <c r="CV36" s="34"/>
      <c r="CW36" s="34"/>
      <c r="CX36" s="34"/>
      <c r="CY36" s="34"/>
    </row>
    <row r="37" customHeight="1" spans="1:103">
      <c r="A37" s="3" t="str">
        <f>基本信息输入表!$K$6&amp;"填表人："&amp;基本信息输入表!$M$51</f>
        <v>被评估单位填表人：</v>
      </c>
      <c r="AA37" s="3" t="str">
        <f>"评估人员："&amp;基本信息输入表!$Q$51</f>
        <v>评估人员：陈诗雨</v>
      </c>
      <c r="AE37" s="3"/>
      <c r="CT37" s="3"/>
      <c r="CU37" s="3"/>
      <c r="CV37" s="3"/>
      <c r="CW37" s="3"/>
      <c r="CX37" s="3"/>
      <c r="CY37" s="3"/>
    </row>
    <row r="38" customHeight="1" spans="1:31">
      <c r="A38" s="3" t="str">
        <f>"填表日期："&amp;YEAR(基本信息输入表!$O$51)&amp;"年"&amp;MONTH(基本信息输入表!$O$51)&amp;"月"&amp;DAY(基本信息输入表!$O$51)&amp;"日"</f>
        <v>填表日期：1900年1月0日</v>
      </c>
      <c r="AE38" s="3"/>
    </row>
    <row r="39" customHeight="1" spans="31:31">
      <c r="AE39" s="244" t="s">
        <v>466</v>
      </c>
    </row>
  </sheetData>
  <mergeCells count="55">
    <mergeCell ref="A2:AC2"/>
    <mergeCell ref="A3:AD3"/>
    <mergeCell ref="AC4:AD4"/>
    <mergeCell ref="AF5:AN5"/>
    <mergeCell ref="AO5:BA5"/>
    <mergeCell ref="BB5:CS5"/>
    <mergeCell ref="CT5:CY5"/>
    <mergeCell ref="P6:R6"/>
    <mergeCell ref="S6:U6"/>
    <mergeCell ref="V6:W6"/>
    <mergeCell ref="Y6:AA6"/>
    <mergeCell ref="AO6:AU6"/>
    <mergeCell ref="AV6:AW6"/>
    <mergeCell ref="AX6:AY6"/>
    <mergeCell ref="BC6:BE6"/>
    <mergeCell ref="BF6:CO6"/>
    <mergeCell ref="CP6:CR6"/>
    <mergeCell ref="CT6:CU6"/>
    <mergeCell ref="CV6:CW6"/>
    <mergeCell ref="A34:F34"/>
    <mergeCell ref="A35:F35"/>
    <mergeCell ref="A36:F36"/>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X6:X7"/>
    <mergeCell ref="AB6:AB7"/>
    <mergeCell ref="AC6:AC7"/>
    <mergeCell ref="AD6:AD7"/>
    <mergeCell ref="AF6:AF7"/>
    <mergeCell ref="AG6:AG7"/>
    <mergeCell ref="AH6:AH7"/>
    <mergeCell ref="AI6:AI7"/>
    <mergeCell ref="AJ6:AJ7"/>
    <mergeCell ref="AK6:AK7"/>
    <mergeCell ref="AL6:AL7"/>
    <mergeCell ref="AM6:AM7"/>
    <mergeCell ref="AN6:AN7"/>
    <mergeCell ref="AZ6:AZ7"/>
    <mergeCell ref="BA6:BA7"/>
    <mergeCell ref="BB6:BB7"/>
    <mergeCell ref="CX6:CX7"/>
    <mergeCell ref="CY6:CY7"/>
  </mergeCells>
  <dataValidations count="6">
    <dataValidation type="list" allowBlank="1" showInputMessage="1" showErrorMessage="1" sqref="AV8:AV36">
      <formula1>基本信息输入表!$A$126:$A$128</formula1>
    </dataValidation>
    <dataValidation type="list" allowBlank="1" showInputMessage="1" showErrorMessage="1" sqref="AX8:AX36">
      <formula1>基本信息输入表!$A$129:$A$132</formula1>
    </dataValidation>
    <dataValidation type="list" allowBlank="1" showInputMessage="1" showErrorMessage="1" sqref="BB8:BB36">
      <formula1>基本信息输入表!$A$148:$A$152</formula1>
    </dataValidation>
    <dataValidation type="list" allowBlank="1" showInputMessage="1" showErrorMessage="1" sqref="BF8:BF36">
      <formula1>基本信息输入表!$A$167:$A$172</formula1>
    </dataValidation>
    <dataValidation type="list" allowBlank="1" showInputMessage="1" showErrorMessage="1" sqref="AO8:AS36">
      <formula1>$A$108:$A$109</formula1>
    </dataValidation>
    <dataValidation type="list" allowBlank="1" showInputMessage="1" showErrorMessage="1" sqref="AF8:AL3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39" fitToHeight="1000" orientation="landscape"/>
  <headerFooter scaleWithDoc="0">
    <oddFooter>&amp;R&amp;"宋体,常规"&amp;10&amp;P/&amp;N</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A36"/>
  <sheetViews>
    <sheetView showGridLines="0" zoomScale="90" zoomScaleNormal="90" workbookViewId="0">
      <selection activeCell="N19" sqref="N19"/>
    </sheetView>
  </sheetViews>
  <sheetFormatPr defaultColWidth="9" defaultRowHeight="15.75" customHeight="1"/>
  <cols>
    <col min="1" max="1" width="4.75" style="3" customWidth="1"/>
    <col min="2" max="2" width="8" style="3" customWidth="1"/>
    <col min="3" max="3" width="9.3" style="3" customWidth="1"/>
    <col min="4" max="4" width="12" style="3" customWidth="1"/>
    <col min="5" max="5" width="5.625" style="3" customWidth="1"/>
    <col min="6" max="6" width="5.125" style="3" customWidth="1"/>
    <col min="7" max="7" width="5.25" style="3" customWidth="1"/>
    <col min="8" max="9" width="10.25" style="3" customWidth="1"/>
    <col min="10" max="10" width="5.55" style="3" customWidth="1"/>
    <col min="11" max="16" width="12.625" style="3" customWidth="1" outlineLevel="1"/>
    <col min="17" max="22" width="12.625" style="3" customWidth="1"/>
    <col min="23" max="23" width="9.75" style="3" customWidth="1"/>
    <col min="24" max="24" width="7.625" style="3" customWidth="1"/>
    <col min="25" max="25" width="7.25" style="3" customWidth="1"/>
    <col min="26" max="26" width="7.5" style="205" customWidth="1"/>
    <col min="27" max="33" width="5.625" style="4" customWidth="1" outlineLevel="1"/>
    <col min="34" max="34" width="14.75" style="4" customWidth="1" outlineLevel="1"/>
    <col min="35" max="35" width="13.625" style="4" customWidth="1"/>
    <col min="36" max="39" width="5.625" style="4" customWidth="1" outlineLevel="1"/>
    <col min="40" max="41" width="7.25" style="4" customWidth="1" outlineLevel="1"/>
    <col min="42" max="42" width="5.625" style="4" customWidth="1" outlineLevel="1"/>
    <col min="43" max="46" width="8.625" style="4" customWidth="1" outlineLevel="1"/>
    <col min="47" max="47" width="14.625" style="4" customWidth="1" outlineLevel="1"/>
    <col min="48" max="48" width="13.625" style="4" customWidth="1"/>
    <col min="49" max="50" width="8.625" style="4" customWidth="1" outlineLevel="1"/>
    <col min="51" max="52" width="11.25" style="4" customWidth="1" outlineLevel="1"/>
    <col min="53" max="55" width="8.625" style="4" customWidth="1" outlineLevel="1"/>
    <col min="56" max="56" width="11.25" style="4" customWidth="1" outlineLevel="1"/>
    <col min="57" max="57" width="8.625" style="4" customWidth="1" outlineLevel="1"/>
    <col min="58" max="58" width="10.5" style="4" customWidth="1" outlineLevel="1"/>
    <col min="59" max="59" width="8.625" style="4" customWidth="1" outlineLevel="1"/>
    <col min="60" max="60" width="11.25" style="4" customWidth="1" outlineLevel="1"/>
    <col min="61" max="61" width="11" style="4" customWidth="1" outlineLevel="1"/>
    <col min="62" max="62" width="11.25" style="4" customWidth="1" outlineLevel="1"/>
    <col min="63" max="63" width="9.75" style="4" customWidth="1" outlineLevel="1"/>
    <col min="64" max="64" width="13" style="4" customWidth="1" outlineLevel="1"/>
    <col min="65" max="65" width="14.5" style="4" customWidth="1" outlineLevel="1"/>
    <col min="66" max="69" width="9.75" style="4" customWidth="1" outlineLevel="1"/>
    <col min="70" max="72" width="8.625" style="4" customWidth="1" outlineLevel="1"/>
    <col min="73" max="73" width="13.75" style="4" customWidth="1"/>
    <col min="74" max="78" width="13.625" style="4" customWidth="1" outlineLevel="1"/>
    <col min="79" max="79" width="13.625" style="4" customWidth="1"/>
    <col min="80" max="16384" width="9" style="3"/>
  </cols>
  <sheetData>
    <row r="1" customHeight="1" spans="1:1">
      <c r="A1" s="5" t="s">
        <v>435</v>
      </c>
    </row>
    <row r="2" s="1" customFormat="1" ht="30" customHeight="1" spans="1:79">
      <c r="A2" s="6" t="s">
        <v>1083</v>
      </c>
      <c r="B2" s="6"/>
      <c r="C2" s="6"/>
      <c r="D2" s="6"/>
      <c r="E2" s="6"/>
      <c r="F2" s="6"/>
      <c r="G2" s="6"/>
      <c r="H2" s="6"/>
      <c r="I2" s="6"/>
      <c r="J2" s="6"/>
      <c r="K2" s="6"/>
      <c r="L2" s="6"/>
      <c r="M2" s="6"/>
      <c r="N2" s="6"/>
      <c r="O2" s="6"/>
      <c r="P2" s="6"/>
      <c r="Q2" s="6"/>
      <c r="R2" s="6"/>
      <c r="S2" s="6"/>
      <c r="T2" s="6"/>
      <c r="U2" s="6"/>
      <c r="V2" s="6"/>
      <c r="W2" s="6"/>
      <c r="X2" s="6"/>
      <c r="Y2" s="6"/>
      <c r="Z2" s="227"/>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row>
    <row r="3" customHeight="1" spans="1:79">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X3" s="2"/>
      <c r="Y3" s="2"/>
      <c r="Z3" s="229"/>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row>
    <row r="4" ht="14.1" customHeight="1" spans="1:26">
      <c r="A4" s="2"/>
      <c r="B4" s="2"/>
      <c r="C4" s="2"/>
      <c r="D4" s="2"/>
      <c r="E4" s="2"/>
      <c r="F4" s="2"/>
      <c r="G4" s="2"/>
      <c r="H4" s="2"/>
      <c r="I4" s="2"/>
      <c r="J4" s="2"/>
      <c r="K4" s="2"/>
      <c r="L4" s="2"/>
      <c r="M4" s="2"/>
      <c r="N4" s="2"/>
      <c r="O4" s="2"/>
      <c r="P4" s="2"/>
      <c r="Q4" s="2"/>
      <c r="R4" s="2"/>
      <c r="S4" s="2"/>
      <c r="T4" s="2"/>
      <c r="U4" s="2"/>
      <c r="V4" s="2"/>
      <c r="W4" s="21" t="s">
        <v>1084</v>
      </c>
      <c r="X4" s="21"/>
      <c r="Y4" s="21"/>
      <c r="Z4" s="96"/>
    </row>
    <row r="5" customHeight="1" spans="1:79">
      <c r="A5" s="3" t="str">
        <f>基本信息输入表!K6&amp;"："&amp;基本信息输入表!M6</f>
        <v>被评估单位：贵州天然气能源投资股份有限公司</v>
      </c>
      <c r="V5" s="140" t="s">
        <v>469</v>
      </c>
      <c r="W5" s="140"/>
      <c r="X5" s="140"/>
      <c r="Y5" s="140"/>
      <c r="Z5" s="96"/>
      <c r="AA5" s="20" t="s">
        <v>598</v>
      </c>
      <c r="AB5" s="20"/>
      <c r="AC5" s="20"/>
      <c r="AD5" s="20"/>
      <c r="AE5" s="20"/>
      <c r="AF5" s="20"/>
      <c r="AG5" s="20"/>
      <c r="AH5" s="20"/>
      <c r="AI5" s="20"/>
      <c r="AJ5" s="30" t="s">
        <v>599</v>
      </c>
      <c r="AK5" s="31"/>
      <c r="AL5" s="31"/>
      <c r="AM5" s="31"/>
      <c r="AN5" s="31"/>
      <c r="AO5" s="31"/>
      <c r="AP5" s="31"/>
      <c r="AQ5" s="31"/>
      <c r="AR5" s="31"/>
      <c r="AS5" s="31"/>
      <c r="AT5" s="31"/>
      <c r="AU5" s="31"/>
      <c r="AV5" s="32"/>
      <c r="AW5" s="68" t="s">
        <v>600</v>
      </c>
      <c r="AX5" s="36"/>
      <c r="AY5" s="36"/>
      <c r="AZ5" s="36"/>
      <c r="BA5" s="36"/>
      <c r="BB5" s="36"/>
      <c r="BC5" s="36"/>
      <c r="BD5" s="36"/>
      <c r="BE5" s="36"/>
      <c r="BF5" s="36"/>
      <c r="BG5" s="36"/>
      <c r="BH5" s="36"/>
      <c r="BI5" s="36"/>
      <c r="BJ5" s="36"/>
      <c r="BK5" s="36"/>
      <c r="BL5" s="36"/>
      <c r="BM5" s="36"/>
      <c r="BN5" s="36"/>
      <c r="BO5" s="36"/>
      <c r="BP5" s="36"/>
      <c r="BQ5" s="36"/>
      <c r="BR5" s="36"/>
      <c r="BS5" s="36"/>
      <c r="BT5" s="36"/>
      <c r="BU5" s="37"/>
      <c r="BV5" s="33" t="s">
        <v>601</v>
      </c>
      <c r="BW5" s="33"/>
      <c r="BX5" s="33"/>
      <c r="BY5" s="33"/>
      <c r="BZ5" s="33"/>
      <c r="CA5" s="33"/>
    </row>
    <row r="6" s="2" customFormat="1" customHeight="1" spans="1:79">
      <c r="A6" s="9" t="s">
        <v>470</v>
      </c>
      <c r="B6" s="141" t="s">
        <v>1040</v>
      </c>
      <c r="C6" s="9" t="s">
        <v>1085</v>
      </c>
      <c r="D6" s="9" t="s">
        <v>1042</v>
      </c>
      <c r="E6" s="9" t="s">
        <v>1086</v>
      </c>
      <c r="F6" s="112" t="s">
        <v>1087</v>
      </c>
      <c r="G6" s="144" t="s">
        <v>770</v>
      </c>
      <c r="H6" s="112" t="s">
        <v>771</v>
      </c>
      <c r="I6" s="112" t="s">
        <v>1088</v>
      </c>
      <c r="J6" s="149" t="s">
        <v>1046</v>
      </c>
      <c r="K6" s="146" t="s">
        <v>694</v>
      </c>
      <c r="L6" s="147"/>
      <c r="M6" s="148"/>
      <c r="N6" s="146" t="s">
        <v>695</v>
      </c>
      <c r="O6" s="147"/>
      <c r="P6" s="148"/>
      <c r="Q6" s="9" t="s">
        <v>442</v>
      </c>
      <c r="R6" s="9"/>
      <c r="S6" s="149" t="s">
        <v>781</v>
      </c>
      <c r="T6" s="9" t="s">
        <v>443</v>
      </c>
      <c r="U6" s="9"/>
      <c r="V6" s="9"/>
      <c r="W6" s="112" t="s">
        <v>445</v>
      </c>
      <c r="X6" s="112" t="s">
        <v>964</v>
      </c>
      <c r="Y6" s="112" t="s">
        <v>588</v>
      </c>
      <c r="Z6" s="231"/>
      <c r="AA6" s="20" t="s">
        <v>602</v>
      </c>
      <c r="AB6" s="248" t="s">
        <v>1047</v>
      </c>
      <c r="AC6" s="20" t="s">
        <v>654</v>
      </c>
      <c r="AD6" s="20" t="s">
        <v>696</v>
      </c>
      <c r="AE6" s="22" t="s">
        <v>965</v>
      </c>
      <c r="AF6" s="23" t="s">
        <v>630</v>
      </c>
      <c r="AG6" s="23" t="s">
        <v>604</v>
      </c>
      <c r="AH6" s="20" t="s">
        <v>605</v>
      </c>
      <c r="AI6" s="20"/>
      <c r="AJ6" s="30" t="s">
        <v>606</v>
      </c>
      <c r="AK6" s="31"/>
      <c r="AL6" s="31"/>
      <c r="AM6" s="31"/>
      <c r="AN6" s="31"/>
      <c r="AO6" s="31"/>
      <c r="AP6" s="32"/>
      <c r="AQ6" s="33" t="s">
        <v>607</v>
      </c>
      <c r="AR6" s="33"/>
      <c r="AS6" s="33" t="s">
        <v>656</v>
      </c>
      <c r="AT6" s="33"/>
      <c r="AU6" s="33" t="s">
        <v>608</v>
      </c>
      <c r="AV6" s="38"/>
      <c r="AW6" s="20" t="s">
        <v>609</v>
      </c>
      <c r="AX6" s="20" t="s">
        <v>657</v>
      </c>
      <c r="AY6" s="20"/>
      <c r="AZ6" s="20"/>
      <c r="BA6" s="69" t="s">
        <v>823</v>
      </c>
      <c r="BB6" s="70"/>
      <c r="BC6" s="70"/>
      <c r="BD6" s="70"/>
      <c r="BE6" s="70"/>
      <c r="BF6" s="70"/>
      <c r="BG6" s="70"/>
      <c r="BH6" s="70"/>
      <c r="BI6" s="70"/>
      <c r="BJ6" s="70"/>
      <c r="BK6" s="70"/>
      <c r="BL6" s="70"/>
      <c r="BM6" s="70"/>
      <c r="BN6" s="70"/>
      <c r="BO6" s="70"/>
      <c r="BP6" s="70"/>
      <c r="BQ6" s="70"/>
      <c r="BR6" s="20" t="s">
        <v>443</v>
      </c>
      <c r="BS6" s="20"/>
      <c r="BT6" s="20"/>
      <c r="BU6" s="72"/>
      <c r="BV6" s="33" t="s">
        <v>444</v>
      </c>
      <c r="BW6" s="33"/>
      <c r="BX6" s="30" t="s">
        <v>611</v>
      </c>
      <c r="BY6" s="32"/>
      <c r="BZ6" s="33" t="s">
        <v>612</v>
      </c>
      <c r="CA6" s="38"/>
    </row>
    <row r="7" s="2" customFormat="1" ht="25.5" customHeight="1" spans="1:79">
      <c r="A7" s="9"/>
      <c r="B7" s="141"/>
      <c r="C7" s="9"/>
      <c r="D7" s="9"/>
      <c r="E7" s="9"/>
      <c r="F7" s="9"/>
      <c r="G7" s="145"/>
      <c r="H7" s="9"/>
      <c r="I7" s="9"/>
      <c r="J7" s="150"/>
      <c r="K7" s="148" t="s">
        <v>838</v>
      </c>
      <c r="L7" s="148" t="s">
        <v>840</v>
      </c>
      <c r="M7" s="148" t="s">
        <v>1048</v>
      </c>
      <c r="N7" s="148" t="s">
        <v>838</v>
      </c>
      <c r="O7" s="148" t="s">
        <v>840</v>
      </c>
      <c r="P7" s="148" t="s">
        <v>1048</v>
      </c>
      <c r="Q7" s="14" t="s">
        <v>838</v>
      </c>
      <c r="R7" s="9" t="s">
        <v>840</v>
      </c>
      <c r="S7" s="150"/>
      <c r="T7" s="9" t="s">
        <v>838</v>
      </c>
      <c r="U7" s="112" t="s">
        <v>825</v>
      </c>
      <c r="V7" s="9" t="s">
        <v>840</v>
      </c>
      <c r="W7" s="9"/>
      <c r="X7" s="9"/>
      <c r="Y7" s="9"/>
      <c r="Z7" s="229"/>
      <c r="AA7" s="20"/>
      <c r="AB7" s="42"/>
      <c r="AC7" s="20"/>
      <c r="AD7" s="20"/>
      <c r="AE7" s="20"/>
      <c r="AF7" s="20"/>
      <c r="AG7" s="20"/>
      <c r="AH7" s="20"/>
      <c r="AI7" s="20"/>
      <c r="AJ7" s="33" t="s">
        <v>617</v>
      </c>
      <c r="AK7" s="33" t="s">
        <v>618</v>
      </c>
      <c r="AL7" s="95" t="s">
        <v>972</v>
      </c>
      <c r="AM7" s="95" t="s">
        <v>1049</v>
      </c>
      <c r="AN7" s="33" t="s">
        <v>667</v>
      </c>
      <c r="AO7" s="33" t="s">
        <v>620</v>
      </c>
      <c r="AP7" s="30" t="s">
        <v>621</v>
      </c>
      <c r="AQ7" s="33" t="s">
        <v>622</v>
      </c>
      <c r="AR7" s="33" t="s">
        <v>623</v>
      </c>
      <c r="AS7" s="33" t="s">
        <v>622</v>
      </c>
      <c r="AT7" s="33" t="s">
        <v>668</v>
      </c>
      <c r="AU7" s="33"/>
      <c r="AV7" s="41"/>
      <c r="AW7" s="20"/>
      <c r="AX7" s="20" t="s">
        <v>669</v>
      </c>
      <c r="AY7" s="20" t="s">
        <v>826</v>
      </c>
      <c r="AZ7" s="20" t="s">
        <v>670</v>
      </c>
      <c r="BA7" s="110" t="s">
        <v>784</v>
      </c>
      <c r="BB7" s="110" t="s">
        <v>827</v>
      </c>
      <c r="BC7" s="22" t="s">
        <v>973</v>
      </c>
      <c r="BD7" s="249" t="s">
        <v>1054</v>
      </c>
      <c r="BE7" s="249" t="s">
        <v>829</v>
      </c>
      <c r="BF7" s="249" t="s">
        <v>830</v>
      </c>
      <c r="BG7" s="249" t="s">
        <v>831</v>
      </c>
      <c r="BH7" s="249" t="s">
        <v>1055</v>
      </c>
      <c r="BI7" s="249" t="s">
        <v>1056</v>
      </c>
      <c r="BJ7" s="249" t="s">
        <v>1089</v>
      </c>
      <c r="BK7" s="249" t="s">
        <v>1061</v>
      </c>
      <c r="BL7" s="246" t="s">
        <v>1090</v>
      </c>
      <c r="BM7" s="246" t="s">
        <v>1064</v>
      </c>
      <c r="BN7" s="249" t="s">
        <v>1065</v>
      </c>
      <c r="BO7" s="249" t="s">
        <v>1066</v>
      </c>
      <c r="BP7" s="249" t="s">
        <v>1067</v>
      </c>
      <c r="BQ7" s="249" t="s">
        <v>1068</v>
      </c>
      <c r="BR7" s="20" t="s">
        <v>838</v>
      </c>
      <c r="BS7" s="20" t="s">
        <v>839</v>
      </c>
      <c r="BT7" s="20" t="s">
        <v>840</v>
      </c>
      <c r="BU7" s="37"/>
      <c r="BV7" s="33" t="s">
        <v>841</v>
      </c>
      <c r="BW7" s="33" t="s">
        <v>842</v>
      </c>
      <c r="BX7" s="33" t="s">
        <v>838</v>
      </c>
      <c r="BY7" s="33" t="s">
        <v>840</v>
      </c>
      <c r="BZ7" s="33"/>
      <c r="CA7" s="41"/>
    </row>
    <row r="8" customHeight="1" spans="1:79">
      <c r="A8" s="107" t="str">
        <f>IF(C8="","",ROW()-7)</f>
        <v/>
      </c>
      <c r="B8" s="9"/>
      <c r="C8" s="13"/>
      <c r="D8" s="13"/>
      <c r="E8" s="9"/>
      <c r="F8" s="9"/>
      <c r="G8" s="9"/>
      <c r="H8" s="16"/>
      <c r="I8" s="15"/>
      <c r="J8" s="15"/>
      <c r="K8" s="15"/>
      <c r="L8" s="15"/>
      <c r="M8" s="15"/>
      <c r="N8" s="15"/>
      <c r="O8" s="15"/>
      <c r="P8" s="15"/>
      <c r="Q8" s="15">
        <f>K8+N8</f>
        <v>0</v>
      </c>
      <c r="R8" s="15">
        <f>L8+O8</f>
        <v>0</v>
      </c>
      <c r="S8" s="15">
        <f>M8+P8</f>
        <v>0</v>
      </c>
      <c r="T8" s="16"/>
      <c r="U8" s="112"/>
      <c r="V8" s="16"/>
      <c r="W8" s="16" t="str">
        <f t="shared" ref="W8:W11" si="0">IF(R8-S8=0,"",(V8-R8+S8)/(R8-S8)*100)</f>
        <v/>
      </c>
      <c r="X8" s="16"/>
      <c r="Y8" s="13"/>
      <c r="Z8" s="8"/>
      <c r="AA8" s="28"/>
      <c r="AB8" s="28"/>
      <c r="AC8" s="28"/>
      <c r="AD8" s="28"/>
      <c r="AE8" s="28"/>
      <c r="AF8" s="28"/>
      <c r="AG8" s="28"/>
      <c r="AH8" s="28"/>
      <c r="AI8" s="28"/>
      <c r="AJ8" s="28"/>
      <c r="AK8" s="28"/>
      <c r="AL8" s="28"/>
      <c r="AM8" s="28"/>
      <c r="AN8" s="28"/>
      <c r="AO8" s="34"/>
      <c r="AP8" s="34"/>
      <c r="AQ8" s="28"/>
      <c r="AR8" s="34"/>
      <c r="AS8" s="34"/>
      <c r="AT8" s="34"/>
      <c r="AU8" s="34"/>
      <c r="AV8" s="34"/>
      <c r="AW8" s="34"/>
      <c r="AX8" s="34" t="s">
        <v>208</v>
      </c>
      <c r="AY8" s="34"/>
      <c r="AZ8" s="34"/>
      <c r="BA8" s="34"/>
      <c r="BB8" s="34"/>
      <c r="BC8" s="34"/>
      <c r="BD8" s="34"/>
      <c r="BE8" s="34"/>
      <c r="BF8" s="34"/>
      <c r="BG8" s="34" t="str">
        <f>IFERROR(BF8/(BE8+BF8)*100,"")</f>
        <v/>
      </c>
      <c r="BH8" s="34"/>
      <c r="BI8" s="34"/>
      <c r="BJ8" s="247"/>
      <c r="BK8" s="34" t="str">
        <f t="shared" ref="BK8:BK33" si="1">IFERROR(BJ8/G8,"")</f>
        <v/>
      </c>
      <c r="BL8" s="34"/>
      <c r="BM8" s="247">
        <f>BJ8*BL8</f>
        <v>0</v>
      </c>
      <c r="BN8" s="34"/>
      <c r="BO8" s="34"/>
      <c r="BP8" s="247">
        <f t="shared" ref="BP8:BP33" si="2">(BJ8+BM8)*BN8*BO8/2</f>
        <v>0</v>
      </c>
      <c r="BQ8" s="247">
        <f t="shared" ref="BQ8:BQ33" si="3">IF(BJ8+BM8+BP8&gt;100,ROUND(BJ8+BM8+BP8,-2),ROUND(BJ8+BM8+BP8,-1))</f>
        <v>0</v>
      </c>
      <c r="BR8" s="247">
        <f>BQ8</f>
        <v>0</v>
      </c>
      <c r="BS8" s="34" t="str">
        <f t="shared" ref="BS8:BS31" si="4">IFERROR(ROUND(BG8-BH8-BI8,0),"")</f>
        <v/>
      </c>
      <c r="BT8" s="44" t="str">
        <f>IFERROR(BR8*BS8/100,"")</f>
        <v/>
      </c>
      <c r="BU8" s="34"/>
      <c r="BV8" s="34" t="str">
        <f>IFERROR((BR8-Q8)/Q8*100,"")</f>
        <v/>
      </c>
      <c r="BW8" s="34" t="str">
        <f>IFERROR((BT8-R8+S8)/(R8-S8)*100,"")</f>
        <v/>
      </c>
      <c r="BX8" s="34"/>
      <c r="BY8" s="34"/>
      <c r="BZ8" s="34"/>
      <c r="CA8" s="34"/>
    </row>
    <row r="9" customHeight="1" spans="1:79">
      <c r="A9" s="107" t="str">
        <f t="shared" ref="A9:A30" si="5">IF(C9="","",ROW()-7)</f>
        <v/>
      </c>
      <c r="B9" s="9"/>
      <c r="C9" s="13"/>
      <c r="D9" s="13"/>
      <c r="E9" s="9"/>
      <c r="F9" s="9"/>
      <c r="G9" s="9"/>
      <c r="H9" s="16"/>
      <c r="I9" s="15"/>
      <c r="J9" s="15"/>
      <c r="K9" s="15"/>
      <c r="L9" s="15"/>
      <c r="M9" s="15"/>
      <c r="N9" s="15"/>
      <c r="O9" s="15"/>
      <c r="P9" s="15"/>
      <c r="Q9" s="15">
        <f t="shared" ref="Q9:Q30" si="6">K9+N9</f>
        <v>0</v>
      </c>
      <c r="R9" s="15">
        <f t="shared" ref="R9:R30" si="7">L9+O9</f>
        <v>0</v>
      </c>
      <c r="S9" s="15">
        <f t="shared" ref="S9:S30" si="8">M9+P9</f>
        <v>0</v>
      </c>
      <c r="T9" s="16"/>
      <c r="U9" s="112"/>
      <c r="V9" s="16"/>
      <c r="W9" s="16" t="str">
        <f t="shared" si="0"/>
        <v/>
      </c>
      <c r="X9" s="16"/>
      <c r="Y9" s="13"/>
      <c r="Z9" s="8"/>
      <c r="AA9" s="28"/>
      <c r="AB9" s="28"/>
      <c r="AC9" s="28"/>
      <c r="AD9" s="28"/>
      <c r="AE9" s="28"/>
      <c r="AF9" s="28"/>
      <c r="AG9" s="28"/>
      <c r="AH9" s="28"/>
      <c r="AI9" s="28"/>
      <c r="AJ9" s="28"/>
      <c r="AK9" s="28"/>
      <c r="AL9" s="28"/>
      <c r="AM9" s="28"/>
      <c r="AN9" s="28"/>
      <c r="AO9" s="35"/>
      <c r="AP9" s="34"/>
      <c r="AQ9" s="28"/>
      <c r="AR9" s="34"/>
      <c r="AS9" s="34"/>
      <c r="AT9" s="34"/>
      <c r="AU9" s="34"/>
      <c r="AV9" s="34"/>
      <c r="AW9" s="34"/>
      <c r="AX9" s="34"/>
      <c r="AY9" s="34"/>
      <c r="AZ9" s="34"/>
      <c r="BA9" s="34"/>
      <c r="BB9" s="34"/>
      <c r="BC9" s="34"/>
      <c r="BD9" s="34"/>
      <c r="BE9" s="34"/>
      <c r="BF9" s="34"/>
      <c r="BG9" s="34" t="str">
        <f t="shared" ref="BG9:BG33" si="9">IFERROR(BF9/(BE9+BF9)*100,"")</f>
        <v/>
      </c>
      <c r="BH9" s="34"/>
      <c r="BI9" s="34"/>
      <c r="BJ9" s="247"/>
      <c r="BK9" s="34" t="str">
        <f t="shared" si="1"/>
        <v/>
      </c>
      <c r="BL9" s="34"/>
      <c r="BM9" s="247">
        <f t="shared" ref="BM9:BM33" si="10">BJ9*BL9</f>
        <v>0</v>
      </c>
      <c r="BN9" s="34"/>
      <c r="BO9" s="34"/>
      <c r="BP9" s="247">
        <f t="shared" si="2"/>
        <v>0</v>
      </c>
      <c r="BQ9" s="247">
        <f t="shared" si="3"/>
        <v>0</v>
      </c>
      <c r="BR9" s="247">
        <f t="shared" ref="BR9:BR33" si="11">BQ9</f>
        <v>0</v>
      </c>
      <c r="BS9" s="34" t="str">
        <f t="shared" si="4"/>
        <v/>
      </c>
      <c r="BT9" s="44" t="str">
        <f t="shared" ref="BT9:BT33" si="12">IFERROR(BR9*BS9/100,"")</f>
        <v/>
      </c>
      <c r="BU9" s="34"/>
      <c r="BV9" s="34" t="str">
        <f t="shared" ref="BV9:BV33" si="13">IFERROR((BR9-Q9)/Q9*100,"")</f>
        <v/>
      </c>
      <c r="BW9" s="34" t="str">
        <f t="shared" ref="BW9:BW33" si="14">IFERROR((BT9-R9+S9)/(R9-S9)*100,"")</f>
        <v/>
      </c>
      <c r="BX9" s="34"/>
      <c r="BY9" s="34"/>
      <c r="BZ9" s="34"/>
      <c r="CA9" s="34"/>
    </row>
    <row r="10" customHeight="1" spans="1:79">
      <c r="A10" s="107" t="str">
        <f t="shared" si="5"/>
        <v/>
      </c>
      <c r="B10" s="9"/>
      <c r="C10" s="13"/>
      <c r="D10" s="13"/>
      <c r="E10" s="9"/>
      <c r="F10" s="9"/>
      <c r="G10" s="9"/>
      <c r="H10" s="16"/>
      <c r="I10" s="15"/>
      <c r="J10" s="15"/>
      <c r="K10" s="15"/>
      <c r="L10" s="15"/>
      <c r="M10" s="15"/>
      <c r="N10" s="15"/>
      <c r="O10" s="15"/>
      <c r="P10" s="15"/>
      <c r="Q10" s="15">
        <f t="shared" si="6"/>
        <v>0</v>
      </c>
      <c r="R10" s="15">
        <f t="shared" si="7"/>
        <v>0</v>
      </c>
      <c r="S10" s="15">
        <f t="shared" si="8"/>
        <v>0</v>
      </c>
      <c r="T10" s="16"/>
      <c r="U10" s="112"/>
      <c r="V10" s="16"/>
      <c r="W10" s="16" t="str">
        <f t="shared" si="0"/>
        <v/>
      </c>
      <c r="X10" s="16"/>
      <c r="Y10" s="13"/>
      <c r="Z10" s="8"/>
      <c r="AA10" s="28"/>
      <c r="AB10" s="28"/>
      <c r="AC10" s="28"/>
      <c r="AD10" s="28"/>
      <c r="AE10" s="28"/>
      <c r="AF10" s="28"/>
      <c r="AG10" s="28"/>
      <c r="AH10" s="28"/>
      <c r="AI10" s="28"/>
      <c r="AJ10" s="28"/>
      <c r="AK10" s="28"/>
      <c r="AL10" s="28"/>
      <c r="AM10" s="28"/>
      <c r="AN10" s="28"/>
      <c r="AO10" s="35"/>
      <c r="AP10" s="34"/>
      <c r="AQ10" s="28"/>
      <c r="AR10" s="34"/>
      <c r="AS10" s="34"/>
      <c r="AT10" s="34"/>
      <c r="AU10" s="34"/>
      <c r="AV10" s="34"/>
      <c r="AW10" s="34"/>
      <c r="AX10" s="34"/>
      <c r="AY10" s="34"/>
      <c r="AZ10" s="34"/>
      <c r="BA10" s="34"/>
      <c r="BB10" s="34"/>
      <c r="BC10" s="34"/>
      <c r="BD10" s="34"/>
      <c r="BE10" s="34"/>
      <c r="BF10" s="34" t="s">
        <v>208</v>
      </c>
      <c r="BG10" s="34" t="str">
        <f t="shared" si="9"/>
        <v/>
      </c>
      <c r="BH10" s="34"/>
      <c r="BI10" s="34"/>
      <c r="BJ10" s="247"/>
      <c r="BK10" s="34" t="str">
        <f t="shared" si="1"/>
        <v/>
      </c>
      <c r="BL10" s="34"/>
      <c r="BM10" s="247">
        <f t="shared" si="10"/>
        <v>0</v>
      </c>
      <c r="BN10" s="34"/>
      <c r="BO10" s="34"/>
      <c r="BP10" s="247">
        <f t="shared" si="2"/>
        <v>0</v>
      </c>
      <c r="BQ10" s="247">
        <f t="shared" si="3"/>
        <v>0</v>
      </c>
      <c r="BR10" s="247">
        <f t="shared" si="11"/>
        <v>0</v>
      </c>
      <c r="BS10" s="34" t="str">
        <f t="shared" si="4"/>
        <v/>
      </c>
      <c r="BT10" s="44" t="str">
        <f t="shared" si="12"/>
        <v/>
      </c>
      <c r="BU10" s="34"/>
      <c r="BV10" s="34" t="str">
        <f t="shared" si="13"/>
        <v/>
      </c>
      <c r="BW10" s="34" t="str">
        <f t="shared" si="14"/>
        <v/>
      </c>
      <c r="BX10" s="34"/>
      <c r="BY10" s="34"/>
      <c r="BZ10" s="34"/>
      <c r="CA10" s="34"/>
    </row>
    <row r="11" customHeight="1" spans="1:79">
      <c r="A11" s="107" t="str">
        <f t="shared" si="5"/>
        <v/>
      </c>
      <c r="B11" s="9"/>
      <c r="C11" s="13"/>
      <c r="D11" s="13"/>
      <c r="E11" s="9"/>
      <c r="F11" s="9"/>
      <c r="G11" s="9"/>
      <c r="H11" s="16"/>
      <c r="I11" s="15"/>
      <c r="J11" s="15"/>
      <c r="K11" s="15"/>
      <c r="L11" s="15"/>
      <c r="M11" s="15"/>
      <c r="N11" s="15"/>
      <c r="O11" s="15"/>
      <c r="P11" s="15"/>
      <c r="Q11" s="15">
        <f t="shared" si="6"/>
        <v>0</v>
      </c>
      <c r="R11" s="15">
        <f t="shared" si="7"/>
        <v>0</v>
      </c>
      <c r="S11" s="15">
        <f t="shared" si="8"/>
        <v>0</v>
      </c>
      <c r="T11" s="16"/>
      <c r="U11" s="112"/>
      <c r="V11" s="16"/>
      <c r="W11" s="16" t="str">
        <f t="shared" si="0"/>
        <v/>
      </c>
      <c r="X11" s="16"/>
      <c r="Y11" s="13"/>
      <c r="Z11" s="8"/>
      <c r="AA11" s="28"/>
      <c r="AB11" s="28"/>
      <c r="AC11" s="28"/>
      <c r="AD11" s="28"/>
      <c r="AE11" s="28"/>
      <c r="AF11" s="28"/>
      <c r="AG11" s="28"/>
      <c r="AH11" s="28"/>
      <c r="AI11" s="28"/>
      <c r="AJ11" s="28"/>
      <c r="AK11" s="28"/>
      <c r="AL11" s="28"/>
      <c r="AM11" s="28"/>
      <c r="AN11" s="28"/>
      <c r="AO11" s="35"/>
      <c r="AP11" s="34"/>
      <c r="AQ11" s="28"/>
      <c r="AR11" s="34"/>
      <c r="AS11" s="34"/>
      <c r="AT11" s="34"/>
      <c r="AU11" s="34"/>
      <c r="AV11" s="34"/>
      <c r="AW11" s="34"/>
      <c r="AX11" s="34"/>
      <c r="AY11" s="34"/>
      <c r="AZ11" s="34"/>
      <c r="BA11" s="34"/>
      <c r="BB11" s="34"/>
      <c r="BC11" s="34"/>
      <c r="BD11" s="34"/>
      <c r="BE11" s="34"/>
      <c r="BF11" s="34"/>
      <c r="BG11" s="34" t="str">
        <f t="shared" si="9"/>
        <v/>
      </c>
      <c r="BH11" s="34"/>
      <c r="BI11" s="34"/>
      <c r="BJ11" s="247"/>
      <c r="BK11" s="34" t="str">
        <f t="shared" si="1"/>
        <v/>
      </c>
      <c r="BL11" s="34"/>
      <c r="BM11" s="247">
        <f t="shared" si="10"/>
        <v>0</v>
      </c>
      <c r="BN11" s="34"/>
      <c r="BO11" s="34"/>
      <c r="BP11" s="247">
        <f t="shared" si="2"/>
        <v>0</v>
      </c>
      <c r="BQ11" s="247">
        <f t="shared" si="3"/>
        <v>0</v>
      </c>
      <c r="BR11" s="247">
        <f t="shared" si="11"/>
        <v>0</v>
      </c>
      <c r="BS11" s="34" t="str">
        <f t="shared" si="4"/>
        <v/>
      </c>
      <c r="BT11" s="44" t="str">
        <f t="shared" si="12"/>
        <v/>
      </c>
      <c r="BU11" s="34"/>
      <c r="BV11" s="34" t="str">
        <f t="shared" si="13"/>
        <v/>
      </c>
      <c r="BW11" s="34" t="str">
        <f t="shared" si="14"/>
        <v/>
      </c>
      <c r="BX11" s="34"/>
      <c r="BY11" s="34"/>
      <c r="BZ11" s="34"/>
      <c r="CA11" s="34"/>
    </row>
    <row r="12" customHeight="1" spans="1:79">
      <c r="A12" s="107" t="str">
        <f t="shared" si="5"/>
        <v/>
      </c>
      <c r="B12" s="9"/>
      <c r="C12" s="13"/>
      <c r="D12" s="13"/>
      <c r="E12" s="9"/>
      <c r="F12" s="9"/>
      <c r="G12" s="9"/>
      <c r="H12" s="16"/>
      <c r="I12" s="15"/>
      <c r="J12" s="15"/>
      <c r="K12" s="15"/>
      <c r="L12" s="15"/>
      <c r="M12" s="15"/>
      <c r="N12" s="15"/>
      <c r="O12" s="15"/>
      <c r="P12" s="15"/>
      <c r="Q12" s="15">
        <f t="shared" si="6"/>
        <v>0</v>
      </c>
      <c r="R12" s="15">
        <f t="shared" si="7"/>
        <v>0</v>
      </c>
      <c r="S12" s="15">
        <f t="shared" si="8"/>
        <v>0</v>
      </c>
      <c r="T12" s="16"/>
      <c r="U12" s="112"/>
      <c r="V12" s="16"/>
      <c r="W12" s="16" t="str">
        <f t="shared" ref="W12:W31" si="15">IF(R12-S12=0,"",(V12-R12+S12)/(R12-S12)*100)</f>
        <v/>
      </c>
      <c r="X12" s="16"/>
      <c r="Y12" s="13"/>
      <c r="Z12" s="8"/>
      <c r="AA12" s="28"/>
      <c r="AB12" s="28"/>
      <c r="AC12" s="28"/>
      <c r="AD12" s="28"/>
      <c r="AE12" s="28"/>
      <c r="AF12" s="28"/>
      <c r="AG12" s="28"/>
      <c r="AH12" s="28"/>
      <c r="AI12" s="28"/>
      <c r="AJ12" s="28"/>
      <c r="AK12" s="28"/>
      <c r="AL12" s="28"/>
      <c r="AM12" s="28"/>
      <c r="AN12" s="28"/>
      <c r="AO12" s="35"/>
      <c r="AP12" s="34"/>
      <c r="AQ12" s="28"/>
      <c r="AR12" s="34"/>
      <c r="AS12" s="34"/>
      <c r="AT12" s="34"/>
      <c r="AU12" s="34"/>
      <c r="AV12" s="34"/>
      <c r="AW12" s="34"/>
      <c r="AX12" s="34"/>
      <c r="AY12" s="34"/>
      <c r="AZ12" s="34"/>
      <c r="BA12" s="34"/>
      <c r="BB12" s="34"/>
      <c r="BC12" s="34"/>
      <c r="BD12" s="34"/>
      <c r="BE12" s="34"/>
      <c r="BF12" s="34"/>
      <c r="BG12" s="34" t="str">
        <f t="shared" si="9"/>
        <v/>
      </c>
      <c r="BH12" s="34"/>
      <c r="BI12" s="34"/>
      <c r="BJ12" s="247"/>
      <c r="BK12" s="34" t="str">
        <f t="shared" si="1"/>
        <v/>
      </c>
      <c r="BL12" s="34"/>
      <c r="BM12" s="247">
        <f t="shared" si="10"/>
        <v>0</v>
      </c>
      <c r="BN12" s="34"/>
      <c r="BO12" s="34"/>
      <c r="BP12" s="247">
        <f t="shared" si="2"/>
        <v>0</v>
      </c>
      <c r="BQ12" s="247">
        <f t="shared" si="3"/>
        <v>0</v>
      </c>
      <c r="BR12" s="247">
        <f t="shared" si="11"/>
        <v>0</v>
      </c>
      <c r="BS12" s="34" t="str">
        <f t="shared" si="4"/>
        <v/>
      </c>
      <c r="BT12" s="44" t="str">
        <f t="shared" si="12"/>
        <v/>
      </c>
      <c r="BU12" s="34"/>
      <c r="BV12" s="34" t="str">
        <f t="shared" si="13"/>
        <v/>
      </c>
      <c r="BW12" s="34" t="str">
        <f t="shared" si="14"/>
        <v/>
      </c>
      <c r="BX12" s="34"/>
      <c r="BY12" s="34"/>
      <c r="BZ12" s="34"/>
      <c r="CA12" s="34"/>
    </row>
    <row r="13" customHeight="1" spans="1:79">
      <c r="A13" s="107" t="str">
        <f t="shared" si="5"/>
        <v/>
      </c>
      <c r="B13" s="9"/>
      <c r="C13" s="13"/>
      <c r="D13" s="13"/>
      <c r="E13" s="9"/>
      <c r="F13" s="9"/>
      <c r="G13" s="9"/>
      <c r="H13" s="16"/>
      <c r="I13" s="15"/>
      <c r="J13" s="15"/>
      <c r="K13" s="15"/>
      <c r="L13" s="15"/>
      <c r="M13" s="15"/>
      <c r="N13" s="15"/>
      <c r="O13" s="15"/>
      <c r="P13" s="15"/>
      <c r="Q13" s="15">
        <f t="shared" si="6"/>
        <v>0</v>
      </c>
      <c r="R13" s="15">
        <f t="shared" si="7"/>
        <v>0</v>
      </c>
      <c r="S13" s="15">
        <f t="shared" si="8"/>
        <v>0</v>
      </c>
      <c r="T13" s="16"/>
      <c r="U13" s="112"/>
      <c r="V13" s="16"/>
      <c r="W13" s="16" t="str">
        <f t="shared" si="15"/>
        <v/>
      </c>
      <c r="X13" s="16"/>
      <c r="Y13" s="13"/>
      <c r="Z13" s="8"/>
      <c r="AA13" s="28"/>
      <c r="AB13" s="28"/>
      <c r="AC13" s="28"/>
      <c r="AD13" s="28"/>
      <c r="AE13" s="28"/>
      <c r="AF13" s="28"/>
      <c r="AG13" s="28"/>
      <c r="AH13" s="28"/>
      <c r="AI13" s="28"/>
      <c r="AJ13" s="28"/>
      <c r="AK13" s="28"/>
      <c r="AL13" s="28"/>
      <c r="AM13" s="28"/>
      <c r="AN13" s="28"/>
      <c r="AO13" s="35"/>
      <c r="AP13" s="34"/>
      <c r="AQ13" s="28"/>
      <c r="AR13" s="34"/>
      <c r="AS13" s="34"/>
      <c r="AT13" s="34"/>
      <c r="AU13" s="34"/>
      <c r="AV13" s="34"/>
      <c r="AW13" s="34"/>
      <c r="AX13" s="34"/>
      <c r="AY13" s="34"/>
      <c r="AZ13" s="34"/>
      <c r="BA13" s="34"/>
      <c r="BB13" s="34"/>
      <c r="BC13" s="34"/>
      <c r="BD13" s="34"/>
      <c r="BE13" s="34"/>
      <c r="BF13" s="34"/>
      <c r="BG13" s="34" t="str">
        <f t="shared" si="9"/>
        <v/>
      </c>
      <c r="BH13" s="34"/>
      <c r="BI13" s="34"/>
      <c r="BJ13" s="247"/>
      <c r="BK13" s="34" t="str">
        <f t="shared" si="1"/>
        <v/>
      </c>
      <c r="BL13" s="34"/>
      <c r="BM13" s="247">
        <f t="shared" si="10"/>
        <v>0</v>
      </c>
      <c r="BN13" s="34"/>
      <c r="BO13" s="34"/>
      <c r="BP13" s="247">
        <f t="shared" si="2"/>
        <v>0</v>
      </c>
      <c r="BQ13" s="247">
        <f t="shared" si="3"/>
        <v>0</v>
      </c>
      <c r="BR13" s="247">
        <f t="shared" si="11"/>
        <v>0</v>
      </c>
      <c r="BS13" s="34" t="str">
        <f t="shared" si="4"/>
        <v/>
      </c>
      <c r="BT13" s="44" t="str">
        <f t="shared" si="12"/>
        <v/>
      </c>
      <c r="BU13" s="34"/>
      <c r="BV13" s="34" t="str">
        <f t="shared" si="13"/>
        <v/>
      </c>
      <c r="BW13" s="34" t="str">
        <f t="shared" si="14"/>
        <v/>
      </c>
      <c r="BX13" s="34"/>
      <c r="BY13" s="34"/>
      <c r="BZ13" s="34"/>
      <c r="CA13" s="34"/>
    </row>
    <row r="14" customHeight="1" spans="1:79">
      <c r="A14" s="107" t="str">
        <f t="shared" si="5"/>
        <v/>
      </c>
      <c r="B14" s="9"/>
      <c r="C14" s="13"/>
      <c r="D14" s="13"/>
      <c r="E14" s="9"/>
      <c r="F14" s="9"/>
      <c r="G14" s="9"/>
      <c r="H14" s="16"/>
      <c r="I14" s="15"/>
      <c r="J14" s="15"/>
      <c r="K14" s="15"/>
      <c r="L14" s="15"/>
      <c r="M14" s="15"/>
      <c r="N14" s="15"/>
      <c r="O14" s="15"/>
      <c r="P14" s="15"/>
      <c r="Q14" s="15">
        <f t="shared" si="6"/>
        <v>0</v>
      </c>
      <c r="R14" s="15">
        <f t="shared" si="7"/>
        <v>0</v>
      </c>
      <c r="S14" s="15">
        <f t="shared" si="8"/>
        <v>0</v>
      </c>
      <c r="T14" s="16"/>
      <c r="U14" s="112"/>
      <c r="V14" s="16"/>
      <c r="W14" s="16" t="str">
        <f t="shared" si="15"/>
        <v/>
      </c>
      <c r="X14" s="16"/>
      <c r="Y14" s="13"/>
      <c r="Z14" s="8"/>
      <c r="AA14" s="28"/>
      <c r="AB14" s="28"/>
      <c r="AC14" s="28"/>
      <c r="AD14" s="28"/>
      <c r="AE14" s="28"/>
      <c r="AF14" s="28"/>
      <c r="AG14" s="28"/>
      <c r="AH14" s="28"/>
      <c r="AI14" s="28"/>
      <c r="AJ14" s="28"/>
      <c r="AK14" s="28"/>
      <c r="AL14" s="28"/>
      <c r="AM14" s="28"/>
      <c r="AN14" s="28"/>
      <c r="AO14" s="35"/>
      <c r="AP14" s="34"/>
      <c r="AQ14" s="28"/>
      <c r="AR14" s="34"/>
      <c r="AS14" s="34"/>
      <c r="AT14" s="34"/>
      <c r="AU14" s="34"/>
      <c r="AV14" s="34"/>
      <c r="AW14" s="34"/>
      <c r="AX14" s="34"/>
      <c r="AY14" s="34"/>
      <c r="AZ14" s="34"/>
      <c r="BA14" s="34"/>
      <c r="BB14" s="34"/>
      <c r="BC14" s="34"/>
      <c r="BD14" s="34"/>
      <c r="BE14" s="34"/>
      <c r="BF14" s="34"/>
      <c r="BG14" s="34" t="str">
        <f t="shared" si="9"/>
        <v/>
      </c>
      <c r="BH14" s="34"/>
      <c r="BI14" s="34"/>
      <c r="BJ14" s="247"/>
      <c r="BK14" s="34" t="str">
        <f t="shared" si="1"/>
        <v/>
      </c>
      <c r="BL14" s="34"/>
      <c r="BM14" s="247">
        <f t="shared" si="10"/>
        <v>0</v>
      </c>
      <c r="BN14" s="34"/>
      <c r="BO14" s="34"/>
      <c r="BP14" s="247">
        <f t="shared" si="2"/>
        <v>0</v>
      </c>
      <c r="BQ14" s="247">
        <f t="shared" si="3"/>
        <v>0</v>
      </c>
      <c r="BR14" s="247">
        <f t="shared" si="11"/>
        <v>0</v>
      </c>
      <c r="BS14" s="34" t="str">
        <f t="shared" si="4"/>
        <v/>
      </c>
      <c r="BT14" s="44" t="str">
        <f t="shared" si="12"/>
        <v/>
      </c>
      <c r="BU14" s="34"/>
      <c r="BV14" s="34" t="str">
        <f t="shared" si="13"/>
        <v/>
      </c>
      <c r="BW14" s="34" t="str">
        <f t="shared" si="14"/>
        <v/>
      </c>
      <c r="BX14" s="34"/>
      <c r="BY14" s="34"/>
      <c r="BZ14" s="34"/>
      <c r="CA14" s="34"/>
    </row>
    <row r="15" customHeight="1" spans="1:79">
      <c r="A15" s="107" t="str">
        <f t="shared" si="5"/>
        <v/>
      </c>
      <c r="B15" s="9"/>
      <c r="C15" s="13"/>
      <c r="D15" s="13"/>
      <c r="E15" s="9"/>
      <c r="F15" s="9"/>
      <c r="G15" s="9"/>
      <c r="H15" s="16"/>
      <c r="I15" s="15"/>
      <c r="J15" s="15"/>
      <c r="K15" s="15"/>
      <c r="L15" s="15"/>
      <c r="M15" s="15"/>
      <c r="N15" s="15"/>
      <c r="O15" s="15"/>
      <c r="P15" s="15"/>
      <c r="Q15" s="15">
        <f t="shared" si="6"/>
        <v>0</v>
      </c>
      <c r="R15" s="15">
        <f t="shared" si="7"/>
        <v>0</v>
      </c>
      <c r="S15" s="15">
        <f t="shared" si="8"/>
        <v>0</v>
      </c>
      <c r="T15" s="16"/>
      <c r="U15" s="112"/>
      <c r="V15" s="16"/>
      <c r="W15" s="16" t="str">
        <f t="shared" si="15"/>
        <v/>
      </c>
      <c r="X15" s="16"/>
      <c r="Y15" s="13"/>
      <c r="Z15" s="8"/>
      <c r="AA15" s="28"/>
      <c r="AB15" s="28"/>
      <c r="AC15" s="28"/>
      <c r="AD15" s="28"/>
      <c r="AE15" s="28"/>
      <c r="AF15" s="28"/>
      <c r="AG15" s="28"/>
      <c r="AH15" s="28"/>
      <c r="AI15" s="28"/>
      <c r="AJ15" s="28"/>
      <c r="AK15" s="28"/>
      <c r="AL15" s="28"/>
      <c r="AM15" s="28"/>
      <c r="AN15" s="28"/>
      <c r="AO15" s="35"/>
      <c r="AP15" s="34"/>
      <c r="AQ15" s="28"/>
      <c r="AR15" s="34"/>
      <c r="AS15" s="34"/>
      <c r="AT15" s="34"/>
      <c r="AU15" s="34"/>
      <c r="AV15" s="34"/>
      <c r="AW15" s="34"/>
      <c r="AX15" s="34"/>
      <c r="AY15" s="34"/>
      <c r="AZ15" s="34"/>
      <c r="BA15" s="34"/>
      <c r="BB15" s="34"/>
      <c r="BC15" s="34"/>
      <c r="BD15" s="34"/>
      <c r="BE15" s="34"/>
      <c r="BF15" s="34"/>
      <c r="BG15" s="34" t="str">
        <f t="shared" si="9"/>
        <v/>
      </c>
      <c r="BH15" s="34"/>
      <c r="BI15" s="34"/>
      <c r="BJ15" s="247"/>
      <c r="BK15" s="34" t="str">
        <f t="shared" si="1"/>
        <v/>
      </c>
      <c r="BL15" s="34"/>
      <c r="BM15" s="247">
        <f t="shared" si="10"/>
        <v>0</v>
      </c>
      <c r="BN15" s="34"/>
      <c r="BO15" s="34"/>
      <c r="BP15" s="247">
        <f t="shared" si="2"/>
        <v>0</v>
      </c>
      <c r="BQ15" s="247">
        <f t="shared" si="3"/>
        <v>0</v>
      </c>
      <c r="BR15" s="247">
        <f t="shared" si="11"/>
        <v>0</v>
      </c>
      <c r="BS15" s="34" t="str">
        <f t="shared" si="4"/>
        <v/>
      </c>
      <c r="BT15" s="44" t="str">
        <f t="shared" si="12"/>
        <v/>
      </c>
      <c r="BU15" s="34"/>
      <c r="BV15" s="34" t="str">
        <f t="shared" si="13"/>
        <v/>
      </c>
      <c r="BW15" s="34" t="str">
        <f t="shared" si="14"/>
        <v/>
      </c>
      <c r="BX15" s="34"/>
      <c r="BY15" s="34"/>
      <c r="BZ15" s="34"/>
      <c r="CA15" s="34"/>
    </row>
    <row r="16" customHeight="1" spans="1:79">
      <c r="A16" s="107" t="str">
        <f t="shared" si="5"/>
        <v/>
      </c>
      <c r="B16" s="9"/>
      <c r="C16" s="13"/>
      <c r="D16" s="13"/>
      <c r="E16" s="9"/>
      <c r="F16" s="9"/>
      <c r="G16" s="9"/>
      <c r="H16" s="16"/>
      <c r="I16" s="15"/>
      <c r="J16" s="15"/>
      <c r="K16" s="15"/>
      <c r="L16" s="15"/>
      <c r="M16" s="15"/>
      <c r="N16" s="15"/>
      <c r="O16" s="15"/>
      <c r="P16" s="15"/>
      <c r="Q16" s="15">
        <f t="shared" si="6"/>
        <v>0</v>
      </c>
      <c r="R16" s="15">
        <f t="shared" si="7"/>
        <v>0</v>
      </c>
      <c r="S16" s="15">
        <f t="shared" si="8"/>
        <v>0</v>
      </c>
      <c r="T16" s="16"/>
      <c r="U16" s="112"/>
      <c r="V16" s="16"/>
      <c r="W16" s="16" t="str">
        <f t="shared" si="15"/>
        <v/>
      </c>
      <c r="X16" s="16"/>
      <c r="Y16" s="13"/>
      <c r="Z16" s="8"/>
      <c r="AA16" s="28"/>
      <c r="AB16" s="28"/>
      <c r="AC16" s="28"/>
      <c r="AD16" s="28"/>
      <c r="AE16" s="28"/>
      <c r="AF16" s="28"/>
      <c r="AG16" s="28"/>
      <c r="AH16" s="28"/>
      <c r="AI16" s="28"/>
      <c r="AJ16" s="28"/>
      <c r="AK16" s="28"/>
      <c r="AL16" s="28"/>
      <c r="AM16" s="28"/>
      <c r="AN16" s="28"/>
      <c r="AO16" s="35"/>
      <c r="AP16" s="34"/>
      <c r="AQ16" s="28"/>
      <c r="AR16" s="34"/>
      <c r="AS16" s="34"/>
      <c r="AT16" s="34"/>
      <c r="AU16" s="34"/>
      <c r="AV16" s="34"/>
      <c r="AW16" s="34"/>
      <c r="AX16" s="34"/>
      <c r="AY16" s="34"/>
      <c r="AZ16" s="34"/>
      <c r="BA16" s="34"/>
      <c r="BB16" s="34"/>
      <c r="BC16" s="34"/>
      <c r="BD16" s="34"/>
      <c r="BE16" s="34"/>
      <c r="BF16" s="34"/>
      <c r="BG16" s="34" t="str">
        <f t="shared" si="9"/>
        <v/>
      </c>
      <c r="BH16" s="34"/>
      <c r="BI16" s="34"/>
      <c r="BJ16" s="247"/>
      <c r="BK16" s="34" t="str">
        <f t="shared" si="1"/>
        <v/>
      </c>
      <c r="BL16" s="34"/>
      <c r="BM16" s="247">
        <f t="shared" si="10"/>
        <v>0</v>
      </c>
      <c r="BN16" s="34"/>
      <c r="BO16" s="34"/>
      <c r="BP16" s="247">
        <f t="shared" si="2"/>
        <v>0</v>
      </c>
      <c r="BQ16" s="247">
        <f t="shared" si="3"/>
        <v>0</v>
      </c>
      <c r="BR16" s="247">
        <f t="shared" si="11"/>
        <v>0</v>
      </c>
      <c r="BS16" s="34" t="str">
        <f t="shared" si="4"/>
        <v/>
      </c>
      <c r="BT16" s="44" t="str">
        <f t="shared" si="12"/>
        <v/>
      </c>
      <c r="BU16" s="34"/>
      <c r="BV16" s="34" t="str">
        <f t="shared" si="13"/>
        <v/>
      </c>
      <c r="BW16" s="34" t="str">
        <f t="shared" si="14"/>
        <v/>
      </c>
      <c r="BX16" s="34"/>
      <c r="BY16" s="34"/>
      <c r="BZ16" s="34"/>
      <c r="CA16" s="34"/>
    </row>
    <row r="17" customHeight="1" spans="1:79">
      <c r="A17" s="107" t="str">
        <f t="shared" si="5"/>
        <v/>
      </c>
      <c r="B17" s="9"/>
      <c r="C17" s="13"/>
      <c r="D17" s="13"/>
      <c r="E17" s="9"/>
      <c r="F17" s="9"/>
      <c r="G17" s="9"/>
      <c r="H17" s="16"/>
      <c r="I17" s="15"/>
      <c r="J17" s="15"/>
      <c r="K17" s="15"/>
      <c r="L17" s="15"/>
      <c r="M17" s="15"/>
      <c r="N17" s="15"/>
      <c r="O17" s="15"/>
      <c r="P17" s="15"/>
      <c r="Q17" s="15">
        <f t="shared" si="6"/>
        <v>0</v>
      </c>
      <c r="R17" s="15">
        <f t="shared" si="7"/>
        <v>0</v>
      </c>
      <c r="S17" s="15">
        <f t="shared" si="8"/>
        <v>0</v>
      </c>
      <c r="T17" s="16"/>
      <c r="U17" s="112"/>
      <c r="V17" s="16"/>
      <c r="W17" s="16" t="str">
        <f t="shared" si="15"/>
        <v/>
      </c>
      <c r="X17" s="16"/>
      <c r="Y17" s="13"/>
      <c r="Z17" s="8"/>
      <c r="AA17" s="28"/>
      <c r="AB17" s="28"/>
      <c r="AC17" s="28"/>
      <c r="AD17" s="28"/>
      <c r="AE17" s="28"/>
      <c r="AF17" s="28"/>
      <c r="AG17" s="28"/>
      <c r="AH17" s="28"/>
      <c r="AI17" s="28"/>
      <c r="AJ17" s="28"/>
      <c r="AK17" s="28"/>
      <c r="AL17" s="28"/>
      <c r="AM17" s="28"/>
      <c r="AN17" s="28"/>
      <c r="AO17" s="35"/>
      <c r="AP17" s="34"/>
      <c r="AQ17" s="28"/>
      <c r="AR17" s="34"/>
      <c r="AS17" s="34"/>
      <c r="AT17" s="34"/>
      <c r="AU17" s="34"/>
      <c r="AV17" s="34"/>
      <c r="AW17" s="34"/>
      <c r="AX17" s="34"/>
      <c r="AY17" s="34"/>
      <c r="AZ17" s="34"/>
      <c r="BA17" s="34"/>
      <c r="BB17" s="34"/>
      <c r="BC17" s="34"/>
      <c r="BD17" s="34"/>
      <c r="BE17" s="34"/>
      <c r="BF17" s="34"/>
      <c r="BG17" s="34" t="str">
        <f t="shared" si="9"/>
        <v/>
      </c>
      <c r="BH17" s="34"/>
      <c r="BI17" s="34"/>
      <c r="BJ17" s="247"/>
      <c r="BK17" s="34" t="str">
        <f t="shared" si="1"/>
        <v/>
      </c>
      <c r="BL17" s="34"/>
      <c r="BM17" s="247">
        <f t="shared" si="10"/>
        <v>0</v>
      </c>
      <c r="BN17" s="34"/>
      <c r="BO17" s="34"/>
      <c r="BP17" s="247">
        <f t="shared" si="2"/>
        <v>0</v>
      </c>
      <c r="BQ17" s="247">
        <f t="shared" si="3"/>
        <v>0</v>
      </c>
      <c r="BR17" s="247">
        <f t="shared" si="11"/>
        <v>0</v>
      </c>
      <c r="BS17" s="34" t="str">
        <f t="shared" si="4"/>
        <v/>
      </c>
      <c r="BT17" s="44" t="str">
        <f t="shared" si="12"/>
        <v/>
      </c>
      <c r="BU17" s="34"/>
      <c r="BV17" s="34" t="str">
        <f t="shared" si="13"/>
        <v/>
      </c>
      <c r="BW17" s="34" t="str">
        <f t="shared" si="14"/>
        <v/>
      </c>
      <c r="BX17" s="34"/>
      <c r="BY17" s="34"/>
      <c r="BZ17" s="34"/>
      <c r="CA17" s="34"/>
    </row>
    <row r="18" customHeight="1" spans="1:79">
      <c r="A18" s="107" t="str">
        <f t="shared" si="5"/>
        <v/>
      </c>
      <c r="B18" s="9"/>
      <c r="C18" s="13"/>
      <c r="D18" s="13"/>
      <c r="E18" s="9"/>
      <c r="F18" s="9"/>
      <c r="G18" s="9"/>
      <c r="H18" s="16"/>
      <c r="I18" s="15"/>
      <c r="J18" s="15"/>
      <c r="K18" s="15"/>
      <c r="L18" s="15"/>
      <c r="M18" s="15"/>
      <c r="N18" s="15"/>
      <c r="O18" s="15"/>
      <c r="P18" s="15"/>
      <c r="Q18" s="15">
        <f t="shared" si="6"/>
        <v>0</v>
      </c>
      <c r="R18" s="15">
        <f t="shared" si="7"/>
        <v>0</v>
      </c>
      <c r="S18" s="15">
        <f t="shared" si="8"/>
        <v>0</v>
      </c>
      <c r="T18" s="16"/>
      <c r="U18" s="112"/>
      <c r="V18" s="16"/>
      <c r="W18" s="16" t="str">
        <f t="shared" si="15"/>
        <v/>
      </c>
      <c r="X18" s="16"/>
      <c r="Y18" s="13"/>
      <c r="Z18" s="8"/>
      <c r="AA18" s="28"/>
      <c r="AB18" s="28"/>
      <c r="AC18" s="28"/>
      <c r="AD18" s="28"/>
      <c r="AE18" s="28"/>
      <c r="AF18" s="28"/>
      <c r="AG18" s="28"/>
      <c r="AH18" s="28"/>
      <c r="AI18" s="28"/>
      <c r="AJ18" s="28"/>
      <c r="AK18" s="28"/>
      <c r="AL18" s="28"/>
      <c r="AM18" s="28"/>
      <c r="AN18" s="28"/>
      <c r="AO18" s="35"/>
      <c r="AP18" s="34"/>
      <c r="AQ18" s="28"/>
      <c r="AR18" s="34"/>
      <c r="AS18" s="34"/>
      <c r="AT18" s="34"/>
      <c r="AU18" s="34"/>
      <c r="AV18" s="34"/>
      <c r="AW18" s="34"/>
      <c r="AX18" s="34"/>
      <c r="AY18" s="34"/>
      <c r="AZ18" s="34"/>
      <c r="BA18" s="34"/>
      <c r="BB18" s="34"/>
      <c r="BC18" s="34"/>
      <c r="BD18" s="34"/>
      <c r="BE18" s="34"/>
      <c r="BF18" s="34"/>
      <c r="BG18" s="34" t="str">
        <f t="shared" si="9"/>
        <v/>
      </c>
      <c r="BH18" s="34"/>
      <c r="BI18" s="34"/>
      <c r="BJ18" s="247"/>
      <c r="BK18" s="34" t="str">
        <f t="shared" si="1"/>
        <v/>
      </c>
      <c r="BL18" s="34"/>
      <c r="BM18" s="247">
        <f t="shared" si="10"/>
        <v>0</v>
      </c>
      <c r="BN18" s="34"/>
      <c r="BO18" s="34"/>
      <c r="BP18" s="247">
        <f t="shared" si="2"/>
        <v>0</v>
      </c>
      <c r="BQ18" s="247">
        <f t="shared" si="3"/>
        <v>0</v>
      </c>
      <c r="BR18" s="247">
        <f t="shared" si="11"/>
        <v>0</v>
      </c>
      <c r="BS18" s="34" t="str">
        <f t="shared" si="4"/>
        <v/>
      </c>
      <c r="BT18" s="44" t="str">
        <f t="shared" si="12"/>
        <v/>
      </c>
      <c r="BU18" s="34"/>
      <c r="BV18" s="34" t="str">
        <f t="shared" si="13"/>
        <v/>
      </c>
      <c r="BW18" s="34" t="str">
        <f t="shared" si="14"/>
        <v/>
      </c>
      <c r="BX18" s="34"/>
      <c r="BY18" s="34"/>
      <c r="BZ18" s="34"/>
      <c r="CA18" s="34"/>
    </row>
    <row r="19" customHeight="1" spans="1:79">
      <c r="A19" s="107" t="str">
        <f t="shared" si="5"/>
        <v/>
      </c>
      <c r="B19" s="9"/>
      <c r="C19" s="13"/>
      <c r="D19" s="13"/>
      <c r="E19" s="9"/>
      <c r="F19" s="9"/>
      <c r="G19" s="9"/>
      <c r="H19" s="16"/>
      <c r="I19" s="15"/>
      <c r="J19" s="15"/>
      <c r="K19" s="15"/>
      <c r="L19" s="15"/>
      <c r="M19" s="15"/>
      <c r="N19" s="15"/>
      <c r="O19" s="15"/>
      <c r="P19" s="15"/>
      <c r="Q19" s="15">
        <f t="shared" si="6"/>
        <v>0</v>
      </c>
      <c r="R19" s="15">
        <f t="shared" si="7"/>
        <v>0</v>
      </c>
      <c r="S19" s="15">
        <f t="shared" si="8"/>
        <v>0</v>
      </c>
      <c r="T19" s="16"/>
      <c r="U19" s="112"/>
      <c r="V19" s="16"/>
      <c r="W19" s="16" t="str">
        <f t="shared" si="15"/>
        <v/>
      </c>
      <c r="X19" s="16"/>
      <c r="Y19" s="13"/>
      <c r="Z19" s="8"/>
      <c r="AA19" s="28"/>
      <c r="AB19" s="28"/>
      <c r="AC19" s="28"/>
      <c r="AD19" s="28"/>
      <c r="AE19" s="28"/>
      <c r="AF19" s="28"/>
      <c r="AG19" s="28"/>
      <c r="AH19" s="28"/>
      <c r="AI19" s="28"/>
      <c r="AJ19" s="28"/>
      <c r="AK19" s="28"/>
      <c r="AL19" s="28"/>
      <c r="AM19" s="28"/>
      <c r="AN19" s="28"/>
      <c r="AO19" s="35"/>
      <c r="AP19" s="34"/>
      <c r="AQ19" s="28"/>
      <c r="AR19" s="34"/>
      <c r="AS19" s="34"/>
      <c r="AT19" s="34"/>
      <c r="AU19" s="34"/>
      <c r="AV19" s="34"/>
      <c r="AW19" s="34"/>
      <c r="AX19" s="34"/>
      <c r="AY19" s="34"/>
      <c r="AZ19" s="34"/>
      <c r="BA19" s="34"/>
      <c r="BB19" s="34"/>
      <c r="BC19" s="34"/>
      <c r="BD19" s="34"/>
      <c r="BE19" s="34"/>
      <c r="BF19" s="34"/>
      <c r="BG19" s="34" t="str">
        <f t="shared" si="9"/>
        <v/>
      </c>
      <c r="BH19" s="34"/>
      <c r="BI19" s="34"/>
      <c r="BJ19" s="247"/>
      <c r="BK19" s="34" t="str">
        <f t="shared" si="1"/>
        <v/>
      </c>
      <c r="BL19" s="34"/>
      <c r="BM19" s="247">
        <f t="shared" si="10"/>
        <v>0</v>
      </c>
      <c r="BN19" s="34"/>
      <c r="BO19" s="34"/>
      <c r="BP19" s="247">
        <f t="shared" si="2"/>
        <v>0</v>
      </c>
      <c r="BQ19" s="247">
        <f t="shared" si="3"/>
        <v>0</v>
      </c>
      <c r="BR19" s="247">
        <f t="shared" si="11"/>
        <v>0</v>
      </c>
      <c r="BS19" s="34" t="str">
        <f t="shared" si="4"/>
        <v/>
      </c>
      <c r="BT19" s="44" t="str">
        <f t="shared" si="12"/>
        <v/>
      </c>
      <c r="BU19" s="34"/>
      <c r="BV19" s="34" t="str">
        <f t="shared" si="13"/>
        <v/>
      </c>
      <c r="BW19" s="34" t="str">
        <f t="shared" si="14"/>
        <v/>
      </c>
      <c r="BX19" s="34"/>
      <c r="BY19" s="34"/>
      <c r="BZ19" s="34"/>
      <c r="CA19" s="34"/>
    </row>
    <row r="20" customHeight="1" spans="1:79">
      <c r="A20" s="107"/>
      <c r="B20" s="9"/>
      <c r="C20" s="13"/>
      <c r="D20" s="13"/>
      <c r="E20" s="9"/>
      <c r="F20" s="9"/>
      <c r="G20" s="9"/>
      <c r="H20" s="16"/>
      <c r="I20" s="15"/>
      <c r="J20" s="15"/>
      <c r="K20" s="15"/>
      <c r="L20" s="15"/>
      <c r="M20" s="15"/>
      <c r="N20" s="15"/>
      <c r="O20" s="15"/>
      <c r="P20" s="15"/>
      <c r="Q20" s="15">
        <f t="shared" si="6"/>
        <v>0</v>
      </c>
      <c r="R20" s="15">
        <f t="shared" si="7"/>
        <v>0</v>
      </c>
      <c r="S20" s="15">
        <f t="shared" si="8"/>
        <v>0</v>
      </c>
      <c r="T20" s="16"/>
      <c r="U20" s="112"/>
      <c r="V20" s="16"/>
      <c r="W20" s="16" t="str">
        <f t="shared" ref="W20:W22" si="16">IF(R20-S20=0,"",(V20-R20+S20)/(R20-S20)*100)</f>
        <v/>
      </c>
      <c r="X20" s="16"/>
      <c r="Y20" s="13"/>
      <c r="Z20" s="8"/>
      <c r="AA20" s="28"/>
      <c r="AB20" s="28"/>
      <c r="AC20" s="28"/>
      <c r="AD20" s="28"/>
      <c r="AE20" s="28"/>
      <c r="AF20" s="28"/>
      <c r="AG20" s="28"/>
      <c r="AH20" s="28"/>
      <c r="AI20" s="28"/>
      <c r="AJ20" s="28"/>
      <c r="AK20" s="28"/>
      <c r="AL20" s="28"/>
      <c r="AM20" s="28"/>
      <c r="AN20" s="28"/>
      <c r="AO20" s="35"/>
      <c r="AP20" s="34"/>
      <c r="AQ20" s="28"/>
      <c r="AR20" s="34"/>
      <c r="AS20" s="34"/>
      <c r="AT20" s="34"/>
      <c r="AU20" s="34"/>
      <c r="AV20" s="34"/>
      <c r="AW20" s="34"/>
      <c r="AX20" s="34"/>
      <c r="AY20" s="34"/>
      <c r="AZ20" s="34"/>
      <c r="BA20" s="34"/>
      <c r="BB20" s="34"/>
      <c r="BC20" s="34"/>
      <c r="BD20" s="34"/>
      <c r="BE20" s="34"/>
      <c r="BF20" s="34"/>
      <c r="BG20" s="34"/>
      <c r="BH20" s="34"/>
      <c r="BI20" s="34"/>
      <c r="BJ20" s="247"/>
      <c r="BK20" s="34"/>
      <c r="BL20" s="34"/>
      <c r="BM20" s="247"/>
      <c r="BN20" s="34"/>
      <c r="BO20" s="34"/>
      <c r="BP20" s="247"/>
      <c r="BQ20" s="247"/>
      <c r="BR20" s="247"/>
      <c r="BS20" s="34"/>
      <c r="BT20" s="44"/>
      <c r="BU20" s="34"/>
      <c r="BV20" s="34"/>
      <c r="BW20" s="34"/>
      <c r="BX20" s="34"/>
      <c r="BY20" s="34"/>
      <c r="BZ20" s="34"/>
      <c r="CA20" s="34"/>
    </row>
    <row r="21" customHeight="1" spans="1:79">
      <c r="A21" s="107"/>
      <c r="B21" s="9"/>
      <c r="C21" s="13"/>
      <c r="D21" s="13"/>
      <c r="E21" s="9"/>
      <c r="F21" s="9"/>
      <c r="G21" s="9"/>
      <c r="H21" s="16"/>
      <c r="I21" s="15"/>
      <c r="J21" s="15"/>
      <c r="K21" s="15"/>
      <c r="L21" s="15"/>
      <c r="M21" s="15"/>
      <c r="N21" s="15"/>
      <c r="O21" s="15"/>
      <c r="P21" s="15"/>
      <c r="Q21" s="15">
        <f t="shared" si="6"/>
        <v>0</v>
      </c>
      <c r="R21" s="15">
        <f t="shared" si="7"/>
        <v>0</v>
      </c>
      <c r="S21" s="15">
        <f t="shared" si="8"/>
        <v>0</v>
      </c>
      <c r="T21" s="16"/>
      <c r="U21" s="112"/>
      <c r="V21" s="16"/>
      <c r="W21" s="16" t="str">
        <f t="shared" si="16"/>
        <v/>
      </c>
      <c r="X21" s="16"/>
      <c r="Y21" s="13"/>
      <c r="Z21" s="8"/>
      <c r="AA21" s="28"/>
      <c r="AB21" s="28"/>
      <c r="AC21" s="28"/>
      <c r="AD21" s="28"/>
      <c r="AE21" s="28"/>
      <c r="AF21" s="28"/>
      <c r="AG21" s="28"/>
      <c r="AH21" s="28"/>
      <c r="AI21" s="28"/>
      <c r="AJ21" s="28"/>
      <c r="AK21" s="28"/>
      <c r="AL21" s="28"/>
      <c r="AM21" s="28"/>
      <c r="AN21" s="28"/>
      <c r="AO21" s="35"/>
      <c r="AP21" s="34"/>
      <c r="AQ21" s="28"/>
      <c r="AR21" s="34"/>
      <c r="AS21" s="34"/>
      <c r="AT21" s="34"/>
      <c r="AU21" s="34"/>
      <c r="AV21" s="34"/>
      <c r="AW21" s="34"/>
      <c r="AX21" s="34"/>
      <c r="AY21" s="34"/>
      <c r="AZ21" s="34"/>
      <c r="BA21" s="34"/>
      <c r="BB21" s="34"/>
      <c r="BC21" s="34"/>
      <c r="BD21" s="34"/>
      <c r="BE21" s="34"/>
      <c r="BF21" s="34"/>
      <c r="BG21" s="34"/>
      <c r="BH21" s="34"/>
      <c r="BI21" s="34"/>
      <c r="BJ21" s="247"/>
      <c r="BK21" s="34"/>
      <c r="BL21" s="34"/>
      <c r="BM21" s="247"/>
      <c r="BN21" s="34"/>
      <c r="BO21" s="34"/>
      <c r="BP21" s="247"/>
      <c r="BQ21" s="247"/>
      <c r="BR21" s="247"/>
      <c r="BS21" s="34"/>
      <c r="BT21" s="44"/>
      <c r="BU21" s="34"/>
      <c r="BV21" s="34"/>
      <c r="BW21" s="34"/>
      <c r="BX21" s="34"/>
      <c r="BY21" s="34"/>
      <c r="BZ21" s="34"/>
      <c r="CA21" s="34"/>
    </row>
    <row r="22" customHeight="1" spans="1:79">
      <c r="A22" s="107"/>
      <c r="B22" s="9"/>
      <c r="C22" s="13"/>
      <c r="D22" s="13"/>
      <c r="E22" s="9"/>
      <c r="F22" s="9"/>
      <c r="G22" s="9"/>
      <c r="H22" s="16"/>
      <c r="I22" s="15"/>
      <c r="J22" s="15"/>
      <c r="K22" s="15"/>
      <c r="L22" s="15"/>
      <c r="M22" s="15"/>
      <c r="N22" s="15"/>
      <c r="O22" s="15"/>
      <c r="P22" s="15"/>
      <c r="Q22" s="15">
        <f t="shared" si="6"/>
        <v>0</v>
      </c>
      <c r="R22" s="15">
        <f t="shared" si="7"/>
        <v>0</v>
      </c>
      <c r="S22" s="15">
        <f t="shared" si="8"/>
        <v>0</v>
      </c>
      <c r="T22" s="16"/>
      <c r="U22" s="112"/>
      <c r="V22" s="16"/>
      <c r="W22" s="16" t="str">
        <f t="shared" si="16"/>
        <v/>
      </c>
      <c r="X22" s="16"/>
      <c r="Y22" s="13"/>
      <c r="Z22" s="8"/>
      <c r="AA22" s="28"/>
      <c r="AB22" s="28"/>
      <c r="AC22" s="28"/>
      <c r="AD22" s="28"/>
      <c r="AE22" s="28"/>
      <c r="AF22" s="28"/>
      <c r="AG22" s="28"/>
      <c r="AH22" s="28"/>
      <c r="AI22" s="28"/>
      <c r="AJ22" s="28"/>
      <c r="AK22" s="28"/>
      <c r="AL22" s="28"/>
      <c r="AM22" s="28"/>
      <c r="AN22" s="28"/>
      <c r="AO22" s="35"/>
      <c r="AP22" s="34"/>
      <c r="AQ22" s="28"/>
      <c r="AR22" s="34"/>
      <c r="AS22" s="34"/>
      <c r="AT22" s="34"/>
      <c r="AU22" s="34"/>
      <c r="AV22" s="34"/>
      <c r="AW22" s="34"/>
      <c r="AX22" s="34"/>
      <c r="AY22" s="34"/>
      <c r="AZ22" s="34"/>
      <c r="BA22" s="34"/>
      <c r="BB22" s="34"/>
      <c r="BC22" s="34"/>
      <c r="BD22" s="34"/>
      <c r="BE22" s="34"/>
      <c r="BF22" s="34"/>
      <c r="BG22" s="34"/>
      <c r="BH22" s="34"/>
      <c r="BI22" s="34"/>
      <c r="BJ22" s="247"/>
      <c r="BK22" s="34"/>
      <c r="BL22" s="34"/>
      <c r="BM22" s="247"/>
      <c r="BN22" s="34"/>
      <c r="BO22" s="34"/>
      <c r="BP22" s="247"/>
      <c r="BQ22" s="247"/>
      <c r="BR22" s="247"/>
      <c r="BS22" s="34"/>
      <c r="BT22" s="44"/>
      <c r="BU22" s="34"/>
      <c r="BV22" s="34"/>
      <c r="BW22" s="34"/>
      <c r="BX22" s="34"/>
      <c r="BY22" s="34"/>
      <c r="BZ22" s="34"/>
      <c r="CA22" s="34"/>
    </row>
    <row r="23" customHeight="1" spans="1:79">
      <c r="A23" s="107" t="str">
        <f t="shared" si="5"/>
        <v/>
      </c>
      <c r="B23" s="9"/>
      <c r="C23" s="13"/>
      <c r="D23" s="13"/>
      <c r="E23" s="9"/>
      <c r="F23" s="9"/>
      <c r="G23" s="9"/>
      <c r="H23" s="16"/>
      <c r="I23" s="16"/>
      <c r="J23" s="16"/>
      <c r="K23" s="15"/>
      <c r="L23" s="15"/>
      <c r="M23" s="15"/>
      <c r="N23" s="15"/>
      <c r="O23" s="15"/>
      <c r="P23" s="15"/>
      <c r="Q23" s="15">
        <f t="shared" si="6"/>
        <v>0</v>
      </c>
      <c r="R23" s="15">
        <f t="shared" si="7"/>
        <v>0</v>
      </c>
      <c r="S23" s="15">
        <f t="shared" si="8"/>
        <v>0</v>
      </c>
      <c r="T23" s="16"/>
      <c r="U23" s="112"/>
      <c r="V23" s="16"/>
      <c r="W23" s="16" t="str">
        <f t="shared" si="15"/>
        <v/>
      </c>
      <c r="X23" s="16"/>
      <c r="Y23" s="13"/>
      <c r="Z23" s="8"/>
      <c r="AA23" s="28"/>
      <c r="AB23" s="28"/>
      <c r="AC23" s="28"/>
      <c r="AD23" s="28"/>
      <c r="AE23" s="28"/>
      <c r="AF23" s="28"/>
      <c r="AG23" s="28"/>
      <c r="AH23" s="28"/>
      <c r="AI23" s="28"/>
      <c r="AJ23" s="28"/>
      <c r="AK23" s="28"/>
      <c r="AL23" s="28"/>
      <c r="AM23" s="28"/>
      <c r="AN23" s="28"/>
      <c r="AO23" s="35"/>
      <c r="AP23" s="34"/>
      <c r="AQ23" s="28"/>
      <c r="AR23" s="34"/>
      <c r="AS23" s="34"/>
      <c r="AT23" s="34"/>
      <c r="AU23" s="34"/>
      <c r="AV23" s="34"/>
      <c r="AW23" s="34"/>
      <c r="AX23" s="34"/>
      <c r="AY23" s="34"/>
      <c r="AZ23" s="34"/>
      <c r="BA23" s="34"/>
      <c r="BB23" s="34"/>
      <c r="BC23" s="34"/>
      <c r="BD23" s="34"/>
      <c r="BE23" s="34"/>
      <c r="BF23" s="34"/>
      <c r="BG23" s="34" t="str">
        <f t="shared" si="9"/>
        <v/>
      </c>
      <c r="BH23" s="34"/>
      <c r="BI23" s="34"/>
      <c r="BJ23" s="247"/>
      <c r="BK23" s="34" t="str">
        <f t="shared" si="1"/>
        <v/>
      </c>
      <c r="BL23" s="34"/>
      <c r="BM23" s="247">
        <f t="shared" si="10"/>
        <v>0</v>
      </c>
      <c r="BN23" s="34"/>
      <c r="BO23" s="34"/>
      <c r="BP23" s="247">
        <f t="shared" si="2"/>
        <v>0</v>
      </c>
      <c r="BQ23" s="247">
        <f t="shared" si="3"/>
        <v>0</v>
      </c>
      <c r="BR23" s="247">
        <f t="shared" si="11"/>
        <v>0</v>
      </c>
      <c r="BS23" s="34" t="str">
        <f t="shared" si="4"/>
        <v/>
      </c>
      <c r="BT23" s="44" t="str">
        <f t="shared" si="12"/>
        <v/>
      </c>
      <c r="BU23" s="34"/>
      <c r="BV23" s="34" t="str">
        <f t="shared" si="13"/>
        <v/>
      </c>
      <c r="BW23" s="34" t="str">
        <f t="shared" si="14"/>
        <v/>
      </c>
      <c r="BX23" s="34"/>
      <c r="BY23" s="34"/>
      <c r="BZ23" s="34"/>
      <c r="CA23" s="34"/>
    </row>
    <row r="24" customHeight="1" spans="1:79">
      <c r="A24" s="107" t="str">
        <f t="shared" si="5"/>
        <v/>
      </c>
      <c r="B24" s="9"/>
      <c r="C24" s="13"/>
      <c r="D24" s="13"/>
      <c r="E24" s="9"/>
      <c r="F24" s="9"/>
      <c r="G24" s="9"/>
      <c r="H24" s="16"/>
      <c r="I24" s="16"/>
      <c r="J24" s="16"/>
      <c r="K24" s="15"/>
      <c r="L24" s="15"/>
      <c r="M24" s="15"/>
      <c r="N24" s="15"/>
      <c r="O24" s="15"/>
      <c r="P24" s="15"/>
      <c r="Q24" s="15">
        <f t="shared" si="6"/>
        <v>0</v>
      </c>
      <c r="R24" s="15">
        <f t="shared" si="7"/>
        <v>0</v>
      </c>
      <c r="S24" s="15">
        <f t="shared" si="8"/>
        <v>0</v>
      </c>
      <c r="T24" s="16"/>
      <c r="U24" s="112"/>
      <c r="V24" s="16"/>
      <c r="W24" s="16" t="str">
        <f t="shared" si="15"/>
        <v/>
      </c>
      <c r="X24" s="16"/>
      <c r="Y24" s="13"/>
      <c r="Z24" s="8"/>
      <c r="AA24" s="28"/>
      <c r="AB24" s="28"/>
      <c r="AC24" s="28"/>
      <c r="AD24" s="28"/>
      <c r="AE24" s="28"/>
      <c r="AF24" s="28"/>
      <c r="AG24" s="28"/>
      <c r="AH24" s="28"/>
      <c r="AI24" s="28"/>
      <c r="AJ24" s="28"/>
      <c r="AK24" s="28"/>
      <c r="AL24" s="28"/>
      <c r="AM24" s="28"/>
      <c r="AN24" s="28"/>
      <c r="AO24" s="35"/>
      <c r="AP24" s="34"/>
      <c r="AQ24" s="28"/>
      <c r="AR24" s="34"/>
      <c r="AS24" s="34"/>
      <c r="AT24" s="34"/>
      <c r="AU24" s="34"/>
      <c r="AV24" s="34"/>
      <c r="AW24" s="34"/>
      <c r="AX24" s="34"/>
      <c r="AY24" s="34"/>
      <c r="AZ24" s="34"/>
      <c r="BA24" s="34"/>
      <c r="BB24" s="34"/>
      <c r="BC24" s="34"/>
      <c r="BD24" s="34"/>
      <c r="BE24" s="34"/>
      <c r="BF24" s="34"/>
      <c r="BG24" s="34" t="str">
        <f t="shared" si="9"/>
        <v/>
      </c>
      <c r="BH24" s="34"/>
      <c r="BI24" s="34"/>
      <c r="BJ24" s="247"/>
      <c r="BK24" s="34" t="str">
        <f t="shared" si="1"/>
        <v/>
      </c>
      <c r="BL24" s="34"/>
      <c r="BM24" s="247">
        <f t="shared" si="10"/>
        <v>0</v>
      </c>
      <c r="BN24" s="34"/>
      <c r="BO24" s="34"/>
      <c r="BP24" s="247">
        <f t="shared" si="2"/>
        <v>0</v>
      </c>
      <c r="BQ24" s="247">
        <f t="shared" si="3"/>
        <v>0</v>
      </c>
      <c r="BR24" s="247">
        <f t="shared" si="11"/>
        <v>0</v>
      </c>
      <c r="BS24" s="34" t="str">
        <f t="shared" si="4"/>
        <v/>
      </c>
      <c r="BT24" s="44" t="str">
        <f t="shared" si="12"/>
        <v/>
      </c>
      <c r="BU24" s="34"/>
      <c r="BV24" s="34" t="str">
        <f t="shared" si="13"/>
        <v/>
      </c>
      <c r="BW24" s="34" t="str">
        <f t="shared" si="14"/>
        <v/>
      </c>
      <c r="BX24" s="34"/>
      <c r="BY24" s="34"/>
      <c r="BZ24" s="34"/>
      <c r="CA24" s="34"/>
    </row>
    <row r="25" customHeight="1" spans="1:79">
      <c r="A25" s="107" t="str">
        <f t="shared" si="5"/>
        <v/>
      </c>
      <c r="B25" s="9"/>
      <c r="C25" s="13"/>
      <c r="D25" s="13"/>
      <c r="E25" s="9"/>
      <c r="F25" s="9"/>
      <c r="G25" s="9"/>
      <c r="H25" s="16"/>
      <c r="I25" s="16"/>
      <c r="J25" s="16"/>
      <c r="K25" s="15"/>
      <c r="L25" s="15"/>
      <c r="M25" s="15"/>
      <c r="N25" s="15"/>
      <c r="O25" s="15"/>
      <c r="P25" s="15"/>
      <c r="Q25" s="15">
        <f t="shared" si="6"/>
        <v>0</v>
      </c>
      <c r="R25" s="15">
        <f t="shared" si="7"/>
        <v>0</v>
      </c>
      <c r="S25" s="15">
        <f t="shared" si="8"/>
        <v>0</v>
      </c>
      <c r="T25" s="16"/>
      <c r="U25" s="112"/>
      <c r="V25" s="16"/>
      <c r="W25" s="16" t="str">
        <f t="shared" si="15"/>
        <v/>
      </c>
      <c r="X25" s="16"/>
      <c r="Y25" s="13"/>
      <c r="Z25" s="8"/>
      <c r="AA25" s="28"/>
      <c r="AB25" s="28"/>
      <c r="AC25" s="28"/>
      <c r="AD25" s="28"/>
      <c r="AE25" s="28"/>
      <c r="AF25" s="28"/>
      <c r="AG25" s="28"/>
      <c r="AH25" s="28"/>
      <c r="AI25" s="28"/>
      <c r="AJ25" s="28"/>
      <c r="AK25" s="28"/>
      <c r="AL25" s="28"/>
      <c r="AM25" s="28"/>
      <c r="AN25" s="28"/>
      <c r="AO25" s="35"/>
      <c r="AP25" s="34"/>
      <c r="AQ25" s="28"/>
      <c r="AR25" s="34"/>
      <c r="AS25" s="34"/>
      <c r="AT25" s="34"/>
      <c r="AU25" s="34"/>
      <c r="AV25" s="34"/>
      <c r="AW25" s="34"/>
      <c r="AX25" s="34"/>
      <c r="AY25" s="34"/>
      <c r="AZ25" s="34"/>
      <c r="BA25" s="34"/>
      <c r="BB25" s="34"/>
      <c r="BC25" s="34"/>
      <c r="BD25" s="34"/>
      <c r="BE25" s="34"/>
      <c r="BF25" s="34"/>
      <c r="BG25" s="34" t="str">
        <f t="shared" si="9"/>
        <v/>
      </c>
      <c r="BH25" s="34"/>
      <c r="BI25" s="34"/>
      <c r="BJ25" s="247"/>
      <c r="BK25" s="34" t="str">
        <f t="shared" si="1"/>
        <v/>
      </c>
      <c r="BL25" s="34"/>
      <c r="BM25" s="247">
        <f t="shared" si="10"/>
        <v>0</v>
      </c>
      <c r="BN25" s="34"/>
      <c r="BO25" s="34"/>
      <c r="BP25" s="247">
        <f t="shared" si="2"/>
        <v>0</v>
      </c>
      <c r="BQ25" s="247">
        <f t="shared" si="3"/>
        <v>0</v>
      </c>
      <c r="BR25" s="247">
        <f t="shared" si="11"/>
        <v>0</v>
      </c>
      <c r="BS25" s="34" t="str">
        <f t="shared" si="4"/>
        <v/>
      </c>
      <c r="BT25" s="44" t="str">
        <f t="shared" si="12"/>
        <v/>
      </c>
      <c r="BU25" s="34"/>
      <c r="BV25" s="34" t="str">
        <f t="shared" si="13"/>
        <v/>
      </c>
      <c r="BW25" s="34" t="str">
        <f t="shared" si="14"/>
        <v/>
      </c>
      <c r="BX25" s="34"/>
      <c r="BY25" s="34"/>
      <c r="BZ25" s="34"/>
      <c r="CA25" s="34"/>
    </row>
    <row r="26" customHeight="1" spans="1:79">
      <c r="A26" s="107" t="str">
        <f t="shared" si="5"/>
        <v/>
      </c>
      <c r="B26" s="9"/>
      <c r="C26" s="13"/>
      <c r="D26" s="13"/>
      <c r="E26" s="9"/>
      <c r="F26" s="9"/>
      <c r="G26" s="9"/>
      <c r="H26" s="16"/>
      <c r="I26" s="16"/>
      <c r="J26" s="16"/>
      <c r="K26" s="15"/>
      <c r="L26" s="15"/>
      <c r="M26" s="15"/>
      <c r="N26" s="15"/>
      <c r="O26" s="15"/>
      <c r="P26" s="15"/>
      <c r="Q26" s="15">
        <f t="shared" si="6"/>
        <v>0</v>
      </c>
      <c r="R26" s="15">
        <f t="shared" si="7"/>
        <v>0</v>
      </c>
      <c r="S26" s="15">
        <f t="shared" si="8"/>
        <v>0</v>
      </c>
      <c r="T26" s="16"/>
      <c r="U26" s="112"/>
      <c r="V26" s="16"/>
      <c r="W26" s="16" t="str">
        <f t="shared" si="15"/>
        <v/>
      </c>
      <c r="X26" s="16"/>
      <c r="Y26" s="13"/>
      <c r="Z26" s="8"/>
      <c r="AA26" s="28"/>
      <c r="AB26" s="28"/>
      <c r="AC26" s="28"/>
      <c r="AD26" s="28"/>
      <c r="AE26" s="28"/>
      <c r="AF26" s="28"/>
      <c r="AG26" s="28"/>
      <c r="AH26" s="28"/>
      <c r="AI26" s="28"/>
      <c r="AJ26" s="28"/>
      <c r="AK26" s="28"/>
      <c r="AL26" s="28"/>
      <c r="AM26" s="28"/>
      <c r="AN26" s="28"/>
      <c r="AO26" s="35"/>
      <c r="AP26" s="34"/>
      <c r="AQ26" s="28"/>
      <c r="AR26" s="34"/>
      <c r="AS26" s="34"/>
      <c r="AT26" s="34"/>
      <c r="AU26" s="34"/>
      <c r="AV26" s="34"/>
      <c r="AW26" s="34"/>
      <c r="AX26" s="34"/>
      <c r="AY26" s="34"/>
      <c r="AZ26" s="34"/>
      <c r="BA26" s="34"/>
      <c r="BB26" s="34"/>
      <c r="BC26" s="34"/>
      <c r="BD26" s="34"/>
      <c r="BE26" s="34"/>
      <c r="BF26" s="34"/>
      <c r="BG26" s="34" t="str">
        <f t="shared" si="9"/>
        <v/>
      </c>
      <c r="BH26" s="34"/>
      <c r="BI26" s="34"/>
      <c r="BJ26" s="247"/>
      <c r="BK26" s="34" t="str">
        <f t="shared" si="1"/>
        <v/>
      </c>
      <c r="BL26" s="34"/>
      <c r="BM26" s="247">
        <f t="shared" si="10"/>
        <v>0</v>
      </c>
      <c r="BN26" s="34"/>
      <c r="BO26" s="34"/>
      <c r="BP26" s="247">
        <f t="shared" si="2"/>
        <v>0</v>
      </c>
      <c r="BQ26" s="247">
        <f t="shared" si="3"/>
        <v>0</v>
      </c>
      <c r="BR26" s="247">
        <f t="shared" si="11"/>
        <v>0</v>
      </c>
      <c r="BS26" s="34" t="str">
        <f t="shared" si="4"/>
        <v/>
      </c>
      <c r="BT26" s="44" t="str">
        <f t="shared" si="12"/>
        <v/>
      </c>
      <c r="BU26" s="34"/>
      <c r="BV26" s="34" t="str">
        <f t="shared" si="13"/>
        <v/>
      </c>
      <c r="BW26" s="34" t="str">
        <f t="shared" si="14"/>
        <v/>
      </c>
      <c r="BX26" s="34"/>
      <c r="BY26" s="34"/>
      <c r="BZ26" s="34"/>
      <c r="CA26" s="34"/>
    </row>
    <row r="27" customHeight="1" spans="1:79">
      <c r="A27" s="107" t="str">
        <f t="shared" si="5"/>
        <v/>
      </c>
      <c r="B27" s="9"/>
      <c r="C27" s="13"/>
      <c r="D27" s="13"/>
      <c r="E27" s="9"/>
      <c r="F27" s="9"/>
      <c r="G27" s="9"/>
      <c r="H27" s="16"/>
      <c r="I27" s="16"/>
      <c r="J27" s="16"/>
      <c r="K27" s="15"/>
      <c r="L27" s="15"/>
      <c r="M27" s="15"/>
      <c r="N27" s="15"/>
      <c r="O27" s="15"/>
      <c r="P27" s="15"/>
      <c r="Q27" s="15">
        <f t="shared" si="6"/>
        <v>0</v>
      </c>
      <c r="R27" s="15">
        <f t="shared" si="7"/>
        <v>0</v>
      </c>
      <c r="S27" s="15">
        <f t="shared" si="8"/>
        <v>0</v>
      </c>
      <c r="T27" s="16"/>
      <c r="U27" s="112"/>
      <c r="V27" s="16"/>
      <c r="W27" s="16" t="str">
        <f t="shared" si="15"/>
        <v/>
      </c>
      <c r="X27" s="16"/>
      <c r="Y27" s="13"/>
      <c r="Z27" s="8"/>
      <c r="AA27" s="28"/>
      <c r="AB27" s="28"/>
      <c r="AC27" s="28"/>
      <c r="AD27" s="28"/>
      <c r="AE27" s="28"/>
      <c r="AF27" s="28"/>
      <c r="AG27" s="28"/>
      <c r="AH27" s="28"/>
      <c r="AI27" s="28"/>
      <c r="AJ27" s="28"/>
      <c r="AK27" s="28"/>
      <c r="AL27" s="28"/>
      <c r="AM27" s="28"/>
      <c r="AN27" s="28"/>
      <c r="AO27" s="35"/>
      <c r="AP27" s="34"/>
      <c r="AQ27" s="28"/>
      <c r="AR27" s="34"/>
      <c r="AS27" s="34"/>
      <c r="AT27" s="34"/>
      <c r="AU27" s="34"/>
      <c r="AV27" s="34"/>
      <c r="AW27" s="34"/>
      <c r="AX27" s="34"/>
      <c r="AY27" s="34"/>
      <c r="AZ27" s="34"/>
      <c r="BA27" s="34"/>
      <c r="BB27" s="34"/>
      <c r="BC27" s="34"/>
      <c r="BD27" s="34"/>
      <c r="BE27" s="34"/>
      <c r="BF27" s="34"/>
      <c r="BG27" s="34" t="str">
        <f t="shared" si="9"/>
        <v/>
      </c>
      <c r="BH27" s="34"/>
      <c r="BI27" s="34"/>
      <c r="BJ27" s="247"/>
      <c r="BK27" s="34" t="str">
        <f t="shared" si="1"/>
        <v/>
      </c>
      <c r="BL27" s="34"/>
      <c r="BM27" s="247">
        <f t="shared" si="10"/>
        <v>0</v>
      </c>
      <c r="BN27" s="34"/>
      <c r="BO27" s="34"/>
      <c r="BP27" s="247">
        <f t="shared" si="2"/>
        <v>0</v>
      </c>
      <c r="BQ27" s="247">
        <f t="shared" si="3"/>
        <v>0</v>
      </c>
      <c r="BR27" s="247">
        <f t="shared" si="11"/>
        <v>0</v>
      </c>
      <c r="BS27" s="34" t="str">
        <f t="shared" si="4"/>
        <v/>
      </c>
      <c r="BT27" s="44" t="str">
        <f t="shared" si="12"/>
        <v/>
      </c>
      <c r="BU27" s="34"/>
      <c r="BV27" s="34" t="str">
        <f t="shared" si="13"/>
        <v/>
      </c>
      <c r="BW27" s="34" t="str">
        <f t="shared" si="14"/>
        <v/>
      </c>
      <c r="BX27" s="34"/>
      <c r="BY27" s="34"/>
      <c r="BZ27" s="34"/>
      <c r="CA27" s="34"/>
    </row>
    <row r="28" customHeight="1" spans="1:79">
      <c r="A28" s="107" t="str">
        <f t="shared" si="5"/>
        <v/>
      </c>
      <c r="B28" s="9"/>
      <c r="C28" s="13"/>
      <c r="D28" s="13"/>
      <c r="E28" s="9"/>
      <c r="F28" s="9"/>
      <c r="G28" s="9"/>
      <c r="H28" s="16"/>
      <c r="I28" s="16"/>
      <c r="J28" s="16"/>
      <c r="K28" s="15"/>
      <c r="L28" s="15"/>
      <c r="M28" s="15"/>
      <c r="N28" s="15"/>
      <c r="O28" s="15"/>
      <c r="P28" s="15"/>
      <c r="Q28" s="15">
        <f t="shared" si="6"/>
        <v>0</v>
      </c>
      <c r="R28" s="15">
        <f t="shared" si="7"/>
        <v>0</v>
      </c>
      <c r="S28" s="15">
        <f t="shared" si="8"/>
        <v>0</v>
      </c>
      <c r="T28" s="16"/>
      <c r="U28" s="112"/>
      <c r="V28" s="16"/>
      <c r="W28" s="16" t="str">
        <f t="shared" si="15"/>
        <v/>
      </c>
      <c r="X28" s="16"/>
      <c r="Y28" s="13"/>
      <c r="Z28" s="8"/>
      <c r="AA28" s="28"/>
      <c r="AB28" s="28"/>
      <c r="AC28" s="28"/>
      <c r="AD28" s="28"/>
      <c r="AE28" s="28"/>
      <c r="AF28" s="28"/>
      <c r="AG28" s="28"/>
      <c r="AH28" s="28"/>
      <c r="AI28" s="28"/>
      <c r="AJ28" s="28"/>
      <c r="AK28" s="28"/>
      <c r="AL28" s="28"/>
      <c r="AM28" s="28"/>
      <c r="AN28" s="28"/>
      <c r="AO28" s="35"/>
      <c r="AP28" s="34"/>
      <c r="AQ28" s="28"/>
      <c r="AR28" s="34"/>
      <c r="AS28" s="34"/>
      <c r="AT28" s="34"/>
      <c r="AU28" s="34"/>
      <c r="AV28" s="34"/>
      <c r="AW28" s="34"/>
      <c r="AX28" s="34"/>
      <c r="AY28" s="34"/>
      <c r="AZ28" s="34"/>
      <c r="BA28" s="34"/>
      <c r="BB28" s="34"/>
      <c r="BC28" s="34"/>
      <c r="BD28" s="34"/>
      <c r="BE28" s="34"/>
      <c r="BF28" s="34"/>
      <c r="BG28" s="34" t="str">
        <f t="shared" si="9"/>
        <v/>
      </c>
      <c r="BH28" s="34"/>
      <c r="BI28" s="34"/>
      <c r="BJ28" s="247"/>
      <c r="BK28" s="34" t="str">
        <f t="shared" si="1"/>
        <v/>
      </c>
      <c r="BL28" s="34"/>
      <c r="BM28" s="247">
        <f t="shared" si="10"/>
        <v>0</v>
      </c>
      <c r="BN28" s="34"/>
      <c r="BO28" s="34"/>
      <c r="BP28" s="247">
        <f t="shared" si="2"/>
        <v>0</v>
      </c>
      <c r="BQ28" s="247">
        <f t="shared" si="3"/>
        <v>0</v>
      </c>
      <c r="BR28" s="247">
        <f t="shared" si="11"/>
        <v>0</v>
      </c>
      <c r="BS28" s="34" t="str">
        <f t="shared" si="4"/>
        <v/>
      </c>
      <c r="BT28" s="44" t="str">
        <f t="shared" si="12"/>
        <v/>
      </c>
      <c r="BU28" s="34"/>
      <c r="BV28" s="34" t="str">
        <f t="shared" si="13"/>
        <v/>
      </c>
      <c r="BW28" s="34" t="str">
        <f t="shared" si="14"/>
        <v/>
      </c>
      <c r="BX28" s="34"/>
      <c r="BY28" s="34"/>
      <c r="BZ28" s="34"/>
      <c r="CA28" s="34"/>
    </row>
    <row r="29" customHeight="1" spans="1:79">
      <c r="A29" s="107" t="str">
        <f t="shared" si="5"/>
        <v/>
      </c>
      <c r="B29" s="9"/>
      <c r="C29" s="13"/>
      <c r="D29" s="13"/>
      <c r="E29" s="9"/>
      <c r="F29" s="9"/>
      <c r="G29" s="9"/>
      <c r="H29" s="16"/>
      <c r="I29" s="16"/>
      <c r="J29" s="16"/>
      <c r="K29" s="15"/>
      <c r="L29" s="15"/>
      <c r="M29" s="15"/>
      <c r="N29" s="15"/>
      <c r="O29" s="15"/>
      <c r="P29" s="15"/>
      <c r="Q29" s="15">
        <f t="shared" si="6"/>
        <v>0</v>
      </c>
      <c r="R29" s="15">
        <f t="shared" si="7"/>
        <v>0</v>
      </c>
      <c r="S29" s="15">
        <f t="shared" si="8"/>
        <v>0</v>
      </c>
      <c r="T29" s="16"/>
      <c r="U29" s="112"/>
      <c r="V29" s="16"/>
      <c r="W29" s="16"/>
      <c r="X29" s="16"/>
      <c r="Y29" s="13"/>
      <c r="Z29" s="8"/>
      <c r="AA29" s="28"/>
      <c r="AB29" s="28"/>
      <c r="AC29" s="28"/>
      <c r="AD29" s="28"/>
      <c r="AE29" s="28"/>
      <c r="AF29" s="28"/>
      <c r="AG29" s="28"/>
      <c r="AH29" s="28"/>
      <c r="AI29" s="28"/>
      <c r="AJ29" s="28"/>
      <c r="AK29" s="28"/>
      <c r="AL29" s="28"/>
      <c r="AM29" s="28"/>
      <c r="AN29" s="28"/>
      <c r="AO29" s="35"/>
      <c r="AP29" s="34"/>
      <c r="AQ29" s="28"/>
      <c r="AR29" s="34"/>
      <c r="AS29" s="34"/>
      <c r="AT29" s="34"/>
      <c r="AU29" s="34"/>
      <c r="AV29" s="34"/>
      <c r="AW29" s="34"/>
      <c r="AX29" s="34"/>
      <c r="AY29" s="34"/>
      <c r="AZ29" s="34"/>
      <c r="BA29" s="34"/>
      <c r="BB29" s="34"/>
      <c r="BC29" s="34"/>
      <c r="BD29" s="34"/>
      <c r="BE29" s="34"/>
      <c r="BF29" s="34"/>
      <c r="BG29" s="34" t="str">
        <f t="shared" si="9"/>
        <v/>
      </c>
      <c r="BH29" s="34"/>
      <c r="BI29" s="34"/>
      <c r="BJ29" s="247"/>
      <c r="BK29" s="34" t="str">
        <f t="shared" si="1"/>
        <v/>
      </c>
      <c r="BL29" s="34"/>
      <c r="BM29" s="247">
        <f t="shared" si="10"/>
        <v>0</v>
      </c>
      <c r="BN29" s="34"/>
      <c r="BO29" s="34"/>
      <c r="BP29" s="247">
        <f t="shared" si="2"/>
        <v>0</v>
      </c>
      <c r="BQ29" s="247">
        <f t="shared" si="3"/>
        <v>0</v>
      </c>
      <c r="BR29" s="247">
        <f t="shared" si="11"/>
        <v>0</v>
      </c>
      <c r="BS29" s="34" t="str">
        <f t="shared" si="4"/>
        <v/>
      </c>
      <c r="BT29" s="44" t="str">
        <f t="shared" si="12"/>
        <v/>
      </c>
      <c r="BU29" s="34"/>
      <c r="BV29" s="34" t="str">
        <f t="shared" si="13"/>
        <v/>
      </c>
      <c r="BW29" s="34" t="str">
        <f t="shared" si="14"/>
        <v/>
      </c>
      <c r="BX29" s="34"/>
      <c r="BY29" s="34"/>
      <c r="BZ29" s="34"/>
      <c r="CA29" s="34"/>
    </row>
    <row r="30" customHeight="1" spans="1:79">
      <c r="A30" s="107" t="str">
        <f t="shared" si="5"/>
        <v/>
      </c>
      <c r="B30" s="9"/>
      <c r="C30" s="13"/>
      <c r="D30" s="13"/>
      <c r="E30" s="9"/>
      <c r="F30" s="9"/>
      <c r="G30" s="9"/>
      <c r="H30" s="16"/>
      <c r="I30" s="16"/>
      <c r="J30" s="16"/>
      <c r="K30" s="15"/>
      <c r="L30" s="15"/>
      <c r="M30" s="15"/>
      <c r="N30" s="15"/>
      <c r="O30" s="15"/>
      <c r="P30" s="15"/>
      <c r="Q30" s="15">
        <f t="shared" si="6"/>
        <v>0</v>
      </c>
      <c r="R30" s="15">
        <f t="shared" si="7"/>
        <v>0</v>
      </c>
      <c r="S30" s="15">
        <f t="shared" si="8"/>
        <v>0</v>
      </c>
      <c r="T30" s="16"/>
      <c r="U30" s="112"/>
      <c r="V30" s="16"/>
      <c r="W30" s="16" t="str">
        <f t="shared" si="15"/>
        <v/>
      </c>
      <c r="X30" s="16"/>
      <c r="Y30" s="13"/>
      <c r="Z30" s="8"/>
      <c r="AA30" s="28"/>
      <c r="AB30" s="28"/>
      <c r="AC30" s="28"/>
      <c r="AD30" s="28"/>
      <c r="AE30" s="28"/>
      <c r="AF30" s="28"/>
      <c r="AG30" s="28"/>
      <c r="AH30" s="28"/>
      <c r="AI30" s="28"/>
      <c r="AJ30" s="28"/>
      <c r="AK30" s="28"/>
      <c r="AL30" s="28"/>
      <c r="AM30" s="28"/>
      <c r="AN30" s="28"/>
      <c r="AO30" s="35"/>
      <c r="AP30" s="34"/>
      <c r="AQ30" s="28"/>
      <c r="AR30" s="34"/>
      <c r="AS30" s="34"/>
      <c r="AT30" s="34"/>
      <c r="AU30" s="34"/>
      <c r="AV30" s="34"/>
      <c r="AW30" s="34"/>
      <c r="AX30" s="34"/>
      <c r="AY30" s="34"/>
      <c r="AZ30" s="34"/>
      <c r="BA30" s="34"/>
      <c r="BB30" s="34"/>
      <c r="BC30" s="34"/>
      <c r="BD30" s="34"/>
      <c r="BE30" s="34"/>
      <c r="BF30" s="34"/>
      <c r="BG30" s="34" t="str">
        <f t="shared" si="9"/>
        <v/>
      </c>
      <c r="BH30" s="34"/>
      <c r="BI30" s="34"/>
      <c r="BJ30" s="247"/>
      <c r="BK30" s="34" t="str">
        <f t="shared" si="1"/>
        <v/>
      </c>
      <c r="BL30" s="34"/>
      <c r="BM30" s="247">
        <f t="shared" si="10"/>
        <v>0</v>
      </c>
      <c r="BN30" s="34"/>
      <c r="BO30" s="34"/>
      <c r="BP30" s="247">
        <f t="shared" si="2"/>
        <v>0</v>
      </c>
      <c r="BQ30" s="247">
        <f t="shared" si="3"/>
        <v>0</v>
      </c>
      <c r="BR30" s="247">
        <f t="shared" si="11"/>
        <v>0</v>
      </c>
      <c r="BS30" s="34" t="str">
        <f t="shared" si="4"/>
        <v/>
      </c>
      <c r="BT30" s="44" t="str">
        <f t="shared" si="12"/>
        <v/>
      </c>
      <c r="BU30" s="34"/>
      <c r="BV30" s="34" t="str">
        <f t="shared" si="13"/>
        <v/>
      </c>
      <c r="BW30" s="34" t="str">
        <f t="shared" si="14"/>
        <v/>
      </c>
      <c r="BX30" s="34"/>
      <c r="BY30" s="34"/>
      <c r="BZ30" s="34"/>
      <c r="CA30" s="34"/>
    </row>
    <row r="31" customHeight="1" spans="1:79">
      <c r="A31" s="17" t="s">
        <v>1091</v>
      </c>
      <c r="B31" s="137"/>
      <c r="C31" s="137"/>
      <c r="D31" s="137"/>
      <c r="E31" s="14"/>
      <c r="F31" s="216"/>
      <c r="G31" s="16"/>
      <c r="H31" s="16"/>
      <c r="I31" s="16"/>
      <c r="J31" s="16"/>
      <c r="K31" s="16">
        <f t="shared" ref="K31:T31" si="17">SUM(K8:K30)</f>
        <v>0</v>
      </c>
      <c r="L31" s="16">
        <f t="shared" si="17"/>
        <v>0</v>
      </c>
      <c r="M31" s="16">
        <f t="shared" si="17"/>
        <v>0</v>
      </c>
      <c r="N31" s="16">
        <f t="shared" si="17"/>
        <v>0</v>
      </c>
      <c r="O31" s="16">
        <f t="shared" si="17"/>
        <v>0</v>
      </c>
      <c r="P31" s="16">
        <f t="shared" si="17"/>
        <v>0</v>
      </c>
      <c r="Q31" s="16">
        <f t="shared" si="17"/>
        <v>0</v>
      </c>
      <c r="R31" s="16">
        <f t="shared" si="17"/>
        <v>0</v>
      </c>
      <c r="S31" s="16">
        <f t="shared" si="17"/>
        <v>0</v>
      </c>
      <c r="T31" s="112">
        <f t="shared" si="17"/>
        <v>0</v>
      </c>
      <c r="U31" s="16"/>
      <c r="V31" s="112">
        <f>SUM(V8:V30)</f>
        <v>0</v>
      </c>
      <c r="W31" s="16" t="str">
        <f t="shared" si="15"/>
        <v/>
      </c>
      <c r="X31" s="16"/>
      <c r="Y31" s="13"/>
      <c r="Z31" s="8"/>
      <c r="AA31" s="28"/>
      <c r="AB31" s="28"/>
      <c r="AC31" s="28"/>
      <c r="AD31" s="28"/>
      <c r="AE31" s="28"/>
      <c r="AF31" s="28"/>
      <c r="AG31" s="28"/>
      <c r="AH31" s="28"/>
      <c r="AI31" s="28"/>
      <c r="AJ31" s="28"/>
      <c r="AK31" s="28"/>
      <c r="AL31" s="28"/>
      <c r="AM31" s="28"/>
      <c r="AN31" s="28"/>
      <c r="AO31" s="35"/>
      <c r="AP31" s="34"/>
      <c r="AQ31" s="28"/>
      <c r="AR31" s="34"/>
      <c r="AS31" s="34"/>
      <c r="AT31" s="34"/>
      <c r="AU31" s="34"/>
      <c r="AV31" s="34"/>
      <c r="AW31" s="34"/>
      <c r="AX31" s="34"/>
      <c r="AY31" s="34"/>
      <c r="AZ31" s="34"/>
      <c r="BA31" s="34"/>
      <c r="BB31" s="34"/>
      <c r="BC31" s="34"/>
      <c r="BD31" s="34"/>
      <c r="BE31" s="34"/>
      <c r="BF31" s="34"/>
      <c r="BG31" s="34" t="str">
        <f t="shared" si="9"/>
        <v/>
      </c>
      <c r="BH31" s="34"/>
      <c r="BI31" s="34"/>
      <c r="BJ31" s="247"/>
      <c r="BK31" s="34" t="str">
        <f t="shared" si="1"/>
        <v/>
      </c>
      <c r="BL31" s="34"/>
      <c r="BM31" s="247">
        <f t="shared" si="10"/>
        <v>0</v>
      </c>
      <c r="BN31" s="34"/>
      <c r="BO31" s="34"/>
      <c r="BP31" s="247">
        <f t="shared" si="2"/>
        <v>0</v>
      </c>
      <c r="BQ31" s="247">
        <f t="shared" si="3"/>
        <v>0</v>
      </c>
      <c r="BR31" s="247">
        <f t="shared" si="11"/>
        <v>0</v>
      </c>
      <c r="BS31" s="34" t="str">
        <f t="shared" si="4"/>
        <v/>
      </c>
      <c r="BT31" s="44" t="str">
        <f t="shared" si="12"/>
        <v/>
      </c>
      <c r="BU31" s="34"/>
      <c r="BV31" s="34" t="str">
        <f t="shared" si="13"/>
        <v/>
      </c>
      <c r="BW31" s="34" t="str">
        <f t="shared" si="14"/>
        <v/>
      </c>
      <c r="BX31" s="34"/>
      <c r="BY31" s="34"/>
      <c r="BZ31" s="34"/>
      <c r="CA31" s="34"/>
    </row>
    <row r="32" customHeight="1" spans="1:79">
      <c r="A32" s="17" t="s">
        <v>1092</v>
      </c>
      <c r="B32" s="137"/>
      <c r="C32" s="137"/>
      <c r="D32" s="137"/>
      <c r="E32" s="14"/>
      <c r="F32" s="16"/>
      <c r="G32" s="16"/>
      <c r="H32" s="16"/>
      <c r="I32" s="16"/>
      <c r="J32" s="16"/>
      <c r="K32" s="16"/>
      <c r="L32" s="27">
        <f>M31</f>
        <v>0</v>
      </c>
      <c r="M32" s="27"/>
      <c r="N32" s="16"/>
      <c r="O32" s="27">
        <f>P31</f>
        <v>0</v>
      </c>
      <c r="P32" s="27"/>
      <c r="Q32" s="16"/>
      <c r="R32" s="27">
        <f>S31</f>
        <v>0</v>
      </c>
      <c r="S32" s="27"/>
      <c r="T32" s="27"/>
      <c r="U32" s="27"/>
      <c r="V32" s="27"/>
      <c r="W32" s="108"/>
      <c r="X32" s="27"/>
      <c r="Y32" s="27"/>
      <c r="AA32" s="28"/>
      <c r="AB32" s="28"/>
      <c r="AC32" s="28"/>
      <c r="AD32" s="28"/>
      <c r="AE32" s="28"/>
      <c r="AF32" s="28"/>
      <c r="AG32" s="28"/>
      <c r="AH32" s="28"/>
      <c r="AI32" s="28"/>
      <c r="AJ32" s="28"/>
      <c r="AK32" s="28"/>
      <c r="AL32" s="28"/>
      <c r="AM32" s="28"/>
      <c r="AN32" s="28"/>
      <c r="AO32" s="35"/>
      <c r="AP32" s="34"/>
      <c r="AQ32" s="28"/>
      <c r="AR32" s="34"/>
      <c r="AS32" s="34"/>
      <c r="AT32" s="34"/>
      <c r="AU32" s="34"/>
      <c r="AV32" s="34"/>
      <c r="AW32" s="34"/>
      <c r="AX32" s="34"/>
      <c r="AY32" s="34"/>
      <c r="AZ32" s="34"/>
      <c r="BA32" s="34"/>
      <c r="BB32" s="34"/>
      <c r="BC32" s="34"/>
      <c r="BD32" s="34"/>
      <c r="BE32" s="34"/>
      <c r="BF32" s="34"/>
      <c r="BG32" s="34" t="str">
        <f t="shared" si="9"/>
        <v/>
      </c>
      <c r="BH32" s="34"/>
      <c r="BI32" s="34"/>
      <c r="BJ32" s="247"/>
      <c r="BK32" s="34" t="str">
        <f t="shared" si="1"/>
        <v/>
      </c>
      <c r="BL32" s="34"/>
      <c r="BM32" s="247">
        <f t="shared" si="10"/>
        <v>0</v>
      </c>
      <c r="BN32" s="34"/>
      <c r="BO32" s="34"/>
      <c r="BP32" s="247">
        <f t="shared" si="2"/>
        <v>0</v>
      </c>
      <c r="BQ32" s="247">
        <f t="shared" si="3"/>
        <v>0</v>
      </c>
      <c r="BR32" s="247">
        <f t="shared" si="11"/>
        <v>0</v>
      </c>
      <c r="BS32" s="34" t="str">
        <f t="shared" ref="BS32:BS33" si="18">IFERROR(ROUND(BG32-BH32-BI32,0),"")</f>
        <v/>
      </c>
      <c r="BT32" s="44" t="str">
        <f t="shared" si="12"/>
        <v/>
      </c>
      <c r="BU32" s="34"/>
      <c r="BV32" s="34" t="str">
        <f t="shared" si="13"/>
        <v/>
      </c>
      <c r="BW32" s="34" t="str">
        <f t="shared" si="14"/>
        <v/>
      </c>
      <c r="BX32" s="34"/>
      <c r="BY32" s="34"/>
      <c r="BZ32" s="34"/>
      <c r="CA32" s="34"/>
    </row>
    <row r="33" customHeight="1" spans="1:79">
      <c r="A33" s="17" t="s">
        <v>1093</v>
      </c>
      <c r="B33" s="137"/>
      <c r="C33" s="137"/>
      <c r="D33" s="137"/>
      <c r="E33" s="14"/>
      <c r="F33" s="216"/>
      <c r="G33" s="27"/>
      <c r="H33" s="16"/>
      <c r="I33" s="16"/>
      <c r="J33" s="16"/>
      <c r="K33" s="16">
        <f>K31-K32</f>
        <v>0</v>
      </c>
      <c r="L33" s="16">
        <f>L31-L32</f>
        <v>0</v>
      </c>
      <c r="M33" s="16"/>
      <c r="N33" s="16">
        <f>N31-N32</f>
        <v>0</v>
      </c>
      <c r="O33" s="16">
        <f>O31-O32</f>
        <v>0</v>
      </c>
      <c r="P33" s="16"/>
      <c r="Q33" s="16">
        <f>Q31-Q32</f>
        <v>0</v>
      </c>
      <c r="R33" s="16">
        <f>R31-R32</f>
        <v>0</v>
      </c>
      <c r="S33" s="16"/>
      <c r="T33" s="112">
        <f>T31</f>
        <v>0</v>
      </c>
      <c r="U33" s="16"/>
      <c r="V33" s="112">
        <f>V31</f>
        <v>0</v>
      </c>
      <c r="W33" s="108" t="str">
        <f>IF(R33=0,"",(V33-R33)/R33*100)</f>
        <v/>
      </c>
      <c r="X33" s="16"/>
      <c r="Y33" s="13"/>
      <c r="Z33" s="8"/>
      <c r="AA33" s="28"/>
      <c r="AB33" s="28"/>
      <c r="AC33" s="28"/>
      <c r="AD33" s="28"/>
      <c r="AE33" s="28"/>
      <c r="AF33" s="28"/>
      <c r="AG33" s="28"/>
      <c r="AH33" s="28"/>
      <c r="AI33" s="28"/>
      <c r="AJ33" s="28"/>
      <c r="AK33" s="28"/>
      <c r="AL33" s="28"/>
      <c r="AM33" s="28"/>
      <c r="AN33" s="28"/>
      <c r="AO33" s="35"/>
      <c r="AP33" s="34"/>
      <c r="AQ33" s="28"/>
      <c r="AR33" s="34"/>
      <c r="AS33" s="34"/>
      <c r="AT33" s="34"/>
      <c r="AU33" s="34"/>
      <c r="AV33" s="34"/>
      <c r="AW33" s="34"/>
      <c r="AX33" s="34"/>
      <c r="AY33" s="34"/>
      <c r="AZ33" s="34"/>
      <c r="BA33" s="34"/>
      <c r="BB33" s="34"/>
      <c r="BC33" s="34"/>
      <c r="BD33" s="34"/>
      <c r="BE33" s="34"/>
      <c r="BF33" s="34"/>
      <c r="BG33" s="34" t="str">
        <f t="shared" si="9"/>
        <v/>
      </c>
      <c r="BH33" s="34"/>
      <c r="BI33" s="34"/>
      <c r="BJ33" s="247"/>
      <c r="BK33" s="34" t="str">
        <f t="shared" si="1"/>
        <v/>
      </c>
      <c r="BL33" s="34"/>
      <c r="BM33" s="247">
        <f t="shared" si="10"/>
        <v>0</v>
      </c>
      <c r="BN33" s="34"/>
      <c r="BO33" s="34"/>
      <c r="BP33" s="247">
        <f t="shared" si="2"/>
        <v>0</v>
      </c>
      <c r="BQ33" s="247">
        <f t="shared" si="3"/>
        <v>0</v>
      </c>
      <c r="BR33" s="247">
        <f t="shared" si="11"/>
        <v>0</v>
      </c>
      <c r="BS33" s="34" t="str">
        <f t="shared" si="18"/>
        <v/>
      </c>
      <c r="BT33" s="44" t="str">
        <f t="shared" si="12"/>
        <v/>
      </c>
      <c r="BU33" s="34"/>
      <c r="BV33" s="34" t="str">
        <f t="shared" si="13"/>
        <v/>
      </c>
      <c r="BW33" s="34" t="str">
        <f t="shared" si="14"/>
        <v/>
      </c>
      <c r="BX33" s="34"/>
      <c r="BY33" s="34"/>
      <c r="BZ33" s="34"/>
      <c r="CA33" s="34"/>
    </row>
    <row r="34" customHeight="1" spans="1:79">
      <c r="A34" s="3" t="str">
        <f>基本信息输入表!$K$6&amp;"填表人："&amp;基本信息输入表!$M$52</f>
        <v>被评估单位填表人：</v>
      </c>
      <c r="V34" s="3" t="str">
        <f>"评估人员："&amp;基本信息输入表!$Q$52</f>
        <v>评估人员：陈诗雨</v>
      </c>
      <c r="Z34" s="3"/>
      <c r="BV34" s="3"/>
      <c r="BW34" s="3"/>
      <c r="BX34" s="3"/>
      <c r="BY34" s="3"/>
      <c r="BZ34" s="3"/>
      <c r="CA34" s="3"/>
    </row>
    <row r="35" customHeight="1" spans="1:26">
      <c r="A35" s="3" t="str">
        <f>"填表日期："&amp;YEAR(基本信息输入表!$O$52)&amp;"年"&amp;MONTH(基本信息输入表!$O$52)&amp;"月"&amp;DAY(基本信息输入表!$O$52)&amp;"日"</f>
        <v>填表日期：1900年1月0日</v>
      </c>
      <c r="Z35" s="3"/>
    </row>
    <row r="36" customHeight="1" spans="26:26">
      <c r="Z36" s="244" t="s">
        <v>466</v>
      </c>
    </row>
  </sheetData>
  <mergeCells count="51">
    <mergeCell ref="A2:Y2"/>
    <mergeCell ref="A3:Y3"/>
    <mergeCell ref="W4:Y4"/>
    <mergeCell ref="V5:Y5"/>
    <mergeCell ref="AA5:AI5"/>
    <mergeCell ref="AJ5:AV5"/>
    <mergeCell ref="AW5:BU5"/>
    <mergeCell ref="BV5:CA5"/>
    <mergeCell ref="K6:M6"/>
    <mergeCell ref="N6:P6"/>
    <mergeCell ref="Q6:R6"/>
    <mergeCell ref="T6:V6"/>
    <mergeCell ref="AJ6:AP6"/>
    <mergeCell ref="AQ6:AR6"/>
    <mergeCell ref="AS6:AT6"/>
    <mergeCell ref="AX6:AZ6"/>
    <mergeCell ref="BA6:BQ6"/>
    <mergeCell ref="BR6:BT6"/>
    <mergeCell ref="BV6:BW6"/>
    <mergeCell ref="BX6:BY6"/>
    <mergeCell ref="A31:D31"/>
    <mergeCell ref="A32:D32"/>
    <mergeCell ref="A33:D33"/>
    <mergeCell ref="A6:A7"/>
    <mergeCell ref="B6:B7"/>
    <mergeCell ref="C6:C7"/>
    <mergeCell ref="D6:D7"/>
    <mergeCell ref="E6:E7"/>
    <mergeCell ref="F6:F7"/>
    <mergeCell ref="G6:G7"/>
    <mergeCell ref="H6:H7"/>
    <mergeCell ref="I6:I7"/>
    <mergeCell ref="J6:J7"/>
    <mergeCell ref="S6:S7"/>
    <mergeCell ref="W6:W7"/>
    <mergeCell ref="X6:X7"/>
    <mergeCell ref="Y6:Y7"/>
    <mergeCell ref="AA6:AA7"/>
    <mergeCell ref="AB6:AB7"/>
    <mergeCell ref="AC6:AC7"/>
    <mergeCell ref="AD6:AD7"/>
    <mergeCell ref="AE6:AE7"/>
    <mergeCell ref="AF6:AF7"/>
    <mergeCell ref="AG6:AG7"/>
    <mergeCell ref="AH6:AH7"/>
    <mergeCell ref="AI6:AI7"/>
    <mergeCell ref="AU6:AU7"/>
    <mergeCell ref="AV6:AV7"/>
    <mergeCell ref="AW6:AW7"/>
    <mergeCell ref="BZ6:BZ7"/>
    <mergeCell ref="CA6:CA7"/>
  </mergeCells>
  <dataValidations count="6">
    <dataValidation type="list" allowBlank="1" showInputMessage="1" showErrorMessage="1" sqref="AQ8:AQ33">
      <formula1>基本信息输入表!$A$126:$A$128</formula1>
    </dataValidation>
    <dataValidation type="list" allowBlank="1" showInputMessage="1" showErrorMessage="1" sqref="AS8:AS33">
      <formula1>基本信息输入表!$A$129:$A$132</formula1>
    </dataValidation>
    <dataValidation type="list" allowBlank="1" showInputMessage="1" showErrorMessage="1" sqref="AW8:AW33">
      <formula1>基本信息输入表!$A$148:$A$152</formula1>
    </dataValidation>
    <dataValidation type="list" allowBlank="1" showInputMessage="1" showErrorMessage="1" sqref="BA8:BA33">
      <formula1>基本信息输入表!$A$167:$A$172</formula1>
    </dataValidation>
    <dataValidation type="list" allowBlank="1" showInputMessage="1" showErrorMessage="1" sqref="AJ8:AN33">
      <formula1>$A$108:$A$109</formula1>
    </dataValidation>
    <dataValidation type="list" allowBlank="1" showInputMessage="1" showErrorMessage="1" sqref="AA8:AG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46" fitToHeight="1000" orientation="landscape"/>
  <headerFooter scaleWithDoc="0">
    <oddFooter>&amp;R&amp;"宋体,常规"&amp;10&amp;P/&amp;N</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A36"/>
  <sheetViews>
    <sheetView showGridLines="0" topLeftCell="C1" workbookViewId="0">
      <selection activeCell="T35" sqref="T35"/>
    </sheetView>
  </sheetViews>
  <sheetFormatPr defaultColWidth="9" defaultRowHeight="15.75" customHeight="1"/>
  <cols>
    <col min="1" max="1" width="4.5" style="3" customWidth="1"/>
    <col min="2" max="2" width="8.5" style="3" customWidth="1"/>
    <col min="3" max="4" width="11.25" style="3" customWidth="1"/>
    <col min="5" max="6" width="4.75" style="3" customWidth="1"/>
    <col min="7" max="7" width="16.25" style="3" customWidth="1"/>
    <col min="8" max="8" width="4.25" style="3" customWidth="1"/>
    <col min="9" max="9" width="4.75" style="3" customWidth="1"/>
    <col min="10" max="11" width="5" style="3" customWidth="1"/>
    <col min="12" max="17" width="9.25" style="3" customWidth="1" outlineLevel="1"/>
    <col min="18" max="21" width="12.625" style="3" customWidth="1"/>
    <col min="22" max="22" width="11.25" style="3" customWidth="1"/>
    <col min="23" max="23" width="12.625" style="3" customWidth="1"/>
    <col min="24" max="24" width="6.125" style="3" customWidth="1"/>
    <col min="25" max="25" width="5.75" style="3" customWidth="1"/>
    <col min="26" max="26" width="7.5" style="205" customWidth="1"/>
    <col min="27" max="33" width="5.625" style="4" customWidth="1" outlineLevel="1"/>
    <col min="34" max="34" width="14.75" style="4" customWidth="1" outlineLevel="1"/>
    <col min="35" max="35" width="13.625" style="4" customWidth="1"/>
    <col min="36" max="39" width="5.625" style="4" customWidth="1" outlineLevel="1"/>
    <col min="40" max="41" width="7.25" style="4" customWidth="1" outlineLevel="1"/>
    <col min="42" max="42" width="5.625" style="4" customWidth="1" outlineLevel="1"/>
    <col min="43" max="46" width="8.625" style="4" customWidth="1" outlineLevel="1"/>
    <col min="47" max="47" width="14.625" style="4" customWidth="1" outlineLevel="1"/>
    <col min="48" max="48" width="13.625" style="4" customWidth="1"/>
    <col min="49" max="72" width="8.625" style="4" customWidth="1" outlineLevel="1"/>
    <col min="73" max="73" width="13.75" style="4" customWidth="1"/>
    <col min="74" max="78" width="13.625" style="4" customWidth="1" outlineLevel="1"/>
    <col min="79" max="79" width="13.625" style="4" customWidth="1"/>
    <col min="80" max="16384" width="9" style="3"/>
  </cols>
  <sheetData>
    <row r="1" customHeight="1" spans="1:1">
      <c r="A1" s="5" t="s">
        <v>435</v>
      </c>
    </row>
    <row r="2" s="1" customFormat="1" ht="30" customHeight="1" spans="1:79">
      <c r="A2" s="6" t="s">
        <v>1094</v>
      </c>
      <c r="B2" s="6"/>
      <c r="C2" s="6"/>
      <c r="D2" s="6"/>
      <c r="E2" s="6"/>
      <c r="F2" s="6"/>
      <c r="G2" s="6"/>
      <c r="H2" s="6"/>
      <c r="I2" s="6"/>
      <c r="J2" s="6"/>
      <c r="K2" s="6"/>
      <c r="L2" s="6"/>
      <c r="M2" s="6"/>
      <c r="N2" s="6"/>
      <c r="O2" s="6"/>
      <c r="P2" s="6"/>
      <c r="Q2" s="6"/>
      <c r="R2" s="6"/>
      <c r="S2" s="6"/>
      <c r="T2" s="6"/>
      <c r="U2" s="6"/>
      <c r="V2" s="6"/>
      <c r="W2" s="6"/>
      <c r="X2" s="6"/>
      <c r="Y2" s="6"/>
      <c r="Z2" s="227"/>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row>
    <row r="3" customHeight="1" spans="1:79">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X3" s="2"/>
      <c r="Y3" s="2"/>
      <c r="Z3" s="229"/>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row>
    <row r="4" ht="14.1" customHeight="1" spans="1:26">
      <c r="A4" s="2"/>
      <c r="B4" s="2"/>
      <c r="C4" s="2"/>
      <c r="D4" s="2"/>
      <c r="E4" s="2"/>
      <c r="F4" s="2"/>
      <c r="G4" s="2"/>
      <c r="H4" s="2"/>
      <c r="I4" s="2"/>
      <c r="J4" s="2"/>
      <c r="K4" s="2"/>
      <c r="L4" s="2"/>
      <c r="M4" s="2"/>
      <c r="N4" s="2"/>
      <c r="O4" s="2"/>
      <c r="P4" s="2"/>
      <c r="Q4" s="2"/>
      <c r="R4" s="2"/>
      <c r="S4" s="2"/>
      <c r="T4" s="2"/>
      <c r="U4" s="2"/>
      <c r="V4" s="2"/>
      <c r="W4" s="2"/>
      <c r="X4" s="2"/>
      <c r="Y4" s="2" t="s">
        <v>1095</v>
      </c>
      <c r="Z4" s="96"/>
    </row>
    <row r="5" customHeight="1" spans="1:79">
      <c r="A5" s="7" t="str">
        <f>基本信息输入表!K6&amp;"："&amp;基本信息输入表!M6</f>
        <v>被评估单位：贵州天然气能源投资股份有限公司</v>
      </c>
      <c r="B5" s="7"/>
      <c r="C5" s="7"/>
      <c r="D5" s="7"/>
      <c r="E5" s="7"/>
      <c r="F5" s="7"/>
      <c r="G5" s="7"/>
      <c r="H5" s="21"/>
      <c r="I5" s="21"/>
      <c r="J5" s="21"/>
      <c r="K5" s="21"/>
      <c r="L5" s="21"/>
      <c r="M5" s="21"/>
      <c r="N5" s="21"/>
      <c r="O5" s="21"/>
      <c r="P5" s="21"/>
      <c r="Q5" s="21"/>
      <c r="Y5" s="21" t="s">
        <v>469</v>
      </c>
      <c r="Z5" s="96"/>
      <c r="AA5" s="20" t="s">
        <v>598</v>
      </c>
      <c r="AB5" s="20"/>
      <c r="AC5" s="20"/>
      <c r="AD5" s="20"/>
      <c r="AE5" s="20"/>
      <c r="AF5" s="20"/>
      <c r="AG5" s="20"/>
      <c r="AH5" s="20"/>
      <c r="AI5" s="20"/>
      <c r="AJ5" s="30" t="s">
        <v>599</v>
      </c>
      <c r="AK5" s="31"/>
      <c r="AL5" s="31"/>
      <c r="AM5" s="31"/>
      <c r="AN5" s="31"/>
      <c r="AO5" s="31"/>
      <c r="AP5" s="31"/>
      <c r="AQ5" s="31"/>
      <c r="AR5" s="31"/>
      <c r="AS5" s="31"/>
      <c r="AT5" s="31"/>
      <c r="AU5" s="31"/>
      <c r="AV5" s="32"/>
      <c r="AW5" s="68" t="s">
        <v>600</v>
      </c>
      <c r="AX5" s="36"/>
      <c r="AY5" s="36"/>
      <c r="AZ5" s="36"/>
      <c r="BA5" s="36"/>
      <c r="BB5" s="36"/>
      <c r="BC5" s="36"/>
      <c r="BD5" s="36"/>
      <c r="BE5" s="36"/>
      <c r="BF5" s="36"/>
      <c r="BG5" s="36"/>
      <c r="BH5" s="36"/>
      <c r="BI5" s="36"/>
      <c r="BJ5" s="36"/>
      <c r="BK5" s="36"/>
      <c r="BL5" s="36"/>
      <c r="BM5" s="36"/>
      <c r="BN5" s="36"/>
      <c r="BO5" s="36"/>
      <c r="BP5" s="36"/>
      <c r="BQ5" s="36"/>
      <c r="BR5" s="36"/>
      <c r="BS5" s="36"/>
      <c r="BT5" s="36"/>
      <c r="BU5" s="37"/>
      <c r="BV5" s="33" t="s">
        <v>601</v>
      </c>
      <c r="BW5" s="33"/>
      <c r="BX5" s="33"/>
      <c r="BY5" s="33"/>
      <c r="BZ5" s="33"/>
      <c r="CA5" s="33"/>
    </row>
    <row r="6" s="2" customFormat="1" customHeight="1" spans="1:79">
      <c r="A6" s="9" t="s">
        <v>470</v>
      </c>
      <c r="B6" s="141" t="s">
        <v>1040</v>
      </c>
      <c r="C6" s="9" t="s">
        <v>1085</v>
      </c>
      <c r="D6" s="9" t="s">
        <v>1096</v>
      </c>
      <c r="E6" s="112" t="s">
        <v>1097</v>
      </c>
      <c r="F6" s="112" t="s">
        <v>1098</v>
      </c>
      <c r="G6" s="112" t="s">
        <v>1099</v>
      </c>
      <c r="H6" s="112" t="s">
        <v>1086</v>
      </c>
      <c r="I6" s="112" t="s">
        <v>1100</v>
      </c>
      <c r="J6" s="112" t="s">
        <v>1088</v>
      </c>
      <c r="K6" s="149" t="s">
        <v>1046</v>
      </c>
      <c r="L6" s="146" t="s">
        <v>694</v>
      </c>
      <c r="M6" s="147"/>
      <c r="N6" s="148"/>
      <c r="O6" s="146" t="s">
        <v>695</v>
      </c>
      <c r="P6" s="147"/>
      <c r="Q6" s="148"/>
      <c r="R6" s="9" t="s">
        <v>442</v>
      </c>
      <c r="S6" s="9"/>
      <c r="T6" s="149" t="s">
        <v>781</v>
      </c>
      <c r="U6" s="9" t="s">
        <v>443</v>
      </c>
      <c r="V6" s="9"/>
      <c r="W6" s="9"/>
      <c r="X6" s="112" t="s">
        <v>445</v>
      </c>
      <c r="Y6" s="112" t="s">
        <v>588</v>
      </c>
      <c r="Z6" s="231"/>
      <c r="AA6" s="20" t="s">
        <v>602</v>
      </c>
      <c r="AB6" s="248" t="s">
        <v>1047</v>
      </c>
      <c r="AC6" s="20" t="s">
        <v>654</v>
      </c>
      <c r="AD6" s="20" t="s">
        <v>696</v>
      </c>
      <c r="AE6" s="22" t="s">
        <v>965</v>
      </c>
      <c r="AF6" s="23" t="s">
        <v>630</v>
      </c>
      <c r="AG6" s="23" t="s">
        <v>604</v>
      </c>
      <c r="AH6" s="20" t="s">
        <v>605</v>
      </c>
      <c r="AI6" s="20"/>
      <c r="AJ6" s="30" t="s">
        <v>606</v>
      </c>
      <c r="AK6" s="31"/>
      <c r="AL6" s="31"/>
      <c r="AM6" s="31"/>
      <c r="AN6" s="31"/>
      <c r="AO6" s="31"/>
      <c r="AP6" s="32"/>
      <c r="AQ6" s="33" t="s">
        <v>607</v>
      </c>
      <c r="AR6" s="33"/>
      <c r="AS6" s="33" t="s">
        <v>656</v>
      </c>
      <c r="AT6" s="33"/>
      <c r="AU6" s="33" t="s">
        <v>608</v>
      </c>
      <c r="AV6" s="38"/>
      <c r="AW6" s="20" t="s">
        <v>609</v>
      </c>
      <c r="AX6" s="20" t="s">
        <v>657</v>
      </c>
      <c r="AY6" s="20"/>
      <c r="AZ6" s="20"/>
      <c r="BA6" s="69" t="s">
        <v>823</v>
      </c>
      <c r="BB6" s="70"/>
      <c r="BC6" s="70"/>
      <c r="BD6" s="70"/>
      <c r="BE6" s="70"/>
      <c r="BF6" s="70"/>
      <c r="BG6" s="70"/>
      <c r="BH6" s="70"/>
      <c r="BI6" s="70"/>
      <c r="BJ6" s="70"/>
      <c r="BK6" s="70"/>
      <c r="BL6" s="70"/>
      <c r="BM6" s="70"/>
      <c r="BN6" s="70"/>
      <c r="BO6" s="70"/>
      <c r="BP6" s="70"/>
      <c r="BQ6" s="70"/>
      <c r="BR6" s="20" t="s">
        <v>443</v>
      </c>
      <c r="BS6" s="20"/>
      <c r="BT6" s="20"/>
      <c r="BU6" s="72"/>
      <c r="BV6" s="33" t="s">
        <v>444</v>
      </c>
      <c r="BW6" s="33"/>
      <c r="BX6" s="30" t="s">
        <v>611</v>
      </c>
      <c r="BY6" s="32"/>
      <c r="BZ6" s="33" t="s">
        <v>612</v>
      </c>
      <c r="CA6" s="38"/>
    </row>
    <row r="7" s="2" customFormat="1" ht="31.5" customHeight="1" spans="1:79">
      <c r="A7" s="9"/>
      <c r="B7" s="141"/>
      <c r="C7" s="9"/>
      <c r="D7" s="9"/>
      <c r="E7" s="9"/>
      <c r="F7" s="9"/>
      <c r="G7" s="9"/>
      <c r="H7" s="9"/>
      <c r="I7" s="9"/>
      <c r="J7" s="9"/>
      <c r="K7" s="150"/>
      <c r="L7" s="148" t="s">
        <v>838</v>
      </c>
      <c r="M7" s="148" t="s">
        <v>840</v>
      </c>
      <c r="N7" s="148" t="s">
        <v>1048</v>
      </c>
      <c r="O7" s="148" t="s">
        <v>838</v>
      </c>
      <c r="P7" s="148" t="s">
        <v>840</v>
      </c>
      <c r="Q7" s="148" t="s">
        <v>1048</v>
      </c>
      <c r="R7" s="14" t="s">
        <v>838</v>
      </c>
      <c r="S7" s="9" t="s">
        <v>840</v>
      </c>
      <c r="T7" s="150"/>
      <c r="U7" s="9" t="s">
        <v>838</v>
      </c>
      <c r="V7" s="112" t="s">
        <v>825</v>
      </c>
      <c r="W7" s="9" t="s">
        <v>840</v>
      </c>
      <c r="X7" s="9"/>
      <c r="Y7" s="9"/>
      <c r="Z7" s="229"/>
      <c r="AA7" s="20"/>
      <c r="AB7" s="42"/>
      <c r="AC7" s="20"/>
      <c r="AD7" s="20"/>
      <c r="AE7" s="20"/>
      <c r="AF7" s="20"/>
      <c r="AG7" s="20"/>
      <c r="AH7" s="20"/>
      <c r="AI7" s="20"/>
      <c r="AJ7" s="33" t="s">
        <v>617</v>
      </c>
      <c r="AK7" s="33" t="s">
        <v>618</v>
      </c>
      <c r="AL7" s="95" t="s">
        <v>972</v>
      </c>
      <c r="AM7" s="95" t="s">
        <v>1049</v>
      </c>
      <c r="AN7" s="33" t="s">
        <v>667</v>
      </c>
      <c r="AO7" s="33" t="s">
        <v>620</v>
      </c>
      <c r="AP7" s="30" t="s">
        <v>621</v>
      </c>
      <c r="AQ7" s="33" t="s">
        <v>622</v>
      </c>
      <c r="AR7" s="33" t="s">
        <v>623</v>
      </c>
      <c r="AS7" s="33" t="s">
        <v>622</v>
      </c>
      <c r="AT7" s="33" t="s">
        <v>668</v>
      </c>
      <c r="AU7" s="33"/>
      <c r="AV7" s="41"/>
      <c r="AW7" s="20"/>
      <c r="AX7" s="20" t="s">
        <v>669</v>
      </c>
      <c r="AY7" s="20" t="s">
        <v>826</v>
      </c>
      <c r="AZ7" s="22" t="s">
        <v>1101</v>
      </c>
      <c r="BA7" s="110" t="s">
        <v>784</v>
      </c>
      <c r="BB7" s="110" t="s">
        <v>827</v>
      </c>
      <c r="BC7" s="22" t="s">
        <v>1102</v>
      </c>
      <c r="BD7" s="22" t="s">
        <v>1054</v>
      </c>
      <c r="BE7" s="22" t="s">
        <v>829</v>
      </c>
      <c r="BF7" s="22" t="s">
        <v>830</v>
      </c>
      <c r="BG7" s="22" t="s">
        <v>831</v>
      </c>
      <c r="BH7" s="22" t="s">
        <v>1055</v>
      </c>
      <c r="BI7" s="22" t="s">
        <v>1056</v>
      </c>
      <c r="BJ7" s="22" t="s">
        <v>1089</v>
      </c>
      <c r="BK7" s="22" t="s">
        <v>1061</v>
      </c>
      <c r="BL7" s="22" t="s">
        <v>1090</v>
      </c>
      <c r="BM7" s="22" t="s">
        <v>1064</v>
      </c>
      <c r="BN7" s="22" t="s">
        <v>1065</v>
      </c>
      <c r="BO7" s="22" t="s">
        <v>1066</v>
      </c>
      <c r="BP7" s="22" t="s">
        <v>1067</v>
      </c>
      <c r="BQ7" s="22" t="s">
        <v>1068</v>
      </c>
      <c r="BR7" s="20" t="s">
        <v>838</v>
      </c>
      <c r="BS7" s="20" t="s">
        <v>839</v>
      </c>
      <c r="BT7" s="20" t="s">
        <v>840</v>
      </c>
      <c r="BU7" s="37"/>
      <c r="BV7" s="33" t="s">
        <v>841</v>
      </c>
      <c r="BW7" s="33" t="s">
        <v>842</v>
      </c>
      <c r="BX7" s="33" t="s">
        <v>838</v>
      </c>
      <c r="BY7" s="33" t="s">
        <v>840</v>
      </c>
      <c r="BZ7" s="33"/>
      <c r="CA7" s="41"/>
    </row>
    <row r="8" customHeight="1" spans="1:79">
      <c r="A8" s="107" t="str">
        <f>IF(C8="","",ROW()-7)</f>
        <v/>
      </c>
      <c r="B8" s="9"/>
      <c r="C8" s="13"/>
      <c r="D8" s="13"/>
      <c r="E8" s="9"/>
      <c r="F8" s="9"/>
      <c r="G8" s="9"/>
      <c r="H8" s="9"/>
      <c r="I8" s="9"/>
      <c r="J8" s="9"/>
      <c r="K8" s="14"/>
      <c r="L8" s="15"/>
      <c r="M8" s="15"/>
      <c r="N8" s="15"/>
      <c r="O8" s="15"/>
      <c r="P8" s="15"/>
      <c r="Q8" s="15"/>
      <c r="R8" s="15">
        <f t="shared" ref="R8:R10" si="0">L8+O8</f>
        <v>0</v>
      </c>
      <c r="S8" s="15">
        <f>M8+P8</f>
        <v>0</v>
      </c>
      <c r="T8" s="15">
        <f>N8+Q8</f>
        <v>0</v>
      </c>
      <c r="U8" s="16"/>
      <c r="V8" s="112"/>
      <c r="W8" s="16"/>
      <c r="X8" s="16" t="str">
        <f t="shared" ref="X8:X31" si="1">IF(S8-T8=0,"",(W8-S8+T8)/(S8-T8)*100)</f>
        <v/>
      </c>
      <c r="Y8" s="27"/>
      <c r="Z8" s="8"/>
      <c r="AA8" s="28"/>
      <c r="AB8" s="28"/>
      <c r="AC8" s="28"/>
      <c r="AD8" s="28"/>
      <c r="AE8" s="28"/>
      <c r="AF8" s="28"/>
      <c r="AG8" s="28"/>
      <c r="AH8" s="28"/>
      <c r="AI8" s="28"/>
      <c r="AJ8" s="28"/>
      <c r="AK8" s="28"/>
      <c r="AL8" s="28"/>
      <c r="AM8" s="28"/>
      <c r="AN8" s="28"/>
      <c r="AO8" s="34"/>
      <c r="AP8" s="34"/>
      <c r="AQ8" s="28"/>
      <c r="AR8" s="34"/>
      <c r="AS8" s="34"/>
      <c r="AT8" s="34"/>
      <c r="AU8" s="34"/>
      <c r="AV8" s="34"/>
      <c r="AW8" s="34"/>
      <c r="AX8" s="34" t="s">
        <v>208</v>
      </c>
      <c r="AY8" s="34"/>
      <c r="AZ8" s="34"/>
      <c r="BA8" s="34"/>
      <c r="BB8" s="34"/>
      <c r="BC8" s="34"/>
      <c r="BD8" s="34"/>
      <c r="BE8" s="34"/>
      <c r="BF8" s="34"/>
      <c r="BG8" s="34" t="str">
        <f>IFERROR(BF8/(BE8+BF8)*100,"")</f>
        <v/>
      </c>
      <c r="BH8" s="34"/>
      <c r="BI8" s="34"/>
      <c r="BJ8" s="247"/>
      <c r="BK8" s="34" t="str">
        <f t="shared" ref="BK8:BK33" si="2">IFERROR(BJ8/G8,"")</f>
        <v/>
      </c>
      <c r="BL8" s="34"/>
      <c r="BM8" s="247">
        <f>BJ8*BL8</f>
        <v>0</v>
      </c>
      <c r="BN8" s="34"/>
      <c r="BO8" s="34"/>
      <c r="BP8" s="247">
        <f t="shared" ref="BP8:BP33" si="3">(BJ8+BM8)*BN8*BO8/2</f>
        <v>0</v>
      </c>
      <c r="BQ8" s="247">
        <f t="shared" ref="BQ8:BQ33" si="4">IF(BJ8+BM8+BP8&gt;100,ROUND(BJ8+BM8+BP8,-2),ROUND(BJ8+BM8+BP8,-1))</f>
        <v>0</v>
      </c>
      <c r="BR8" s="247">
        <f>BQ8</f>
        <v>0</v>
      </c>
      <c r="BS8" s="34" t="str">
        <f t="shared" ref="BS8:BS31" si="5">IFERROR(ROUND(BG8-BH8-BI8,0),"")</f>
        <v/>
      </c>
      <c r="BT8" s="44" t="str">
        <f>IFERROR(BR8*BS8/100,"")</f>
        <v/>
      </c>
      <c r="BU8" s="34"/>
      <c r="BV8" s="34" t="str">
        <f>IFERROR((BR8-R8)/R8*100,"")</f>
        <v/>
      </c>
      <c r="BW8" s="34" t="str">
        <f>IFERROR((BT8-S8+T8)/(S8-T8)*100,"")</f>
        <v/>
      </c>
      <c r="BX8" s="34"/>
      <c r="BY8" s="34"/>
      <c r="BZ8" s="34"/>
      <c r="CA8" s="34"/>
    </row>
    <row r="9" customHeight="1" spans="1:79">
      <c r="A9" s="107" t="str">
        <f t="shared" ref="A9:A30" si="6">IF(C9="","",ROW()-7)</f>
        <v/>
      </c>
      <c r="B9" s="9"/>
      <c r="C9" s="13"/>
      <c r="D9" s="13"/>
      <c r="E9" s="9"/>
      <c r="F9" s="9"/>
      <c r="G9" s="9"/>
      <c r="H9" s="9"/>
      <c r="I9" s="9"/>
      <c r="J9" s="9"/>
      <c r="K9" s="14"/>
      <c r="L9" s="15"/>
      <c r="M9" s="15"/>
      <c r="N9" s="15"/>
      <c r="O9" s="15"/>
      <c r="P9" s="15"/>
      <c r="Q9" s="15"/>
      <c r="R9" s="15">
        <f t="shared" ref="R9:R30" si="7">L9+O9</f>
        <v>0</v>
      </c>
      <c r="S9" s="15">
        <f t="shared" ref="S9:S30" si="8">M9+P9</f>
        <v>0</v>
      </c>
      <c r="T9" s="15">
        <f t="shared" ref="T9:T30" si="9">N9+Q9</f>
        <v>0</v>
      </c>
      <c r="U9" s="16"/>
      <c r="V9" s="112"/>
      <c r="W9" s="16"/>
      <c r="X9" s="16" t="str">
        <f t="shared" si="1"/>
        <v/>
      </c>
      <c r="Y9" s="27"/>
      <c r="Z9" s="8"/>
      <c r="AA9" s="28"/>
      <c r="AB9" s="28"/>
      <c r="AC9" s="28"/>
      <c r="AD9" s="28"/>
      <c r="AE9" s="28"/>
      <c r="AF9" s="28"/>
      <c r="AG9" s="28"/>
      <c r="AH9" s="28"/>
      <c r="AI9" s="28"/>
      <c r="AJ9" s="28"/>
      <c r="AK9" s="28"/>
      <c r="AL9" s="28"/>
      <c r="AM9" s="28"/>
      <c r="AN9" s="28"/>
      <c r="AO9" s="35"/>
      <c r="AP9" s="34"/>
      <c r="AQ9" s="28"/>
      <c r="AR9" s="34"/>
      <c r="AS9" s="34"/>
      <c r="AT9" s="34"/>
      <c r="AU9" s="34"/>
      <c r="AV9" s="34"/>
      <c r="AW9" s="34"/>
      <c r="AX9" s="34"/>
      <c r="AY9" s="34"/>
      <c r="AZ9" s="34"/>
      <c r="BA9" s="34"/>
      <c r="BB9" s="34"/>
      <c r="BC9" s="34"/>
      <c r="BD9" s="34"/>
      <c r="BE9" s="34"/>
      <c r="BF9" s="34"/>
      <c r="BG9" s="34" t="str">
        <f t="shared" ref="BG9:BG33" si="10">IFERROR(BF9/(BE9+BF9)*100,"")</f>
        <v/>
      </c>
      <c r="BH9" s="34"/>
      <c r="BI9" s="34"/>
      <c r="BJ9" s="247"/>
      <c r="BK9" s="34" t="str">
        <f t="shared" si="2"/>
        <v/>
      </c>
      <c r="BL9" s="34"/>
      <c r="BM9" s="247">
        <f t="shared" ref="BM9:BM33" si="11">BJ9*BL9</f>
        <v>0</v>
      </c>
      <c r="BN9" s="34"/>
      <c r="BO9" s="34"/>
      <c r="BP9" s="247">
        <f t="shared" si="3"/>
        <v>0</v>
      </c>
      <c r="BQ9" s="247">
        <f t="shared" si="4"/>
        <v>0</v>
      </c>
      <c r="BR9" s="247">
        <f t="shared" ref="BR9:BR33" si="12">BQ9</f>
        <v>0</v>
      </c>
      <c r="BS9" s="34" t="str">
        <f t="shared" si="5"/>
        <v/>
      </c>
      <c r="BT9" s="44" t="str">
        <f t="shared" ref="BT9:BT33" si="13">IFERROR(BR9*BS9/100,"")</f>
        <v/>
      </c>
      <c r="BU9" s="34"/>
      <c r="BV9" s="34" t="str">
        <f t="shared" ref="BV9:BV33" si="14">IFERROR((BR9-R9)/R9*100,"")</f>
        <v/>
      </c>
      <c r="BW9" s="34" t="str">
        <f t="shared" ref="BW9:BW33" si="15">IFERROR((BT9-S9+T9)/(S9-T9)*100,"")</f>
        <v/>
      </c>
      <c r="BX9" s="34"/>
      <c r="BY9" s="34"/>
      <c r="BZ9" s="34"/>
      <c r="CA9" s="34"/>
    </row>
    <row r="10" customHeight="1" spans="1:79">
      <c r="A10" s="107" t="str">
        <f t="shared" si="6"/>
        <v/>
      </c>
      <c r="B10" s="9"/>
      <c r="C10" s="13"/>
      <c r="D10" s="13"/>
      <c r="E10" s="9"/>
      <c r="F10" s="9"/>
      <c r="G10" s="9"/>
      <c r="H10" s="9"/>
      <c r="I10" s="9"/>
      <c r="J10" s="9"/>
      <c r="K10" s="14"/>
      <c r="L10" s="15"/>
      <c r="M10" s="15"/>
      <c r="N10" s="15"/>
      <c r="O10" s="15"/>
      <c r="P10" s="15"/>
      <c r="Q10" s="15"/>
      <c r="R10" s="15">
        <f t="shared" si="7"/>
        <v>0</v>
      </c>
      <c r="S10" s="15">
        <f t="shared" si="8"/>
        <v>0</v>
      </c>
      <c r="T10" s="15">
        <f t="shared" si="9"/>
        <v>0</v>
      </c>
      <c r="U10" s="16"/>
      <c r="V10" s="112"/>
      <c r="W10" s="16"/>
      <c r="X10" s="16" t="str">
        <f t="shared" si="1"/>
        <v/>
      </c>
      <c r="Y10" s="27"/>
      <c r="Z10" s="8"/>
      <c r="AA10" s="28"/>
      <c r="AB10" s="28"/>
      <c r="AC10" s="28"/>
      <c r="AD10" s="28"/>
      <c r="AE10" s="28"/>
      <c r="AF10" s="28"/>
      <c r="AG10" s="28"/>
      <c r="AH10" s="28"/>
      <c r="AI10" s="28"/>
      <c r="AJ10" s="28"/>
      <c r="AK10" s="28"/>
      <c r="AL10" s="28"/>
      <c r="AM10" s="28"/>
      <c r="AN10" s="28"/>
      <c r="AO10" s="35"/>
      <c r="AP10" s="34"/>
      <c r="AQ10" s="28"/>
      <c r="AR10" s="34"/>
      <c r="AS10" s="34"/>
      <c r="AT10" s="34"/>
      <c r="AU10" s="34"/>
      <c r="AV10" s="34"/>
      <c r="AW10" s="34"/>
      <c r="AX10" s="34"/>
      <c r="AY10" s="34"/>
      <c r="AZ10" s="34"/>
      <c r="BA10" s="34"/>
      <c r="BB10" s="34"/>
      <c r="BC10" s="34"/>
      <c r="BD10" s="34"/>
      <c r="BE10" s="34"/>
      <c r="BF10" s="34" t="s">
        <v>208</v>
      </c>
      <c r="BG10" s="34" t="str">
        <f t="shared" si="10"/>
        <v/>
      </c>
      <c r="BH10" s="34"/>
      <c r="BI10" s="34"/>
      <c r="BJ10" s="247"/>
      <c r="BK10" s="34" t="str">
        <f t="shared" si="2"/>
        <v/>
      </c>
      <c r="BL10" s="34"/>
      <c r="BM10" s="247">
        <f t="shared" si="11"/>
        <v>0</v>
      </c>
      <c r="BN10" s="34"/>
      <c r="BO10" s="34"/>
      <c r="BP10" s="247">
        <f t="shared" si="3"/>
        <v>0</v>
      </c>
      <c r="BQ10" s="247">
        <f t="shared" si="4"/>
        <v>0</v>
      </c>
      <c r="BR10" s="247">
        <f t="shared" si="12"/>
        <v>0</v>
      </c>
      <c r="BS10" s="34" t="str">
        <f t="shared" si="5"/>
        <v/>
      </c>
      <c r="BT10" s="44" t="str">
        <f t="shared" si="13"/>
        <v/>
      </c>
      <c r="BU10" s="34"/>
      <c r="BV10" s="34" t="str">
        <f t="shared" si="14"/>
        <v/>
      </c>
      <c r="BW10" s="34" t="str">
        <f t="shared" si="15"/>
        <v/>
      </c>
      <c r="BX10" s="34"/>
      <c r="BY10" s="34"/>
      <c r="BZ10" s="34"/>
      <c r="CA10" s="34"/>
    </row>
    <row r="11" customHeight="1" spans="1:79">
      <c r="A11" s="107" t="str">
        <f t="shared" si="6"/>
        <v/>
      </c>
      <c r="B11" s="9"/>
      <c r="C11" s="13"/>
      <c r="D11" s="13"/>
      <c r="E11" s="9"/>
      <c r="F11" s="9"/>
      <c r="G11" s="9"/>
      <c r="H11" s="9"/>
      <c r="I11" s="9"/>
      <c r="J11" s="9"/>
      <c r="K11" s="14"/>
      <c r="L11" s="15"/>
      <c r="M11" s="15"/>
      <c r="N11" s="15"/>
      <c r="O11" s="15"/>
      <c r="P11" s="15"/>
      <c r="Q11" s="15"/>
      <c r="R11" s="15">
        <f t="shared" si="7"/>
        <v>0</v>
      </c>
      <c r="S11" s="15">
        <f t="shared" si="8"/>
        <v>0</v>
      </c>
      <c r="T11" s="15">
        <f t="shared" si="9"/>
        <v>0</v>
      </c>
      <c r="U11" s="16"/>
      <c r="V11" s="112"/>
      <c r="W11" s="16"/>
      <c r="X11" s="16" t="str">
        <f t="shared" si="1"/>
        <v/>
      </c>
      <c r="Y11" s="27"/>
      <c r="Z11" s="8"/>
      <c r="AA11" s="28"/>
      <c r="AB11" s="28"/>
      <c r="AC11" s="28"/>
      <c r="AD11" s="28"/>
      <c r="AE11" s="28"/>
      <c r="AF11" s="28"/>
      <c r="AG11" s="28"/>
      <c r="AH11" s="28"/>
      <c r="AI11" s="28"/>
      <c r="AJ11" s="28"/>
      <c r="AK11" s="28"/>
      <c r="AL11" s="28"/>
      <c r="AM11" s="28"/>
      <c r="AN11" s="28"/>
      <c r="AO11" s="35"/>
      <c r="AP11" s="34"/>
      <c r="AQ11" s="28"/>
      <c r="AR11" s="34"/>
      <c r="AS11" s="34"/>
      <c r="AT11" s="34"/>
      <c r="AU11" s="34"/>
      <c r="AV11" s="34"/>
      <c r="AW11" s="34"/>
      <c r="AX11" s="34"/>
      <c r="AY11" s="34"/>
      <c r="AZ11" s="34"/>
      <c r="BA11" s="34"/>
      <c r="BB11" s="34"/>
      <c r="BC11" s="34"/>
      <c r="BD11" s="34"/>
      <c r="BE11" s="34"/>
      <c r="BF11" s="34"/>
      <c r="BG11" s="34" t="str">
        <f t="shared" si="10"/>
        <v/>
      </c>
      <c r="BH11" s="34"/>
      <c r="BI11" s="34"/>
      <c r="BJ11" s="247"/>
      <c r="BK11" s="34" t="str">
        <f t="shared" si="2"/>
        <v/>
      </c>
      <c r="BL11" s="34"/>
      <c r="BM11" s="247">
        <f t="shared" si="11"/>
        <v>0</v>
      </c>
      <c r="BN11" s="34"/>
      <c r="BO11" s="34"/>
      <c r="BP11" s="247">
        <f t="shared" si="3"/>
        <v>0</v>
      </c>
      <c r="BQ11" s="247">
        <f t="shared" si="4"/>
        <v>0</v>
      </c>
      <c r="BR11" s="247">
        <f t="shared" si="12"/>
        <v>0</v>
      </c>
      <c r="BS11" s="34" t="str">
        <f t="shared" si="5"/>
        <v/>
      </c>
      <c r="BT11" s="44" t="str">
        <f t="shared" si="13"/>
        <v/>
      </c>
      <c r="BU11" s="34"/>
      <c r="BV11" s="34" t="str">
        <f t="shared" si="14"/>
        <v/>
      </c>
      <c r="BW11" s="34" t="str">
        <f t="shared" si="15"/>
        <v/>
      </c>
      <c r="BX11" s="34"/>
      <c r="BY11" s="34"/>
      <c r="BZ11" s="34"/>
      <c r="CA11" s="34"/>
    </row>
    <row r="12" customHeight="1" spans="1:79">
      <c r="A12" s="107" t="str">
        <f t="shared" si="6"/>
        <v/>
      </c>
      <c r="B12" s="9"/>
      <c r="C12" s="13"/>
      <c r="D12" s="13"/>
      <c r="E12" s="9"/>
      <c r="F12" s="9"/>
      <c r="G12" s="9"/>
      <c r="H12" s="9"/>
      <c r="I12" s="9"/>
      <c r="J12" s="9"/>
      <c r="K12" s="14"/>
      <c r="L12" s="15"/>
      <c r="M12" s="15"/>
      <c r="N12" s="15"/>
      <c r="O12" s="15"/>
      <c r="P12" s="15"/>
      <c r="Q12" s="15"/>
      <c r="R12" s="15">
        <f t="shared" si="7"/>
        <v>0</v>
      </c>
      <c r="S12" s="15">
        <f t="shared" si="8"/>
        <v>0</v>
      </c>
      <c r="T12" s="15">
        <f t="shared" si="9"/>
        <v>0</v>
      </c>
      <c r="U12" s="16"/>
      <c r="V12" s="112"/>
      <c r="W12" s="16"/>
      <c r="X12" s="16" t="str">
        <f t="shared" si="1"/>
        <v/>
      </c>
      <c r="Y12" s="27"/>
      <c r="Z12" s="8"/>
      <c r="AA12" s="28"/>
      <c r="AB12" s="28"/>
      <c r="AC12" s="28"/>
      <c r="AD12" s="28"/>
      <c r="AE12" s="28"/>
      <c r="AF12" s="28"/>
      <c r="AG12" s="28"/>
      <c r="AH12" s="28"/>
      <c r="AI12" s="28"/>
      <c r="AJ12" s="28"/>
      <c r="AK12" s="28"/>
      <c r="AL12" s="28"/>
      <c r="AM12" s="28"/>
      <c r="AN12" s="28"/>
      <c r="AO12" s="35"/>
      <c r="AP12" s="34"/>
      <c r="AQ12" s="28"/>
      <c r="AR12" s="34"/>
      <c r="AS12" s="34"/>
      <c r="AT12" s="34"/>
      <c r="AU12" s="34"/>
      <c r="AV12" s="34"/>
      <c r="AW12" s="34"/>
      <c r="AX12" s="34"/>
      <c r="AY12" s="34"/>
      <c r="AZ12" s="34"/>
      <c r="BA12" s="34"/>
      <c r="BB12" s="34"/>
      <c r="BC12" s="34"/>
      <c r="BD12" s="34"/>
      <c r="BE12" s="34"/>
      <c r="BF12" s="34"/>
      <c r="BG12" s="34" t="str">
        <f t="shared" si="10"/>
        <v/>
      </c>
      <c r="BH12" s="34"/>
      <c r="BI12" s="34"/>
      <c r="BJ12" s="247"/>
      <c r="BK12" s="34" t="str">
        <f t="shared" si="2"/>
        <v/>
      </c>
      <c r="BL12" s="34"/>
      <c r="BM12" s="247">
        <f t="shared" si="11"/>
        <v>0</v>
      </c>
      <c r="BN12" s="34"/>
      <c r="BO12" s="34"/>
      <c r="BP12" s="247">
        <f t="shared" si="3"/>
        <v>0</v>
      </c>
      <c r="BQ12" s="247">
        <f t="shared" si="4"/>
        <v>0</v>
      </c>
      <c r="BR12" s="247">
        <f t="shared" si="12"/>
        <v>0</v>
      </c>
      <c r="BS12" s="34" t="str">
        <f t="shared" si="5"/>
        <v/>
      </c>
      <c r="BT12" s="44" t="str">
        <f t="shared" si="13"/>
        <v/>
      </c>
      <c r="BU12" s="34"/>
      <c r="BV12" s="34" t="str">
        <f t="shared" si="14"/>
        <v/>
      </c>
      <c r="BW12" s="34" t="str">
        <f t="shared" si="15"/>
        <v/>
      </c>
      <c r="BX12" s="34"/>
      <c r="BY12" s="34"/>
      <c r="BZ12" s="34"/>
      <c r="CA12" s="34"/>
    </row>
    <row r="13" customHeight="1" spans="1:79">
      <c r="A13" s="107" t="str">
        <f t="shared" si="6"/>
        <v/>
      </c>
      <c r="B13" s="9"/>
      <c r="C13" s="13"/>
      <c r="D13" s="13"/>
      <c r="E13" s="9"/>
      <c r="F13" s="9"/>
      <c r="G13" s="9"/>
      <c r="H13" s="9"/>
      <c r="I13" s="9"/>
      <c r="J13" s="9"/>
      <c r="K13" s="14"/>
      <c r="L13" s="15"/>
      <c r="M13" s="15"/>
      <c r="N13" s="15"/>
      <c r="O13" s="15"/>
      <c r="P13" s="15"/>
      <c r="Q13" s="15"/>
      <c r="R13" s="15">
        <f t="shared" si="7"/>
        <v>0</v>
      </c>
      <c r="S13" s="15">
        <f t="shared" si="8"/>
        <v>0</v>
      </c>
      <c r="T13" s="15">
        <f t="shared" si="9"/>
        <v>0</v>
      </c>
      <c r="U13" s="16"/>
      <c r="V13" s="112"/>
      <c r="W13" s="16"/>
      <c r="X13" s="16" t="str">
        <f t="shared" si="1"/>
        <v/>
      </c>
      <c r="Y13" s="27"/>
      <c r="Z13" s="8"/>
      <c r="AA13" s="28"/>
      <c r="AB13" s="28"/>
      <c r="AC13" s="28"/>
      <c r="AD13" s="28"/>
      <c r="AE13" s="28"/>
      <c r="AF13" s="28"/>
      <c r="AG13" s="28"/>
      <c r="AH13" s="28"/>
      <c r="AI13" s="28"/>
      <c r="AJ13" s="28"/>
      <c r="AK13" s="28"/>
      <c r="AL13" s="28"/>
      <c r="AM13" s="28"/>
      <c r="AN13" s="28"/>
      <c r="AO13" s="35"/>
      <c r="AP13" s="34"/>
      <c r="AQ13" s="28"/>
      <c r="AR13" s="34"/>
      <c r="AS13" s="34"/>
      <c r="AT13" s="34"/>
      <c r="AU13" s="34"/>
      <c r="AV13" s="34"/>
      <c r="AW13" s="34"/>
      <c r="AX13" s="34"/>
      <c r="AY13" s="34"/>
      <c r="AZ13" s="34"/>
      <c r="BA13" s="34"/>
      <c r="BB13" s="34"/>
      <c r="BC13" s="34"/>
      <c r="BD13" s="34"/>
      <c r="BE13" s="34"/>
      <c r="BF13" s="34"/>
      <c r="BG13" s="34" t="str">
        <f t="shared" si="10"/>
        <v/>
      </c>
      <c r="BH13" s="34"/>
      <c r="BI13" s="34"/>
      <c r="BJ13" s="247"/>
      <c r="BK13" s="34" t="str">
        <f t="shared" si="2"/>
        <v/>
      </c>
      <c r="BL13" s="34"/>
      <c r="BM13" s="247">
        <f t="shared" si="11"/>
        <v>0</v>
      </c>
      <c r="BN13" s="34"/>
      <c r="BO13" s="34"/>
      <c r="BP13" s="247">
        <f t="shared" si="3"/>
        <v>0</v>
      </c>
      <c r="BQ13" s="247">
        <f t="shared" si="4"/>
        <v>0</v>
      </c>
      <c r="BR13" s="247">
        <f t="shared" si="12"/>
        <v>0</v>
      </c>
      <c r="BS13" s="34" t="str">
        <f t="shared" si="5"/>
        <v/>
      </c>
      <c r="BT13" s="44" t="str">
        <f t="shared" si="13"/>
        <v/>
      </c>
      <c r="BU13" s="34"/>
      <c r="BV13" s="34" t="str">
        <f t="shared" si="14"/>
        <v/>
      </c>
      <c r="BW13" s="34" t="str">
        <f t="shared" si="15"/>
        <v/>
      </c>
      <c r="BX13" s="34"/>
      <c r="BY13" s="34"/>
      <c r="BZ13" s="34"/>
      <c r="CA13" s="34"/>
    </row>
    <row r="14" customHeight="1" spans="1:79">
      <c r="A14" s="107" t="str">
        <f t="shared" si="6"/>
        <v/>
      </c>
      <c r="B14" s="9"/>
      <c r="C14" s="13"/>
      <c r="D14" s="13"/>
      <c r="E14" s="9"/>
      <c r="F14" s="9"/>
      <c r="G14" s="9"/>
      <c r="H14" s="9"/>
      <c r="I14" s="9"/>
      <c r="J14" s="9"/>
      <c r="K14" s="14"/>
      <c r="L14" s="15"/>
      <c r="M14" s="15"/>
      <c r="N14" s="15"/>
      <c r="O14" s="15"/>
      <c r="P14" s="15"/>
      <c r="Q14" s="15"/>
      <c r="R14" s="15">
        <f t="shared" si="7"/>
        <v>0</v>
      </c>
      <c r="S14" s="15">
        <f t="shared" si="8"/>
        <v>0</v>
      </c>
      <c r="T14" s="15">
        <f t="shared" si="9"/>
        <v>0</v>
      </c>
      <c r="U14" s="16"/>
      <c r="V14" s="112"/>
      <c r="W14" s="16"/>
      <c r="X14" s="16" t="str">
        <f t="shared" si="1"/>
        <v/>
      </c>
      <c r="Y14" s="27"/>
      <c r="Z14" s="8"/>
      <c r="AA14" s="28"/>
      <c r="AB14" s="28"/>
      <c r="AC14" s="28"/>
      <c r="AD14" s="28"/>
      <c r="AE14" s="28"/>
      <c r="AF14" s="28"/>
      <c r="AG14" s="28"/>
      <c r="AH14" s="28"/>
      <c r="AI14" s="28"/>
      <c r="AJ14" s="28"/>
      <c r="AK14" s="28"/>
      <c r="AL14" s="28"/>
      <c r="AM14" s="28"/>
      <c r="AN14" s="28"/>
      <c r="AO14" s="35"/>
      <c r="AP14" s="34"/>
      <c r="AQ14" s="28"/>
      <c r="AR14" s="34"/>
      <c r="AS14" s="34"/>
      <c r="AT14" s="34"/>
      <c r="AU14" s="34"/>
      <c r="AV14" s="34"/>
      <c r="AW14" s="34"/>
      <c r="AX14" s="34"/>
      <c r="AY14" s="34"/>
      <c r="AZ14" s="34"/>
      <c r="BA14" s="34"/>
      <c r="BB14" s="34"/>
      <c r="BC14" s="34"/>
      <c r="BD14" s="34"/>
      <c r="BE14" s="34"/>
      <c r="BF14" s="34"/>
      <c r="BG14" s="34" t="str">
        <f t="shared" si="10"/>
        <v/>
      </c>
      <c r="BH14" s="34"/>
      <c r="BI14" s="34"/>
      <c r="BJ14" s="247"/>
      <c r="BK14" s="34" t="str">
        <f t="shared" si="2"/>
        <v/>
      </c>
      <c r="BL14" s="34"/>
      <c r="BM14" s="247">
        <f t="shared" si="11"/>
        <v>0</v>
      </c>
      <c r="BN14" s="34"/>
      <c r="BO14" s="34"/>
      <c r="BP14" s="247">
        <f t="shared" si="3"/>
        <v>0</v>
      </c>
      <c r="BQ14" s="247">
        <f t="shared" si="4"/>
        <v>0</v>
      </c>
      <c r="BR14" s="247">
        <f t="shared" si="12"/>
        <v>0</v>
      </c>
      <c r="BS14" s="34" t="str">
        <f t="shared" si="5"/>
        <v/>
      </c>
      <c r="BT14" s="44" t="str">
        <f t="shared" si="13"/>
        <v/>
      </c>
      <c r="BU14" s="34"/>
      <c r="BV14" s="34" t="str">
        <f t="shared" si="14"/>
        <v/>
      </c>
      <c r="BW14" s="34" t="str">
        <f t="shared" si="15"/>
        <v/>
      </c>
      <c r="BX14" s="34"/>
      <c r="BY14" s="34"/>
      <c r="BZ14" s="34"/>
      <c r="CA14" s="34"/>
    </row>
    <row r="15" customHeight="1" spans="1:79">
      <c r="A15" s="107" t="str">
        <f t="shared" si="6"/>
        <v/>
      </c>
      <c r="B15" s="9"/>
      <c r="C15" s="13"/>
      <c r="D15" s="13"/>
      <c r="E15" s="9"/>
      <c r="F15" s="9"/>
      <c r="G15" s="9"/>
      <c r="H15" s="9"/>
      <c r="I15" s="9"/>
      <c r="J15" s="9"/>
      <c r="K15" s="14"/>
      <c r="L15" s="15"/>
      <c r="M15" s="15"/>
      <c r="N15" s="15"/>
      <c r="O15" s="15"/>
      <c r="P15" s="15"/>
      <c r="Q15" s="15"/>
      <c r="R15" s="15">
        <f t="shared" si="7"/>
        <v>0</v>
      </c>
      <c r="S15" s="15">
        <f t="shared" si="8"/>
        <v>0</v>
      </c>
      <c r="T15" s="15">
        <f t="shared" si="9"/>
        <v>0</v>
      </c>
      <c r="U15" s="16"/>
      <c r="V15" s="112"/>
      <c r="W15" s="16"/>
      <c r="X15" s="16" t="str">
        <f t="shared" si="1"/>
        <v/>
      </c>
      <c r="Y15" s="27"/>
      <c r="Z15" s="8"/>
      <c r="AA15" s="28"/>
      <c r="AB15" s="28"/>
      <c r="AC15" s="28"/>
      <c r="AD15" s="28"/>
      <c r="AE15" s="28"/>
      <c r="AF15" s="28"/>
      <c r="AG15" s="28"/>
      <c r="AH15" s="28"/>
      <c r="AI15" s="28"/>
      <c r="AJ15" s="28"/>
      <c r="AK15" s="28"/>
      <c r="AL15" s="28"/>
      <c r="AM15" s="28"/>
      <c r="AN15" s="28"/>
      <c r="AO15" s="35"/>
      <c r="AP15" s="34"/>
      <c r="AQ15" s="28"/>
      <c r="AR15" s="34"/>
      <c r="AS15" s="34"/>
      <c r="AT15" s="34"/>
      <c r="AU15" s="34"/>
      <c r="AV15" s="34"/>
      <c r="AW15" s="34"/>
      <c r="AX15" s="34"/>
      <c r="AY15" s="34"/>
      <c r="AZ15" s="34"/>
      <c r="BA15" s="34"/>
      <c r="BB15" s="34"/>
      <c r="BC15" s="34"/>
      <c r="BD15" s="34"/>
      <c r="BE15" s="34"/>
      <c r="BF15" s="34"/>
      <c r="BG15" s="34" t="str">
        <f t="shared" si="10"/>
        <v/>
      </c>
      <c r="BH15" s="34"/>
      <c r="BI15" s="34"/>
      <c r="BJ15" s="247"/>
      <c r="BK15" s="34" t="str">
        <f t="shared" si="2"/>
        <v/>
      </c>
      <c r="BL15" s="34"/>
      <c r="BM15" s="247">
        <f t="shared" si="11"/>
        <v>0</v>
      </c>
      <c r="BN15" s="34"/>
      <c r="BO15" s="34"/>
      <c r="BP15" s="247">
        <f t="shared" si="3"/>
        <v>0</v>
      </c>
      <c r="BQ15" s="247">
        <f t="shared" si="4"/>
        <v>0</v>
      </c>
      <c r="BR15" s="247">
        <f t="shared" si="12"/>
        <v>0</v>
      </c>
      <c r="BS15" s="34" t="str">
        <f t="shared" si="5"/>
        <v/>
      </c>
      <c r="BT15" s="44" t="str">
        <f t="shared" si="13"/>
        <v/>
      </c>
      <c r="BU15" s="34"/>
      <c r="BV15" s="34" t="str">
        <f t="shared" si="14"/>
        <v/>
      </c>
      <c r="BW15" s="34" t="str">
        <f t="shared" si="15"/>
        <v/>
      </c>
      <c r="BX15" s="34"/>
      <c r="BY15" s="34"/>
      <c r="BZ15" s="34"/>
      <c r="CA15" s="34"/>
    </row>
    <row r="16" customHeight="1" spans="1:79">
      <c r="A16" s="107" t="str">
        <f t="shared" si="6"/>
        <v/>
      </c>
      <c r="B16" s="9"/>
      <c r="C16" s="13"/>
      <c r="D16" s="13"/>
      <c r="E16" s="9"/>
      <c r="F16" s="9"/>
      <c r="G16" s="9"/>
      <c r="H16" s="9"/>
      <c r="I16" s="9"/>
      <c r="J16" s="9"/>
      <c r="K16" s="14"/>
      <c r="L16" s="15"/>
      <c r="M16" s="15"/>
      <c r="N16" s="15"/>
      <c r="O16" s="15"/>
      <c r="P16" s="15"/>
      <c r="Q16" s="15"/>
      <c r="R16" s="15">
        <f t="shared" si="7"/>
        <v>0</v>
      </c>
      <c r="S16" s="15">
        <f t="shared" si="8"/>
        <v>0</v>
      </c>
      <c r="T16" s="15">
        <f t="shared" si="9"/>
        <v>0</v>
      </c>
      <c r="U16" s="16"/>
      <c r="V16" s="112"/>
      <c r="W16" s="16"/>
      <c r="X16" s="16" t="str">
        <f t="shared" si="1"/>
        <v/>
      </c>
      <c r="Y16" s="27"/>
      <c r="Z16" s="8"/>
      <c r="AA16" s="28"/>
      <c r="AB16" s="28"/>
      <c r="AC16" s="28"/>
      <c r="AD16" s="28"/>
      <c r="AE16" s="28"/>
      <c r="AF16" s="28"/>
      <c r="AG16" s="28"/>
      <c r="AH16" s="28"/>
      <c r="AI16" s="28"/>
      <c r="AJ16" s="28"/>
      <c r="AK16" s="28"/>
      <c r="AL16" s="28"/>
      <c r="AM16" s="28"/>
      <c r="AN16" s="28"/>
      <c r="AO16" s="35"/>
      <c r="AP16" s="34"/>
      <c r="AQ16" s="28"/>
      <c r="AR16" s="34"/>
      <c r="AS16" s="34"/>
      <c r="AT16" s="34"/>
      <c r="AU16" s="34"/>
      <c r="AV16" s="34"/>
      <c r="AW16" s="34"/>
      <c r="AX16" s="34"/>
      <c r="AY16" s="34"/>
      <c r="AZ16" s="34"/>
      <c r="BA16" s="34"/>
      <c r="BB16" s="34"/>
      <c r="BC16" s="34"/>
      <c r="BD16" s="34"/>
      <c r="BE16" s="34"/>
      <c r="BF16" s="34"/>
      <c r="BG16" s="34" t="str">
        <f t="shared" si="10"/>
        <v/>
      </c>
      <c r="BH16" s="34"/>
      <c r="BI16" s="34"/>
      <c r="BJ16" s="247"/>
      <c r="BK16" s="34" t="str">
        <f t="shared" si="2"/>
        <v/>
      </c>
      <c r="BL16" s="34"/>
      <c r="BM16" s="247">
        <f t="shared" si="11"/>
        <v>0</v>
      </c>
      <c r="BN16" s="34"/>
      <c r="BO16" s="34"/>
      <c r="BP16" s="247">
        <f t="shared" si="3"/>
        <v>0</v>
      </c>
      <c r="BQ16" s="247">
        <f t="shared" si="4"/>
        <v>0</v>
      </c>
      <c r="BR16" s="247">
        <f t="shared" si="12"/>
        <v>0</v>
      </c>
      <c r="BS16" s="34" t="str">
        <f t="shared" si="5"/>
        <v/>
      </c>
      <c r="BT16" s="44" t="str">
        <f t="shared" si="13"/>
        <v/>
      </c>
      <c r="BU16" s="34"/>
      <c r="BV16" s="34" t="str">
        <f t="shared" si="14"/>
        <v/>
      </c>
      <c r="BW16" s="34" t="str">
        <f t="shared" si="15"/>
        <v/>
      </c>
      <c r="BX16" s="34"/>
      <c r="BY16" s="34"/>
      <c r="BZ16" s="34"/>
      <c r="CA16" s="34"/>
    </row>
    <row r="17" customHeight="1" spans="1:79">
      <c r="A17" s="107"/>
      <c r="B17" s="9"/>
      <c r="C17" s="13"/>
      <c r="D17" s="13"/>
      <c r="E17" s="9"/>
      <c r="F17" s="9"/>
      <c r="G17" s="9"/>
      <c r="H17" s="9"/>
      <c r="I17" s="9"/>
      <c r="J17" s="9"/>
      <c r="K17" s="14"/>
      <c r="L17" s="15"/>
      <c r="M17" s="15"/>
      <c r="N17" s="15"/>
      <c r="O17" s="15"/>
      <c r="P17" s="15"/>
      <c r="Q17" s="15"/>
      <c r="R17" s="15">
        <f t="shared" si="7"/>
        <v>0</v>
      </c>
      <c r="S17" s="15">
        <f t="shared" si="8"/>
        <v>0</v>
      </c>
      <c r="T17" s="15">
        <f t="shared" si="9"/>
        <v>0</v>
      </c>
      <c r="U17" s="16"/>
      <c r="V17" s="112"/>
      <c r="W17" s="16"/>
      <c r="X17" s="16" t="str">
        <f t="shared" ref="X17:X19" si="16">IF(S17-T17=0,"",(W17-S17+T17)/(S17-T17)*100)</f>
        <v/>
      </c>
      <c r="Y17" s="27"/>
      <c r="Z17" s="8"/>
      <c r="AA17" s="28"/>
      <c r="AB17" s="28"/>
      <c r="AC17" s="28"/>
      <c r="AD17" s="28"/>
      <c r="AE17" s="28"/>
      <c r="AF17" s="28"/>
      <c r="AG17" s="28"/>
      <c r="AH17" s="28"/>
      <c r="AI17" s="28"/>
      <c r="AJ17" s="28"/>
      <c r="AK17" s="28"/>
      <c r="AL17" s="28"/>
      <c r="AM17" s="28"/>
      <c r="AN17" s="28"/>
      <c r="AO17" s="35"/>
      <c r="AP17" s="34"/>
      <c r="AQ17" s="28"/>
      <c r="AR17" s="34"/>
      <c r="AS17" s="34"/>
      <c r="AT17" s="34"/>
      <c r="AU17" s="34"/>
      <c r="AV17" s="34"/>
      <c r="AW17" s="34"/>
      <c r="AX17" s="34"/>
      <c r="AY17" s="34"/>
      <c r="AZ17" s="34"/>
      <c r="BA17" s="34"/>
      <c r="BB17" s="34"/>
      <c r="BC17" s="34"/>
      <c r="BD17" s="34"/>
      <c r="BE17" s="34"/>
      <c r="BF17" s="34"/>
      <c r="BG17" s="34"/>
      <c r="BH17" s="34"/>
      <c r="BI17" s="34"/>
      <c r="BJ17" s="247"/>
      <c r="BK17" s="34"/>
      <c r="BL17" s="34"/>
      <c r="BM17" s="247"/>
      <c r="BN17" s="34"/>
      <c r="BO17" s="34"/>
      <c r="BP17" s="247"/>
      <c r="BQ17" s="247"/>
      <c r="BR17" s="247"/>
      <c r="BS17" s="34"/>
      <c r="BT17" s="44"/>
      <c r="BU17" s="34"/>
      <c r="BV17" s="34"/>
      <c r="BW17" s="34"/>
      <c r="BX17" s="34"/>
      <c r="BY17" s="34"/>
      <c r="BZ17" s="34"/>
      <c r="CA17" s="34"/>
    </row>
    <row r="18" customHeight="1" spans="1:79">
      <c r="A18" s="107"/>
      <c r="B18" s="9"/>
      <c r="C18" s="13"/>
      <c r="D18" s="13"/>
      <c r="E18" s="9"/>
      <c r="F18" s="9"/>
      <c r="G18" s="9"/>
      <c r="H18" s="9"/>
      <c r="I18" s="9"/>
      <c r="J18" s="9"/>
      <c r="K18" s="14"/>
      <c r="L18" s="15"/>
      <c r="M18" s="15"/>
      <c r="N18" s="15"/>
      <c r="O18" s="15"/>
      <c r="P18" s="15"/>
      <c r="Q18" s="15"/>
      <c r="R18" s="15">
        <f t="shared" si="7"/>
        <v>0</v>
      </c>
      <c r="S18" s="15">
        <f t="shared" si="8"/>
        <v>0</v>
      </c>
      <c r="T18" s="15">
        <f t="shared" si="9"/>
        <v>0</v>
      </c>
      <c r="U18" s="16"/>
      <c r="V18" s="112"/>
      <c r="W18" s="16"/>
      <c r="X18" s="16" t="str">
        <f t="shared" si="16"/>
        <v/>
      </c>
      <c r="Y18" s="27"/>
      <c r="Z18" s="8"/>
      <c r="AA18" s="28"/>
      <c r="AB18" s="28"/>
      <c r="AC18" s="28"/>
      <c r="AD18" s="28"/>
      <c r="AE18" s="28"/>
      <c r="AF18" s="28"/>
      <c r="AG18" s="28"/>
      <c r="AH18" s="28"/>
      <c r="AI18" s="28"/>
      <c r="AJ18" s="28"/>
      <c r="AK18" s="28"/>
      <c r="AL18" s="28"/>
      <c r="AM18" s="28"/>
      <c r="AN18" s="28"/>
      <c r="AO18" s="35"/>
      <c r="AP18" s="34"/>
      <c r="AQ18" s="28"/>
      <c r="AR18" s="34"/>
      <c r="AS18" s="34"/>
      <c r="AT18" s="34"/>
      <c r="AU18" s="34"/>
      <c r="AV18" s="34"/>
      <c r="AW18" s="34"/>
      <c r="AX18" s="34"/>
      <c r="AY18" s="34"/>
      <c r="AZ18" s="34"/>
      <c r="BA18" s="34"/>
      <c r="BB18" s="34"/>
      <c r="BC18" s="34"/>
      <c r="BD18" s="34"/>
      <c r="BE18" s="34"/>
      <c r="BF18" s="34"/>
      <c r="BG18" s="34"/>
      <c r="BH18" s="34"/>
      <c r="BI18" s="34"/>
      <c r="BJ18" s="247"/>
      <c r="BK18" s="34"/>
      <c r="BL18" s="34"/>
      <c r="BM18" s="247"/>
      <c r="BN18" s="34"/>
      <c r="BO18" s="34"/>
      <c r="BP18" s="247"/>
      <c r="BQ18" s="247"/>
      <c r="BR18" s="247"/>
      <c r="BS18" s="34"/>
      <c r="BT18" s="44"/>
      <c r="BU18" s="34"/>
      <c r="BV18" s="34"/>
      <c r="BW18" s="34"/>
      <c r="BX18" s="34"/>
      <c r="BY18" s="34"/>
      <c r="BZ18" s="34"/>
      <c r="CA18" s="34"/>
    </row>
    <row r="19" customHeight="1" spans="1:79">
      <c r="A19" s="107"/>
      <c r="B19" s="9"/>
      <c r="C19" s="13"/>
      <c r="D19" s="13"/>
      <c r="E19" s="9"/>
      <c r="F19" s="9"/>
      <c r="G19" s="9"/>
      <c r="H19" s="9"/>
      <c r="I19" s="9"/>
      <c r="J19" s="9"/>
      <c r="K19" s="14"/>
      <c r="L19" s="15"/>
      <c r="M19" s="15"/>
      <c r="N19" s="15"/>
      <c r="O19" s="15"/>
      <c r="P19" s="15"/>
      <c r="Q19" s="15"/>
      <c r="R19" s="15">
        <f t="shared" si="7"/>
        <v>0</v>
      </c>
      <c r="S19" s="15">
        <f t="shared" si="8"/>
        <v>0</v>
      </c>
      <c r="T19" s="15">
        <f t="shared" si="9"/>
        <v>0</v>
      </c>
      <c r="U19" s="16"/>
      <c r="V19" s="112"/>
      <c r="W19" s="16"/>
      <c r="X19" s="16" t="str">
        <f t="shared" si="16"/>
        <v/>
      </c>
      <c r="Y19" s="27"/>
      <c r="Z19" s="8"/>
      <c r="AA19" s="28"/>
      <c r="AB19" s="28"/>
      <c r="AC19" s="28"/>
      <c r="AD19" s="28"/>
      <c r="AE19" s="28"/>
      <c r="AF19" s="28"/>
      <c r="AG19" s="28"/>
      <c r="AH19" s="28"/>
      <c r="AI19" s="28"/>
      <c r="AJ19" s="28"/>
      <c r="AK19" s="28"/>
      <c r="AL19" s="28"/>
      <c r="AM19" s="28"/>
      <c r="AN19" s="28"/>
      <c r="AO19" s="35"/>
      <c r="AP19" s="34"/>
      <c r="AQ19" s="28"/>
      <c r="AR19" s="34"/>
      <c r="AS19" s="34"/>
      <c r="AT19" s="34"/>
      <c r="AU19" s="34"/>
      <c r="AV19" s="34"/>
      <c r="AW19" s="34"/>
      <c r="AX19" s="34"/>
      <c r="AY19" s="34"/>
      <c r="AZ19" s="34"/>
      <c r="BA19" s="34"/>
      <c r="BB19" s="34"/>
      <c r="BC19" s="34"/>
      <c r="BD19" s="34"/>
      <c r="BE19" s="34"/>
      <c r="BF19" s="34"/>
      <c r="BG19" s="34"/>
      <c r="BH19" s="34"/>
      <c r="BI19" s="34"/>
      <c r="BJ19" s="247"/>
      <c r="BK19" s="34"/>
      <c r="BL19" s="34"/>
      <c r="BM19" s="247"/>
      <c r="BN19" s="34"/>
      <c r="BO19" s="34"/>
      <c r="BP19" s="247"/>
      <c r="BQ19" s="247"/>
      <c r="BR19" s="247"/>
      <c r="BS19" s="34"/>
      <c r="BT19" s="44"/>
      <c r="BU19" s="34"/>
      <c r="BV19" s="34"/>
      <c r="BW19" s="34"/>
      <c r="BX19" s="34"/>
      <c r="BY19" s="34"/>
      <c r="BZ19" s="34"/>
      <c r="CA19" s="34"/>
    </row>
    <row r="20" customHeight="1" spans="1:79">
      <c r="A20" s="107" t="str">
        <f t="shared" si="6"/>
        <v/>
      </c>
      <c r="B20" s="9"/>
      <c r="C20" s="13"/>
      <c r="D20" s="13"/>
      <c r="E20" s="9"/>
      <c r="F20" s="9"/>
      <c r="G20" s="9"/>
      <c r="H20" s="9"/>
      <c r="I20" s="9"/>
      <c r="J20" s="9"/>
      <c r="K20" s="14"/>
      <c r="L20" s="15"/>
      <c r="M20" s="15"/>
      <c r="N20" s="15"/>
      <c r="O20" s="15"/>
      <c r="P20" s="15"/>
      <c r="Q20" s="15"/>
      <c r="R20" s="15">
        <f t="shared" si="7"/>
        <v>0</v>
      </c>
      <c r="S20" s="15">
        <f t="shared" si="8"/>
        <v>0</v>
      </c>
      <c r="T20" s="15">
        <f t="shared" si="9"/>
        <v>0</v>
      </c>
      <c r="U20" s="16"/>
      <c r="V20" s="112"/>
      <c r="W20" s="16"/>
      <c r="X20" s="16" t="str">
        <f t="shared" si="1"/>
        <v/>
      </c>
      <c r="Y20" s="27"/>
      <c r="Z20" s="8"/>
      <c r="AA20" s="28"/>
      <c r="AB20" s="28"/>
      <c r="AC20" s="28"/>
      <c r="AD20" s="28"/>
      <c r="AE20" s="28"/>
      <c r="AF20" s="28"/>
      <c r="AG20" s="28"/>
      <c r="AH20" s="28"/>
      <c r="AI20" s="28"/>
      <c r="AJ20" s="28"/>
      <c r="AK20" s="28"/>
      <c r="AL20" s="28"/>
      <c r="AM20" s="28"/>
      <c r="AN20" s="28"/>
      <c r="AO20" s="35"/>
      <c r="AP20" s="34"/>
      <c r="AQ20" s="28"/>
      <c r="AR20" s="34"/>
      <c r="AS20" s="34"/>
      <c r="AT20" s="34"/>
      <c r="AU20" s="34"/>
      <c r="AV20" s="34"/>
      <c r="AW20" s="34"/>
      <c r="AX20" s="34"/>
      <c r="AY20" s="34"/>
      <c r="AZ20" s="34"/>
      <c r="BA20" s="34"/>
      <c r="BB20" s="34"/>
      <c r="BC20" s="34"/>
      <c r="BD20" s="34"/>
      <c r="BE20" s="34"/>
      <c r="BF20" s="34"/>
      <c r="BG20" s="34" t="str">
        <f t="shared" si="10"/>
        <v/>
      </c>
      <c r="BH20" s="34"/>
      <c r="BI20" s="34"/>
      <c r="BJ20" s="247"/>
      <c r="BK20" s="34" t="str">
        <f t="shared" si="2"/>
        <v/>
      </c>
      <c r="BL20" s="34"/>
      <c r="BM20" s="247">
        <f t="shared" si="11"/>
        <v>0</v>
      </c>
      <c r="BN20" s="34"/>
      <c r="BO20" s="34"/>
      <c r="BP20" s="247">
        <f t="shared" si="3"/>
        <v>0</v>
      </c>
      <c r="BQ20" s="247">
        <f t="shared" si="4"/>
        <v>0</v>
      </c>
      <c r="BR20" s="247">
        <f t="shared" si="12"/>
        <v>0</v>
      </c>
      <c r="BS20" s="34" t="str">
        <f t="shared" si="5"/>
        <v/>
      </c>
      <c r="BT20" s="44" t="str">
        <f t="shared" si="13"/>
        <v/>
      </c>
      <c r="BU20" s="34"/>
      <c r="BV20" s="34" t="str">
        <f t="shared" si="14"/>
        <v/>
      </c>
      <c r="BW20" s="34" t="str">
        <f t="shared" si="15"/>
        <v/>
      </c>
      <c r="BX20" s="34"/>
      <c r="BY20" s="34"/>
      <c r="BZ20" s="34"/>
      <c r="CA20" s="34"/>
    </row>
    <row r="21" customHeight="1" spans="1:79">
      <c r="A21" s="107" t="str">
        <f t="shared" si="6"/>
        <v/>
      </c>
      <c r="B21" s="9"/>
      <c r="C21" s="13"/>
      <c r="D21" s="13"/>
      <c r="E21" s="9"/>
      <c r="F21" s="9"/>
      <c r="G21" s="9"/>
      <c r="H21" s="9"/>
      <c r="I21" s="9"/>
      <c r="J21" s="9"/>
      <c r="K21" s="14"/>
      <c r="L21" s="15"/>
      <c r="M21" s="15"/>
      <c r="N21" s="15"/>
      <c r="O21" s="15"/>
      <c r="P21" s="15"/>
      <c r="Q21" s="15"/>
      <c r="R21" s="15">
        <f t="shared" si="7"/>
        <v>0</v>
      </c>
      <c r="S21" s="15">
        <f t="shared" si="8"/>
        <v>0</v>
      </c>
      <c r="T21" s="15">
        <f t="shared" si="9"/>
        <v>0</v>
      </c>
      <c r="U21" s="16"/>
      <c r="V21" s="112"/>
      <c r="W21" s="16"/>
      <c r="X21" s="16" t="str">
        <f t="shared" si="1"/>
        <v/>
      </c>
      <c r="Y21" s="27"/>
      <c r="Z21" s="8"/>
      <c r="AA21" s="28"/>
      <c r="AB21" s="28"/>
      <c r="AC21" s="28"/>
      <c r="AD21" s="28"/>
      <c r="AE21" s="28"/>
      <c r="AF21" s="28"/>
      <c r="AG21" s="28"/>
      <c r="AH21" s="28"/>
      <c r="AI21" s="28"/>
      <c r="AJ21" s="28"/>
      <c r="AK21" s="28"/>
      <c r="AL21" s="28"/>
      <c r="AM21" s="28"/>
      <c r="AN21" s="28"/>
      <c r="AO21" s="35"/>
      <c r="AP21" s="34"/>
      <c r="AQ21" s="28"/>
      <c r="AR21" s="34"/>
      <c r="AS21" s="34"/>
      <c r="AT21" s="34"/>
      <c r="AU21" s="34"/>
      <c r="AV21" s="34"/>
      <c r="AW21" s="34"/>
      <c r="AX21" s="34"/>
      <c r="AY21" s="34"/>
      <c r="AZ21" s="34"/>
      <c r="BA21" s="34"/>
      <c r="BB21" s="34"/>
      <c r="BC21" s="34"/>
      <c r="BD21" s="34"/>
      <c r="BE21" s="34"/>
      <c r="BF21" s="34"/>
      <c r="BG21" s="34" t="str">
        <f t="shared" si="10"/>
        <v/>
      </c>
      <c r="BH21" s="34"/>
      <c r="BI21" s="34"/>
      <c r="BJ21" s="247"/>
      <c r="BK21" s="34" t="str">
        <f t="shared" si="2"/>
        <v/>
      </c>
      <c r="BL21" s="34"/>
      <c r="BM21" s="247">
        <f t="shared" si="11"/>
        <v>0</v>
      </c>
      <c r="BN21" s="34"/>
      <c r="BO21" s="34"/>
      <c r="BP21" s="247">
        <f t="shared" si="3"/>
        <v>0</v>
      </c>
      <c r="BQ21" s="247">
        <f t="shared" si="4"/>
        <v>0</v>
      </c>
      <c r="BR21" s="247">
        <f t="shared" si="12"/>
        <v>0</v>
      </c>
      <c r="BS21" s="34" t="str">
        <f t="shared" si="5"/>
        <v/>
      </c>
      <c r="BT21" s="44" t="str">
        <f t="shared" si="13"/>
        <v/>
      </c>
      <c r="BU21" s="34"/>
      <c r="BV21" s="34" t="str">
        <f t="shared" si="14"/>
        <v/>
      </c>
      <c r="BW21" s="34" t="str">
        <f t="shared" si="15"/>
        <v/>
      </c>
      <c r="BX21" s="34"/>
      <c r="BY21" s="34"/>
      <c r="BZ21" s="34"/>
      <c r="CA21" s="34"/>
    </row>
    <row r="22" customHeight="1" spans="1:79">
      <c r="A22" s="107" t="str">
        <f t="shared" si="6"/>
        <v/>
      </c>
      <c r="B22" s="9"/>
      <c r="C22" s="13"/>
      <c r="D22" s="13"/>
      <c r="E22" s="9"/>
      <c r="F22" s="9"/>
      <c r="G22" s="9"/>
      <c r="H22" s="9"/>
      <c r="I22" s="9"/>
      <c r="J22" s="9"/>
      <c r="K22" s="9"/>
      <c r="L22" s="15"/>
      <c r="M22" s="15"/>
      <c r="N22" s="15"/>
      <c r="O22" s="15"/>
      <c r="P22" s="15"/>
      <c r="Q22" s="15"/>
      <c r="R22" s="15">
        <f t="shared" si="7"/>
        <v>0</v>
      </c>
      <c r="S22" s="15">
        <f t="shared" si="8"/>
        <v>0</v>
      </c>
      <c r="T22" s="15">
        <f t="shared" si="9"/>
        <v>0</v>
      </c>
      <c r="U22" s="16"/>
      <c r="V22" s="112"/>
      <c r="W22" s="16"/>
      <c r="X22" s="16" t="str">
        <f t="shared" si="1"/>
        <v/>
      </c>
      <c r="Y22" s="27"/>
      <c r="Z22" s="8"/>
      <c r="AA22" s="28"/>
      <c r="AB22" s="28"/>
      <c r="AC22" s="28"/>
      <c r="AD22" s="28"/>
      <c r="AE22" s="28"/>
      <c r="AF22" s="28"/>
      <c r="AG22" s="28"/>
      <c r="AH22" s="28"/>
      <c r="AI22" s="28"/>
      <c r="AJ22" s="28"/>
      <c r="AK22" s="28"/>
      <c r="AL22" s="28"/>
      <c r="AM22" s="28"/>
      <c r="AN22" s="28"/>
      <c r="AO22" s="35"/>
      <c r="AP22" s="34"/>
      <c r="AQ22" s="28"/>
      <c r="AR22" s="34"/>
      <c r="AS22" s="34"/>
      <c r="AT22" s="34"/>
      <c r="AU22" s="34"/>
      <c r="AV22" s="34"/>
      <c r="AW22" s="34"/>
      <c r="AX22" s="34"/>
      <c r="AY22" s="34"/>
      <c r="AZ22" s="34"/>
      <c r="BA22" s="34"/>
      <c r="BB22" s="34"/>
      <c r="BC22" s="34"/>
      <c r="BD22" s="34"/>
      <c r="BE22" s="34"/>
      <c r="BF22" s="34"/>
      <c r="BG22" s="34" t="str">
        <f t="shared" si="10"/>
        <v/>
      </c>
      <c r="BH22" s="34"/>
      <c r="BI22" s="34"/>
      <c r="BJ22" s="247"/>
      <c r="BK22" s="34" t="str">
        <f t="shared" si="2"/>
        <v/>
      </c>
      <c r="BL22" s="34"/>
      <c r="BM22" s="247">
        <f t="shared" si="11"/>
        <v>0</v>
      </c>
      <c r="BN22" s="34"/>
      <c r="BO22" s="34"/>
      <c r="BP22" s="247">
        <f t="shared" si="3"/>
        <v>0</v>
      </c>
      <c r="BQ22" s="247">
        <f t="shared" si="4"/>
        <v>0</v>
      </c>
      <c r="BR22" s="247">
        <f t="shared" si="12"/>
        <v>0</v>
      </c>
      <c r="BS22" s="34" t="str">
        <f t="shared" si="5"/>
        <v/>
      </c>
      <c r="BT22" s="44" t="str">
        <f t="shared" si="13"/>
        <v/>
      </c>
      <c r="BU22" s="34"/>
      <c r="BV22" s="34" t="str">
        <f t="shared" si="14"/>
        <v/>
      </c>
      <c r="BW22" s="34" t="str">
        <f t="shared" si="15"/>
        <v/>
      </c>
      <c r="BX22" s="34"/>
      <c r="BY22" s="34"/>
      <c r="BZ22" s="34"/>
      <c r="CA22" s="34"/>
    </row>
    <row r="23" customHeight="1" spans="1:79">
      <c r="A23" s="107" t="str">
        <f t="shared" si="6"/>
        <v/>
      </c>
      <c r="B23" s="9"/>
      <c r="C23" s="13"/>
      <c r="D23" s="13"/>
      <c r="E23" s="9"/>
      <c r="F23" s="9"/>
      <c r="G23" s="9"/>
      <c r="H23" s="9"/>
      <c r="I23" s="9"/>
      <c r="J23" s="9"/>
      <c r="K23" s="9"/>
      <c r="L23" s="15"/>
      <c r="M23" s="15"/>
      <c r="N23" s="15"/>
      <c r="O23" s="15"/>
      <c r="P23" s="15"/>
      <c r="Q23" s="15"/>
      <c r="R23" s="15">
        <f t="shared" si="7"/>
        <v>0</v>
      </c>
      <c r="S23" s="15">
        <f t="shared" si="8"/>
        <v>0</v>
      </c>
      <c r="T23" s="15">
        <f t="shared" si="9"/>
        <v>0</v>
      </c>
      <c r="U23" s="16"/>
      <c r="V23" s="112"/>
      <c r="W23" s="16"/>
      <c r="X23" s="16" t="str">
        <f t="shared" si="1"/>
        <v/>
      </c>
      <c r="Y23" s="27"/>
      <c r="Z23" s="8"/>
      <c r="AA23" s="28"/>
      <c r="AB23" s="28"/>
      <c r="AC23" s="28"/>
      <c r="AD23" s="28"/>
      <c r="AE23" s="28"/>
      <c r="AF23" s="28"/>
      <c r="AG23" s="28"/>
      <c r="AH23" s="28"/>
      <c r="AI23" s="28"/>
      <c r="AJ23" s="28"/>
      <c r="AK23" s="28"/>
      <c r="AL23" s="28"/>
      <c r="AM23" s="28"/>
      <c r="AN23" s="28"/>
      <c r="AO23" s="35"/>
      <c r="AP23" s="34"/>
      <c r="AQ23" s="28"/>
      <c r="AR23" s="34"/>
      <c r="AS23" s="34"/>
      <c r="AT23" s="34"/>
      <c r="AU23" s="34"/>
      <c r="AV23" s="34"/>
      <c r="AW23" s="34"/>
      <c r="AX23" s="34"/>
      <c r="AY23" s="34"/>
      <c r="AZ23" s="34"/>
      <c r="BA23" s="34"/>
      <c r="BB23" s="34"/>
      <c r="BC23" s="34"/>
      <c r="BD23" s="34"/>
      <c r="BE23" s="34"/>
      <c r="BF23" s="34"/>
      <c r="BG23" s="34" t="str">
        <f t="shared" si="10"/>
        <v/>
      </c>
      <c r="BH23" s="34"/>
      <c r="BI23" s="34"/>
      <c r="BJ23" s="247"/>
      <c r="BK23" s="34" t="str">
        <f t="shared" si="2"/>
        <v/>
      </c>
      <c r="BL23" s="34"/>
      <c r="BM23" s="247">
        <f t="shared" si="11"/>
        <v>0</v>
      </c>
      <c r="BN23" s="34"/>
      <c r="BO23" s="34"/>
      <c r="BP23" s="247">
        <f t="shared" si="3"/>
        <v>0</v>
      </c>
      <c r="BQ23" s="247">
        <f t="shared" si="4"/>
        <v>0</v>
      </c>
      <c r="BR23" s="247">
        <f t="shared" si="12"/>
        <v>0</v>
      </c>
      <c r="BS23" s="34" t="str">
        <f t="shared" si="5"/>
        <v/>
      </c>
      <c r="BT23" s="44" t="str">
        <f t="shared" si="13"/>
        <v/>
      </c>
      <c r="BU23" s="34"/>
      <c r="BV23" s="34" t="str">
        <f t="shared" si="14"/>
        <v/>
      </c>
      <c r="BW23" s="34" t="str">
        <f t="shared" si="15"/>
        <v/>
      </c>
      <c r="BX23" s="34"/>
      <c r="BY23" s="34"/>
      <c r="BZ23" s="34"/>
      <c r="CA23" s="34"/>
    </row>
    <row r="24" customHeight="1" spans="1:79">
      <c r="A24" s="107" t="str">
        <f t="shared" si="6"/>
        <v/>
      </c>
      <c r="B24" s="9"/>
      <c r="C24" s="13"/>
      <c r="D24" s="13"/>
      <c r="E24" s="9"/>
      <c r="F24" s="9"/>
      <c r="G24" s="9"/>
      <c r="H24" s="9"/>
      <c r="I24" s="9"/>
      <c r="J24" s="9"/>
      <c r="K24" s="9"/>
      <c r="L24" s="15"/>
      <c r="M24" s="15"/>
      <c r="N24" s="15"/>
      <c r="O24" s="15"/>
      <c r="P24" s="15"/>
      <c r="Q24" s="15"/>
      <c r="R24" s="15">
        <f t="shared" si="7"/>
        <v>0</v>
      </c>
      <c r="S24" s="15">
        <f t="shared" si="8"/>
        <v>0</v>
      </c>
      <c r="T24" s="15">
        <f t="shared" si="9"/>
        <v>0</v>
      </c>
      <c r="U24" s="16"/>
      <c r="V24" s="112"/>
      <c r="W24" s="16"/>
      <c r="X24" s="16" t="str">
        <f t="shared" si="1"/>
        <v/>
      </c>
      <c r="Y24" s="27"/>
      <c r="Z24" s="8"/>
      <c r="AA24" s="28"/>
      <c r="AB24" s="28"/>
      <c r="AC24" s="28"/>
      <c r="AD24" s="28"/>
      <c r="AE24" s="28"/>
      <c r="AF24" s="28"/>
      <c r="AG24" s="28"/>
      <c r="AH24" s="28"/>
      <c r="AI24" s="28"/>
      <c r="AJ24" s="28"/>
      <c r="AK24" s="28"/>
      <c r="AL24" s="28"/>
      <c r="AM24" s="28"/>
      <c r="AN24" s="28"/>
      <c r="AO24" s="35"/>
      <c r="AP24" s="34"/>
      <c r="AQ24" s="28"/>
      <c r="AR24" s="34"/>
      <c r="AS24" s="34"/>
      <c r="AT24" s="34"/>
      <c r="AU24" s="34"/>
      <c r="AV24" s="34"/>
      <c r="AW24" s="34"/>
      <c r="AX24" s="34"/>
      <c r="AY24" s="34"/>
      <c r="AZ24" s="34"/>
      <c r="BA24" s="34"/>
      <c r="BB24" s="34"/>
      <c r="BC24" s="34"/>
      <c r="BD24" s="34"/>
      <c r="BE24" s="34"/>
      <c r="BF24" s="34"/>
      <c r="BG24" s="34" t="str">
        <f t="shared" si="10"/>
        <v/>
      </c>
      <c r="BH24" s="34"/>
      <c r="BI24" s="34"/>
      <c r="BJ24" s="247"/>
      <c r="BK24" s="34" t="str">
        <f t="shared" si="2"/>
        <v/>
      </c>
      <c r="BL24" s="34"/>
      <c r="BM24" s="247">
        <f t="shared" si="11"/>
        <v>0</v>
      </c>
      <c r="BN24" s="34"/>
      <c r="BO24" s="34"/>
      <c r="BP24" s="247">
        <f t="shared" si="3"/>
        <v>0</v>
      </c>
      <c r="BQ24" s="247">
        <f t="shared" si="4"/>
        <v>0</v>
      </c>
      <c r="BR24" s="247">
        <f t="shared" si="12"/>
        <v>0</v>
      </c>
      <c r="BS24" s="34" t="str">
        <f t="shared" si="5"/>
        <v/>
      </c>
      <c r="BT24" s="44" t="str">
        <f t="shared" si="13"/>
        <v/>
      </c>
      <c r="BU24" s="34"/>
      <c r="BV24" s="34" t="str">
        <f t="shared" si="14"/>
        <v/>
      </c>
      <c r="BW24" s="34" t="str">
        <f t="shared" si="15"/>
        <v/>
      </c>
      <c r="BX24" s="34"/>
      <c r="BY24" s="34"/>
      <c r="BZ24" s="34"/>
      <c r="CA24" s="34"/>
    </row>
    <row r="25" customHeight="1" spans="1:79">
      <c r="A25" s="107" t="str">
        <f t="shared" si="6"/>
        <v/>
      </c>
      <c r="B25" s="9"/>
      <c r="C25" s="13"/>
      <c r="D25" s="13"/>
      <c r="E25" s="9"/>
      <c r="F25" s="9"/>
      <c r="G25" s="9"/>
      <c r="H25" s="9"/>
      <c r="I25" s="9"/>
      <c r="J25" s="9"/>
      <c r="K25" s="9"/>
      <c r="L25" s="15"/>
      <c r="M25" s="15"/>
      <c r="N25" s="15"/>
      <c r="O25" s="15"/>
      <c r="P25" s="15"/>
      <c r="Q25" s="15"/>
      <c r="R25" s="15">
        <f t="shared" si="7"/>
        <v>0</v>
      </c>
      <c r="S25" s="15">
        <f t="shared" si="8"/>
        <v>0</v>
      </c>
      <c r="T25" s="15">
        <f t="shared" si="9"/>
        <v>0</v>
      </c>
      <c r="U25" s="16"/>
      <c r="V25" s="112"/>
      <c r="W25" s="16"/>
      <c r="X25" s="16" t="str">
        <f t="shared" si="1"/>
        <v/>
      </c>
      <c r="Y25" s="27"/>
      <c r="Z25" s="8"/>
      <c r="AA25" s="28"/>
      <c r="AB25" s="28"/>
      <c r="AC25" s="28"/>
      <c r="AD25" s="28"/>
      <c r="AE25" s="28"/>
      <c r="AF25" s="28"/>
      <c r="AG25" s="28"/>
      <c r="AH25" s="28"/>
      <c r="AI25" s="28"/>
      <c r="AJ25" s="28"/>
      <c r="AK25" s="28"/>
      <c r="AL25" s="28"/>
      <c r="AM25" s="28"/>
      <c r="AN25" s="28"/>
      <c r="AO25" s="35"/>
      <c r="AP25" s="34"/>
      <c r="AQ25" s="28"/>
      <c r="AR25" s="34"/>
      <c r="AS25" s="34"/>
      <c r="AT25" s="34"/>
      <c r="AU25" s="34"/>
      <c r="AV25" s="34"/>
      <c r="AW25" s="34"/>
      <c r="AX25" s="34"/>
      <c r="AY25" s="34"/>
      <c r="AZ25" s="34"/>
      <c r="BA25" s="34"/>
      <c r="BB25" s="34"/>
      <c r="BC25" s="34"/>
      <c r="BD25" s="34"/>
      <c r="BE25" s="34"/>
      <c r="BF25" s="34"/>
      <c r="BG25" s="34" t="str">
        <f t="shared" si="10"/>
        <v/>
      </c>
      <c r="BH25" s="34"/>
      <c r="BI25" s="34"/>
      <c r="BJ25" s="247"/>
      <c r="BK25" s="34" t="str">
        <f t="shared" si="2"/>
        <v/>
      </c>
      <c r="BL25" s="34"/>
      <c r="BM25" s="247">
        <f t="shared" si="11"/>
        <v>0</v>
      </c>
      <c r="BN25" s="34"/>
      <c r="BO25" s="34"/>
      <c r="BP25" s="247">
        <f t="shared" si="3"/>
        <v>0</v>
      </c>
      <c r="BQ25" s="247">
        <f t="shared" si="4"/>
        <v>0</v>
      </c>
      <c r="BR25" s="247">
        <f t="shared" si="12"/>
        <v>0</v>
      </c>
      <c r="BS25" s="34" t="str">
        <f t="shared" si="5"/>
        <v/>
      </c>
      <c r="BT25" s="44" t="str">
        <f t="shared" si="13"/>
        <v/>
      </c>
      <c r="BU25" s="34"/>
      <c r="BV25" s="34" t="str">
        <f t="shared" si="14"/>
        <v/>
      </c>
      <c r="BW25" s="34" t="str">
        <f t="shared" si="15"/>
        <v/>
      </c>
      <c r="BX25" s="34"/>
      <c r="BY25" s="34"/>
      <c r="BZ25" s="34"/>
      <c r="CA25" s="34"/>
    </row>
    <row r="26" customHeight="1" spans="1:79">
      <c r="A26" s="107" t="str">
        <f t="shared" si="6"/>
        <v/>
      </c>
      <c r="B26" s="9"/>
      <c r="C26" s="13"/>
      <c r="D26" s="13"/>
      <c r="E26" s="9"/>
      <c r="F26" s="9"/>
      <c r="G26" s="9"/>
      <c r="H26" s="9"/>
      <c r="I26" s="9"/>
      <c r="J26" s="9"/>
      <c r="K26" s="9"/>
      <c r="L26" s="15"/>
      <c r="M26" s="15"/>
      <c r="N26" s="15"/>
      <c r="O26" s="15"/>
      <c r="P26" s="15"/>
      <c r="Q26" s="15"/>
      <c r="R26" s="15">
        <f t="shared" si="7"/>
        <v>0</v>
      </c>
      <c r="S26" s="15">
        <f t="shared" si="8"/>
        <v>0</v>
      </c>
      <c r="T26" s="15">
        <f t="shared" si="9"/>
        <v>0</v>
      </c>
      <c r="U26" s="16"/>
      <c r="V26" s="112"/>
      <c r="W26" s="16"/>
      <c r="X26" s="16" t="str">
        <f t="shared" si="1"/>
        <v/>
      </c>
      <c r="Y26" s="27"/>
      <c r="Z26" s="8"/>
      <c r="AA26" s="28"/>
      <c r="AB26" s="28"/>
      <c r="AC26" s="28"/>
      <c r="AD26" s="28"/>
      <c r="AE26" s="28"/>
      <c r="AF26" s="28"/>
      <c r="AG26" s="28"/>
      <c r="AH26" s="28"/>
      <c r="AI26" s="28"/>
      <c r="AJ26" s="28"/>
      <c r="AK26" s="28"/>
      <c r="AL26" s="28"/>
      <c r="AM26" s="28"/>
      <c r="AN26" s="28"/>
      <c r="AO26" s="35"/>
      <c r="AP26" s="34"/>
      <c r="AQ26" s="28"/>
      <c r="AR26" s="34"/>
      <c r="AS26" s="34"/>
      <c r="AT26" s="34"/>
      <c r="AU26" s="34"/>
      <c r="AV26" s="34"/>
      <c r="AW26" s="34"/>
      <c r="AX26" s="34"/>
      <c r="AY26" s="34"/>
      <c r="AZ26" s="34"/>
      <c r="BA26" s="34"/>
      <c r="BB26" s="34"/>
      <c r="BC26" s="34"/>
      <c r="BD26" s="34"/>
      <c r="BE26" s="34"/>
      <c r="BF26" s="34"/>
      <c r="BG26" s="34" t="str">
        <f t="shared" si="10"/>
        <v/>
      </c>
      <c r="BH26" s="34"/>
      <c r="BI26" s="34"/>
      <c r="BJ26" s="247"/>
      <c r="BK26" s="34" t="str">
        <f t="shared" si="2"/>
        <v/>
      </c>
      <c r="BL26" s="34"/>
      <c r="BM26" s="247">
        <f t="shared" si="11"/>
        <v>0</v>
      </c>
      <c r="BN26" s="34"/>
      <c r="BO26" s="34"/>
      <c r="BP26" s="247">
        <f t="shared" si="3"/>
        <v>0</v>
      </c>
      <c r="BQ26" s="247">
        <f t="shared" si="4"/>
        <v>0</v>
      </c>
      <c r="BR26" s="247">
        <f t="shared" si="12"/>
        <v>0</v>
      </c>
      <c r="BS26" s="34" t="str">
        <f t="shared" si="5"/>
        <v/>
      </c>
      <c r="BT26" s="44" t="str">
        <f t="shared" si="13"/>
        <v/>
      </c>
      <c r="BU26" s="34"/>
      <c r="BV26" s="34" t="str">
        <f t="shared" si="14"/>
        <v/>
      </c>
      <c r="BW26" s="34" t="str">
        <f t="shared" si="15"/>
        <v/>
      </c>
      <c r="BX26" s="34"/>
      <c r="BY26" s="34"/>
      <c r="BZ26" s="34"/>
      <c r="CA26" s="34"/>
    </row>
    <row r="27" customHeight="1" spans="1:79">
      <c r="A27" s="107" t="str">
        <f t="shared" si="6"/>
        <v/>
      </c>
      <c r="B27" s="9"/>
      <c r="C27" s="13"/>
      <c r="D27" s="13"/>
      <c r="E27" s="9"/>
      <c r="F27" s="9"/>
      <c r="G27" s="9"/>
      <c r="H27" s="9"/>
      <c r="I27" s="9"/>
      <c r="J27" s="9"/>
      <c r="K27" s="9"/>
      <c r="L27" s="15"/>
      <c r="M27" s="15"/>
      <c r="N27" s="15"/>
      <c r="O27" s="15"/>
      <c r="P27" s="15"/>
      <c r="Q27" s="15"/>
      <c r="R27" s="15">
        <f t="shared" si="7"/>
        <v>0</v>
      </c>
      <c r="S27" s="15">
        <f t="shared" si="8"/>
        <v>0</v>
      </c>
      <c r="T27" s="15">
        <f t="shared" si="9"/>
        <v>0</v>
      </c>
      <c r="U27" s="16"/>
      <c r="V27" s="112"/>
      <c r="W27" s="16"/>
      <c r="X27" s="16" t="str">
        <f t="shared" si="1"/>
        <v/>
      </c>
      <c r="Y27" s="27"/>
      <c r="Z27" s="8"/>
      <c r="AA27" s="28"/>
      <c r="AB27" s="28"/>
      <c r="AC27" s="28"/>
      <c r="AD27" s="28"/>
      <c r="AE27" s="28"/>
      <c r="AF27" s="28"/>
      <c r="AG27" s="28"/>
      <c r="AH27" s="28"/>
      <c r="AI27" s="28"/>
      <c r="AJ27" s="28"/>
      <c r="AK27" s="28"/>
      <c r="AL27" s="28"/>
      <c r="AM27" s="28"/>
      <c r="AN27" s="28"/>
      <c r="AO27" s="35"/>
      <c r="AP27" s="34"/>
      <c r="AQ27" s="28"/>
      <c r="AR27" s="34"/>
      <c r="AS27" s="34"/>
      <c r="AT27" s="34"/>
      <c r="AU27" s="34"/>
      <c r="AV27" s="34"/>
      <c r="AW27" s="34"/>
      <c r="AX27" s="34"/>
      <c r="AY27" s="34"/>
      <c r="AZ27" s="34"/>
      <c r="BA27" s="34"/>
      <c r="BB27" s="34"/>
      <c r="BC27" s="34"/>
      <c r="BD27" s="34"/>
      <c r="BE27" s="34"/>
      <c r="BF27" s="34"/>
      <c r="BG27" s="34" t="str">
        <f t="shared" si="10"/>
        <v/>
      </c>
      <c r="BH27" s="34"/>
      <c r="BI27" s="34"/>
      <c r="BJ27" s="247"/>
      <c r="BK27" s="34" t="str">
        <f t="shared" si="2"/>
        <v/>
      </c>
      <c r="BL27" s="34"/>
      <c r="BM27" s="247">
        <f t="shared" si="11"/>
        <v>0</v>
      </c>
      <c r="BN27" s="34"/>
      <c r="BO27" s="34"/>
      <c r="BP27" s="247">
        <f t="shared" si="3"/>
        <v>0</v>
      </c>
      <c r="BQ27" s="247">
        <f t="shared" si="4"/>
        <v>0</v>
      </c>
      <c r="BR27" s="247">
        <f t="shared" si="12"/>
        <v>0</v>
      </c>
      <c r="BS27" s="34" t="str">
        <f t="shared" si="5"/>
        <v/>
      </c>
      <c r="BT27" s="44" t="str">
        <f t="shared" si="13"/>
        <v/>
      </c>
      <c r="BU27" s="34"/>
      <c r="BV27" s="34" t="str">
        <f t="shared" si="14"/>
        <v/>
      </c>
      <c r="BW27" s="34" t="str">
        <f t="shared" si="15"/>
        <v/>
      </c>
      <c r="BX27" s="34"/>
      <c r="BY27" s="34"/>
      <c r="BZ27" s="34"/>
      <c r="CA27" s="34"/>
    </row>
    <row r="28" customHeight="1" spans="1:79">
      <c r="A28" s="107" t="str">
        <f t="shared" si="6"/>
        <v/>
      </c>
      <c r="B28" s="9"/>
      <c r="C28" s="13"/>
      <c r="D28" s="13"/>
      <c r="E28" s="9"/>
      <c r="F28" s="9"/>
      <c r="G28" s="9"/>
      <c r="H28" s="9"/>
      <c r="I28" s="9"/>
      <c r="J28" s="9"/>
      <c r="K28" s="9"/>
      <c r="L28" s="15"/>
      <c r="M28" s="15"/>
      <c r="N28" s="15"/>
      <c r="O28" s="15"/>
      <c r="P28" s="15"/>
      <c r="Q28" s="15"/>
      <c r="R28" s="15">
        <f t="shared" si="7"/>
        <v>0</v>
      </c>
      <c r="S28" s="15">
        <f t="shared" si="8"/>
        <v>0</v>
      </c>
      <c r="T28" s="15">
        <f t="shared" si="9"/>
        <v>0</v>
      </c>
      <c r="U28" s="16"/>
      <c r="V28" s="112"/>
      <c r="W28" s="16"/>
      <c r="X28" s="16" t="str">
        <f t="shared" ref="X28:X29" si="17">IF(S28-T28=0,"",(W28-S28+T28)/(S28-T28)*100)</f>
        <v/>
      </c>
      <c r="Y28" s="27"/>
      <c r="Z28" s="8"/>
      <c r="AA28" s="28"/>
      <c r="AB28" s="28"/>
      <c r="AC28" s="28"/>
      <c r="AD28" s="28"/>
      <c r="AE28" s="28"/>
      <c r="AF28" s="28"/>
      <c r="AG28" s="28"/>
      <c r="AH28" s="28"/>
      <c r="AI28" s="28"/>
      <c r="AJ28" s="28"/>
      <c r="AK28" s="28"/>
      <c r="AL28" s="28"/>
      <c r="AM28" s="28"/>
      <c r="AN28" s="28"/>
      <c r="AO28" s="35"/>
      <c r="AP28" s="34"/>
      <c r="AQ28" s="28"/>
      <c r="AR28" s="34"/>
      <c r="AS28" s="34"/>
      <c r="AT28" s="34"/>
      <c r="AU28" s="34"/>
      <c r="AV28" s="34"/>
      <c r="AW28" s="34"/>
      <c r="AX28" s="34"/>
      <c r="AY28" s="34"/>
      <c r="AZ28" s="34"/>
      <c r="BA28" s="34"/>
      <c r="BB28" s="34"/>
      <c r="BC28" s="34"/>
      <c r="BD28" s="34"/>
      <c r="BE28" s="34"/>
      <c r="BF28" s="34"/>
      <c r="BG28" s="34" t="str">
        <f t="shared" si="10"/>
        <v/>
      </c>
      <c r="BH28" s="34"/>
      <c r="BI28" s="34"/>
      <c r="BJ28" s="247"/>
      <c r="BK28" s="34" t="str">
        <f t="shared" si="2"/>
        <v/>
      </c>
      <c r="BL28" s="34"/>
      <c r="BM28" s="247">
        <f t="shared" si="11"/>
        <v>0</v>
      </c>
      <c r="BN28" s="34"/>
      <c r="BO28" s="34"/>
      <c r="BP28" s="247">
        <f t="shared" si="3"/>
        <v>0</v>
      </c>
      <c r="BQ28" s="247">
        <f t="shared" si="4"/>
        <v>0</v>
      </c>
      <c r="BR28" s="247">
        <f t="shared" si="12"/>
        <v>0</v>
      </c>
      <c r="BS28" s="34" t="str">
        <f t="shared" si="5"/>
        <v/>
      </c>
      <c r="BT28" s="44" t="str">
        <f t="shared" si="13"/>
        <v/>
      </c>
      <c r="BU28" s="34"/>
      <c r="BV28" s="34" t="str">
        <f t="shared" si="14"/>
        <v/>
      </c>
      <c r="BW28" s="34" t="str">
        <f t="shared" si="15"/>
        <v/>
      </c>
      <c r="BX28" s="34"/>
      <c r="BY28" s="34"/>
      <c r="BZ28" s="34"/>
      <c r="CA28" s="34"/>
    </row>
    <row r="29" customHeight="1" spans="1:79">
      <c r="A29" s="107" t="str">
        <f t="shared" si="6"/>
        <v/>
      </c>
      <c r="B29" s="9"/>
      <c r="C29" s="13"/>
      <c r="D29" s="13"/>
      <c r="E29" s="9"/>
      <c r="F29" s="9"/>
      <c r="G29" s="9"/>
      <c r="H29" s="9"/>
      <c r="I29" s="9"/>
      <c r="J29" s="9"/>
      <c r="K29" s="9"/>
      <c r="L29" s="15"/>
      <c r="M29" s="15"/>
      <c r="N29" s="15"/>
      <c r="O29" s="15"/>
      <c r="P29" s="15"/>
      <c r="Q29" s="15"/>
      <c r="R29" s="15">
        <f t="shared" si="7"/>
        <v>0</v>
      </c>
      <c r="S29" s="15">
        <f t="shared" si="8"/>
        <v>0</v>
      </c>
      <c r="T29" s="15">
        <f t="shared" si="9"/>
        <v>0</v>
      </c>
      <c r="U29" s="16"/>
      <c r="V29" s="112"/>
      <c r="W29" s="16"/>
      <c r="X29" s="16" t="str">
        <f t="shared" si="17"/>
        <v/>
      </c>
      <c r="Y29" s="27"/>
      <c r="Z29" s="8"/>
      <c r="AA29" s="28"/>
      <c r="AB29" s="28"/>
      <c r="AC29" s="28"/>
      <c r="AD29" s="28"/>
      <c r="AE29" s="28"/>
      <c r="AF29" s="28"/>
      <c r="AG29" s="28"/>
      <c r="AH29" s="28"/>
      <c r="AI29" s="28"/>
      <c r="AJ29" s="28"/>
      <c r="AK29" s="28"/>
      <c r="AL29" s="28"/>
      <c r="AM29" s="28"/>
      <c r="AN29" s="28"/>
      <c r="AO29" s="35"/>
      <c r="AP29" s="34"/>
      <c r="AQ29" s="28"/>
      <c r="AR29" s="34"/>
      <c r="AS29" s="34"/>
      <c r="AT29" s="34"/>
      <c r="AU29" s="34"/>
      <c r="AV29" s="34"/>
      <c r="AW29" s="34"/>
      <c r="AX29" s="34"/>
      <c r="AY29" s="34"/>
      <c r="AZ29" s="34"/>
      <c r="BA29" s="34"/>
      <c r="BB29" s="34"/>
      <c r="BC29" s="34"/>
      <c r="BD29" s="34"/>
      <c r="BE29" s="34"/>
      <c r="BF29" s="34"/>
      <c r="BG29" s="34" t="str">
        <f t="shared" si="10"/>
        <v/>
      </c>
      <c r="BH29" s="34"/>
      <c r="BI29" s="34"/>
      <c r="BJ29" s="247"/>
      <c r="BK29" s="34" t="str">
        <f t="shared" si="2"/>
        <v/>
      </c>
      <c r="BL29" s="34"/>
      <c r="BM29" s="247">
        <f t="shared" si="11"/>
        <v>0</v>
      </c>
      <c r="BN29" s="34"/>
      <c r="BO29" s="34"/>
      <c r="BP29" s="247">
        <f t="shared" si="3"/>
        <v>0</v>
      </c>
      <c r="BQ29" s="247">
        <f t="shared" si="4"/>
        <v>0</v>
      </c>
      <c r="BR29" s="247">
        <f t="shared" si="12"/>
        <v>0</v>
      </c>
      <c r="BS29" s="34" t="str">
        <f t="shared" si="5"/>
        <v/>
      </c>
      <c r="BT29" s="44" t="str">
        <f t="shared" si="13"/>
        <v/>
      </c>
      <c r="BU29" s="34"/>
      <c r="BV29" s="34" t="str">
        <f t="shared" si="14"/>
        <v/>
      </c>
      <c r="BW29" s="34" t="str">
        <f t="shared" si="15"/>
        <v/>
      </c>
      <c r="BX29" s="34"/>
      <c r="BY29" s="34"/>
      <c r="BZ29" s="34"/>
      <c r="CA29" s="34"/>
    </row>
    <row r="30" customHeight="1" spans="1:79">
      <c r="A30" s="107" t="str">
        <f t="shared" si="6"/>
        <v/>
      </c>
      <c r="B30" s="9"/>
      <c r="C30" s="13"/>
      <c r="D30" s="13"/>
      <c r="E30" s="9"/>
      <c r="F30" s="9"/>
      <c r="G30" s="9"/>
      <c r="H30" s="9"/>
      <c r="I30" s="9"/>
      <c r="J30" s="9"/>
      <c r="K30" s="9"/>
      <c r="L30" s="15"/>
      <c r="M30" s="15"/>
      <c r="N30" s="15"/>
      <c r="O30" s="15"/>
      <c r="P30" s="15"/>
      <c r="Q30" s="15"/>
      <c r="R30" s="15">
        <f t="shared" si="7"/>
        <v>0</v>
      </c>
      <c r="S30" s="15">
        <f t="shared" si="8"/>
        <v>0</v>
      </c>
      <c r="T30" s="15">
        <f t="shared" si="9"/>
        <v>0</v>
      </c>
      <c r="U30" s="16"/>
      <c r="V30" s="112"/>
      <c r="W30" s="16"/>
      <c r="X30" s="16" t="str">
        <f t="shared" si="1"/>
        <v/>
      </c>
      <c r="Y30" s="27"/>
      <c r="Z30" s="8"/>
      <c r="AA30" s="28"/>
      <c r="AB30" s="28"/>
      <c r="AC30" s="28"/>
      <c r="AD30" s="28"/>
      <c r="AE30" s="28"/>
      <c r="AF30" s="28"/>
      <c r="AG30" s="28"/>
      <c r="AH30" s="28"/>
      <c r="AI30" s="28"/>
      <c r="AJ30" s="28"/>
      <c r="AK30" s="28"/>
      <c r="AL30" s="28"/>
      <c r="AM30" s="28"/>
      <c r="AN30" s="28"/>
      <c r="AO30" s="35"/>
      <c r="AP30" s="34"/>
      <c r="AQ30" s="28"/>
      <c r="AR30" s="34"/>
      <c r="AS30" s="34"/>
      <c r="AT30" s="34"/>
      <c r="AU30" s="34"/>
      <c r="AV30" s="34"/>
      <c r="AW30" s="34"/>
      <c r="AX30" s="34"/>
      <c r="AY30" s="34"/>
      <c r="AZ30" s="34"/>
      <c r="BA30" s="34"/>
      <c r="BB30" s="34"/>
      <c r="BC30" s="34"/>
      <c r="BD30" s="34"/>
      <c r="BE30" s="34"/>
      <c r="BF30" s="34"/>
      <c r="BG30" s="34" t="str">
        <f t="shared" si="10"/>
        <v/>
      </c>
      <c r="BH30" s="34"/>
      <c r="BI30" s="34"/>
      <c r="BJ30" s="247"/>
      <c r="BK30" s="34" t="str">
        <f t="shared" si="2"/>
        <v/>
      </c>
      <c r="BL30" s="34"/>
      <c r="BM30" s="247">
        <f t="shared" si="11"/>
        <v>0</v>
      </c>
      <c r="BN30" s="34"/>
      <c r="BO30" s="34"/>
      <c r="BP30" s="247">
        <f t="shared" si="3"/>
        <v>0</v>
      </c>
      <c r="BQ30" s="247">
        <f t="shared" si="4"/>
        <v>0</v>
      </c>
      <c r="BR30" s="247">
        <f t="shared" si="12"/>
        <v>0</v>
      </c>
      <c r="BS30" s="34" t="str">
        <f t="shared" si="5"/>
        <v/>
      </c>
      <c r="BT30" s="44" t="str">
        <f t="shared" si="13"/>
        <v/>
      </c>
      <c r="BU30" s="34"/>
      <c r="BV30" s="34" t="str">
        <f t="shared" si="14"/>
        <v/>
      </c>
      <c r="BW30" s="34" t="str">
        <f t="shared" si="15"/>
        <v/>
      </c>
      <c r="BX30" s="34"/>
      <c r="BY30" s="34"/>
      <c r="BZ30" s="34"/>
      <c r="CA30" s="34"/>
    </row>
    <row r="31" customHeight="1" spans="1:79">
      <c r="A31" s="9" t="s">
        <v>1103</v>
      </c>
      <c r="B31" s="9"/>
      <c r="C31" s="9"/>
      <c r="D31" s="9"/>
      <c r="E31" s="9"/>
      <c r="F31" s="216"/>
      <c r="G31" s="9"/>
      <c r="H31" s="9"/>
      <c r="I31" s="16"/>
      <c r="J31" s="16" t="s">
        <v>721</v>
      </c>
      <c r="K31" s="16"/>
      <c r="L31" s="16">
        <f t="shared" ref="L31:U31" si="18">SUM(L8:L30)</f>
        <v>0</v>
      </c>
      <c r="M31" s="16">
        <f t="shared" si="18"/>
        <v>0</v>
      </c>
      <c r="N31" s="16">
        <f t="shared" si="18"/>
        <v>0</v>
      </c>
      <c r="O31" s="16">
        <f t="shared" si="18"/>
        <v>0</v>
      </c>
      <c r="P31" s="16">
        <f t="shared" si="18"/>
        <v>0</v>
      </c>
      <c r="Q31" s="16">
        <f t="shared" si="18"/>
        <v>0</v>
      </c>
      <c r="R31" s="16">
        <f t="shared" si="18"/>
        <v>0</v>
      </c>
      <c r="S31" s="16">
        <f t="shared" si="18"/>
        <v>0</v>
      </c>
      <c r="T31" s="16">
        <f t="shared" si="18"/>
        <v>0</v>
      </c>
      <c r="U31" s="112">
        <f t="shared" si="18"/>
        <v>0</v>
      </c>
      <c r="V31" s="16"/>
      <c r="W31" s="112">
        <f>SUM(W8:W30)</f>
        <v>0</v>
      </c>
      <c r="X31" s="16" t="str">
        <f t="shared" si="1"/>
        <v/>
      </c>
      <c r="Y31" s="16"/>
      <c r="Z31" s="8"/>
      <c r="AA31" s="28"/>
      <c r="AB31" s="28"/>
      <c r="AC31" s="28"/>
      <c r="AD31" s="28"/>
      <c r="AE31" s="28"/>
      <c r="AF31" s="28"/>
      <c r="AG31" s="28"/>
      <c r="AH31" s="28"/>
      <c r="AI31" s="28"/>
      <c r="AJ31" s="28"/>
      <c r="AK31" s="28"/>
      <c r="AL31" s="28"/>
      <c r="AM31" s="28"/>
      <c r="AN31" s="28"/>
      <c r="AO31" s="35"/>
      <c r="AP31" s="34"/>
      <c r="AQ31" s="28"/>
      <c r="AR31" s="34"/>
      <c r="AS31" s="34"/>
      <c r="AT31" s="34"/>
      <c r="AU31" s="34"/>
      <c r="AV31" s="34"/>
      <c r="AW31" s="34"/>
      <c r="AX31" s="34"/>
      <c r="AY31" s="34"/>
      <c r="AZ31" s="34"/>
      <c r="BA31" s="34"/>
      <c r="BB31" s="34"/>
      <c r="BC31" s="34"/>
      <c r="BD31" s="34"/>
      <c r="BE31" s="34"/>
      <c r="BF31" s="34"/>
      <c r="BG31" s="34" t="str">
        <f t="shared" si="10"/>
        <v/>
      </c>
      <c r="BH31" s="34"/>
      <c r="BI31" s="34"/>
      <c r="BJ31" s="247"/>
      <c r="BK31" s="34" t="str">
        <f t="shared" si="2"/>
        <v/>
      </c>
      <c r="BL31" s="34"/>
      <c r="BM31" s="247">
        <f t="shared" si="11"/>
        <v>0</v>
      </c>
      <c r="BN31" s="34"/>
      <c r="BO31" s="34"/>
      <c r="BP31" s="247">
        <f t="shared" si="3"/>
        <v>0</v>
      </c>
      <c r="BQ31" s="247">
        <f t="shared" si="4"/>
        <v>0</v>
      </c>
      <c r="BR31" s="247">
        <f t="shared" si="12"/>
        <v>0</v>
      </c>
      <c r="BS31" s="34" t="str">
        <f t="shared" si="5"/>
        <v/>
      </c>
      <c r="BT31" s="44" t="str">
        <f t="shared" si="13"/>
        <v/>
      </c>
      <c r="BU31" s="34"/>
      <c r="BV31" s="34" t="str">
        <f t="shared" si="14"/>
        <v/>
      </c>
      <c r="BW31" s="34" t="str">
        <f t="shared" si="15"/>
        <v/>
      </c>
      <c r="BX31" s="34"/>
      <c r="BY31" s="34"/>
      <c r="BZ31" s="34"/>
      <c r="CA31" s="34"/>
    </row>
    <row r="32" customHeight="1" spans="1:79">
      <c r="A32" s="9" t="s">
        <v>1104</v>
      </c>
      <c r="B32" s="9"/>
      <c r="C32" s="9"/>
      <c r="D32" s="9"/>
      <c r="E32" s="9"/>
      <c r="F32" s="16"/>
      <c r="G32" s="16"/>
      <c r="H32" s="16"/>
      <c r="I32" s="16"/>
      <c r="J32" s="16"/>
      <c r="K32" s="16"/>
      <c r="L32" s="16"/>
      <c r="M32" s="27">
        <f>N31</f>
        <v>0</v>
      </c>
      <c r="N32" s="27"/>
      <c r="O32" s="16"/>
      <c r="P32" s="27">
        <f>Q31</f>
        <v>0</v>
      </c>
      <c r="Q32" s="27"/>
      <c r="R32" s="16"/>
      <c r="S32" s="27">
        <f>T31</f>
        <v>0</v>
      </c>
      <c r="T32" s="27"/>
      <c r="U32" s="27"/>
      <c r="V32" s="27"/>
      <c r="W32" s="27"/>
      <c r="X32" s="151"/>
      <c r="Y32" s="27"/>
      <c r="AA32" s="28"/>
      <c r="AB32" s="28"/>
      <c r="AC32" s="28"/>
      <c r="AD32" s="28"/>
      <c r="AE32" s="28"/>
      <c r="AF32" s="28"/>
      <c r="AG32" s="28"/>
      <c r="AH32" s="28"/>
      <c r="AI32" s="28"/>
      <c r="AJ32" s="28"/>
      <c r="AK32" s="28"/>
      <c r="AL32" s="28"/>
      <c r="AM32" s="28"/>
      <c r="AN32" s="28"/>
      <c r="AO32" s="35"/>
      <c r="AP32" s="34"/>
      <c r="AQ32" s="28"/>
      <c r="AR32" s="34"/>
      <c r="AS32" s="34"/>
      <c r="AT32" s="34"/>
      <c r="AU32" s="34"/>
      <c r="AV32" s="34"/>
      <c r="AW32" s="34"/>
      <c r="AX32" s="34"/>
      <c r="AY32" s="34"/>
      <c r="AZ32" s="34"/>
      <c r="BA32" s="34"/>
      <c r="BB32" s="34"/>
      <c r="BC32" s="34"/>
      <c r="BD32" s="34"/>
      <c r="BE32" s="34"/>
      <c r="BF32" s="34"/>
      <c r="BG32" s="34" t="str">
        <f t="shared" si="10"/>
        <v/>
      </c>
      <c r="BH32" s="34"/>
      <c r="BI32" s="34"/>
      <c r="BJ32" s="247"/>
      <c r="BK32" s="34" t="str">
        <f t="shared" si="2"/>
        <v/>
      </c>
      <c r="BL32" s="34"/>
      <c r="BM32" s="247">
        <f t="shared" si="11"/>
        <v>0</v>
      </c>
      <c r="BN32" s="34"/>
      <c r="BO32" s="34"/>
      <c r="BP32" s="247">
        <f t="shared" si="3"/>
        <v>0</v>
      </c>
      <c r="BQ32" s="247">
        <f t="shared" si="4"/>
        <v>0</v>
      </c>
      <c r="BR32" s="247">
        <f t="shared" si="12"/>
        <v>0</v>
      </c>
      <c r="BS32" s="34" t="str">
        <f t="shared" ref="BS32:BS33" si="19">IFERROR(ROUND(BG32-BH32-BI32,0),"")</f>
        <v/>
      </c>
      <c r="BT32" s="44" t="str">
        <f t="shared" si="13"/>
        <v/>
      </c>
      <c r="BU32" s="34"/>
      <c r="BV32" s="34" t="str">
        <f t="shared" si="14"/>
        <v/>
      </c>
      <c r="BW32" s="34" t="str">
        <f t="shared" si="15"/>
        <v/>
      </c>
      <c r="BX32" s="34"/>
      <c r="BY32" s="34"/>
      <c r="BZ32" s="34"/>
      <c r="CA32" s="34"/>
    </row>
    <row r="33" customHeight="1" spans="1:79">
      <c r="A33" s="9" t="s">
        <v>1105</v>
      </c>
      <c r="B33" s="9"/>
      <c r="C33" s="9"/>
      <c r="D33" s="9"/>
      <c r="E33" s="9"/>
      <c r="F33" s="216"/>
      <c r="G33" s="9"/>
      <c r="H33" s="9"/>
      <c r="I33" s="27"/>
      <c r="J33" s="16"/>
      <c r="K33" s="16"/>
      <c r="L33" s="16">
        <f>L31-L32</f>
        <v>0</v>
      </c>
      <c r="M33" s="16">
        <f>M31-M32</f>
        <v>0</v>
      </c>
      <c r="N33" s="16"/>
      <c r="O33" s="16">
        <f>O31-O32</f>
        <v>0</v>
      </c>
      <c r="P33" s="16">
        <f>P31-P32</f>
        <v>0</v>
      </c>
      <c r="Q33" s="16"/>
      <c r="R33" s="16">
        <f>R31-R32</f>
        <v>0</v>
      </c>
      <c r="S33" s="16">
        <f>S31-S32</f>
        <v>0</v>
      </c>
      <c r="T33" s="16"/>
      <c r="U33" s="112">
        <f>U31</f>
        <v>0</v>
      </c>
      <c r="V33" s="16"/>
      <c r="W33" s="112">
        <f>W31</f>
        <v>0</v>
      </c>
      <c r="X33" s="151" t="str">
        <f>IF(S33=0,"",(W33-S33)/S33*100)</f>
        <v/>
      </c>
      <c r="Y33" s="16"/>
      <c r="Z33" s="8"/>
      <c r="AA33" s="28"/>
      <c r="AB33" s="28"/>
      <c r="AC33" s="28"/>
      <c r="AD33" s="28"/>
      <c r="AE33" s="28"/>
      <c r="AF33" s="28"/>
      <c r="AG33" s="28"/>
      <c r="AH33" s="28"/>
      <c r="AI33" s="28"/>
      <c r="AJ33" s="28"/>
      <c r="AK33" s="28"/>
      <c r="AL33" s="28"/>
      <c r="AM33" s="28"/>
      <c r="AN33" s="28"/>
      <c r="AO33" s="35"/>
      <c r="AP33" s="34"/>
      <c r="AQ33" s="28"/>
      <c r="AR33" s="34"/>
      <c r="AS33" s="34"/>
      <c r="AT33" s="34"/>
      <c r="AU33" s="34"/>
      <c r="AV33" s="34"/>
      <c r="AW33" s="34"/>
      <c r="AX33" s="34"/>
      <c r="AY33" s="34"/>
      <c r="AZ33" s="34"/>
      <c r="BA33" s="34"/>
      <c r="BB33" s="34"/>
      <c r="BC33" s="34"/>
      <c r="BD33" s="34"/>
      <c r="BE33" s="34"/>
      <c r="BF33" s="34"/>
      <c r="BG33" s="34" t="str">
        <f t="shared" si="10"/>
        <v/>
      </c>
      <c r="BH33" s="34"/>
      <c r="BI33" s="34"/>
      <c r="BJ33" s="247"/>
      <c r="BK33" s="34" t="str">
        <f t="shared" si="2"/>
        <v/>
      </c>
      <c r="BL33" s="34"/>
      <c r="BM33" s="247">
        <f t="shared" si="11"/>
        <v>0</v>
      </c>
      <c r="BN33" s="34"/>
      <c r="BO33" s="34"/>
      <c r="BP33" s="247">
        <f t="shared" si="3"/>
        <v>0</v>
      </c>
      <c r="BQ33" s="247">
        <f t="shared" si="4"/>
        <v>0</v>
      </c>
      <c r="BR33" s="247">
        <f t="shared" si="12"/>
        <v>0</v>
      </c>
      <c r="BS33" s="34" t="str">
        <f t="shared" si="19"/>
        <v/>
      </c>
      <c r="BT33" s="44" t="str">
        <f t="shared" si="13"/>
        <v/>
      </c>
      <c r="BU33" s="34"/>
      <c r="BV33" s="34" t="str">
        <f t="shared" si="14"/>
        <v/>
      </c>
      <c r="BW33" s="34" t="str">
        <f t="shared" si="15"/>
        <v/>
      </c>
      <c r="BX33" s="34"/>
      <c r="BY33" s="34"/>
      <c r="BZ33" s="34"/>
      <c r="CA33" s="34"/>
    </row>
    <row r="34" customHeight="1" spans="1:79">
      <c r="A34" s="3" t="str">
        <f>基本信息输入表!$K$6&amp;"填表人："&amp;基本信息输入表!$M$53</f>
        <v>被评估单位填表人：</v>
      </c>
      <c r="W34" s="3" t="str">
        <f>"评估人员："&amp;基本信息输入表!$Q$53</f>
        <v>评估人员：陈诗雨</v>
      </c>
      <c r="Z34" s="3"/>
      <c r="BV34" s="3"/>
      <c r="BW34" s="3"/>
      <c r="BX34" s="3"/>
      <c r="BY34" s="3"/>
      <c r="BZ34" s="3"/>
      <c r="CA34" s="3"/>
    </row>
    <row r="35" customHeight="1" spans="1:26">
      <c r="A35" s="3" t="str">
        <f>"填表日期："&amp;YEAR(基本信息输入表!$O$53)&amp;"年"&amp;MONTH(基本信息输入表!$O$53)&amp;"月"&amp;DAY(基本信息输入表!$O$53)&amp;"日"</f>
        <v>填表日期：1900年1月0日</v>
      </c>
      <c r="Z35" s="3"/>
    </row>
    <row r="36" customHeight="1" spans="26:26">
      <c r="Z36" s="244" t="s">
        <v>466</v>
      </c>
    </row>
  </sheetData>
  <mergeCells count="50">
    <mergeCell ref="A2:Y2"/>
    <mergeCell ref="A3:Y3"/>
    <mergeCell ref="A5:G5"/>
    <mergeCell ref="AA5:AI5"/>
    <mergeCell ref="AJ5:AV5"/>
    <mergeCell ref="AW5:BU5"/>
    <mergeCell ref="BV5:CA5"/>
    <mergeCell ref="L6:N6"/>
    <mergeCell ref="O6:Q6"/>
    <mergeCell ref="R6:S6"/>
    <mergeCell ref="U6:W6"/>
    <mergeCell ref="AJ6:AP6"/>
    <mergeCell ref="AQ6:AR6"/>
    <mergeCell ref="AS6:AT6"/>
    <mergeCell ref="AX6:AZ6"/>
    <mergeCell ref="BA6:BQ6"/>
    <mergeCell ref="BR6:BT6"/>
    <mergeCell ref="BV6:BW6"/>
    <mergeCell ref="BX6:BY6"/>
    <mergeCell ref="A31:E31"/>
    <mergeCell ref="A32:E32"/>
    <mergeCell ref="A33:E33"/>
    <mergeCell ref="A6:A7"/>
    <mergeCell ref="B6:B7"/>
    <mergeCell ref="C6:C7"/>
    <mergeCell ref="D6:D7"/>
    <mergeCell ref="E6:E7"/>
    <mergeCell ref="F6:F7"/>
    <mergeCell ref="G6:G7"/>
    <mergeCell ref="H6:H7"/>
    <mergeCell ref="I6:I7"/>
    <mergeCell ref="J6:J7"/>
    <mergeCell ref="K6:K7"/>
    <mergeCell ref="T6:T7"/>
    <mergeCell ref="X6:X7"/>
    <mergeCell ref="Y6:Y7"/>
    <mergeCell ref="AA6:AA7"/>
    <mergeCell ref="AB6:AB7"/>
    <mergeCell ref="AC6:AC7"/>
    <mergeCell ref="AD6:AD7"/>
    <mergeCell ref="AE6:AE7"/>
    <mergeCell ref="AF6:AF7"/>
    <mergeCell ref="AG6:AG7"/>
    <mergeCell ref="AH6:AH7"/>
    <mergeCell ref="AI6:AI7"/>
    <mergeCell ref="AU6:AU7"/>
    <mergeCell ref="AV6:AV7"/>
    <mergeCell ref="AW6:AW7"/>
    <mergeCell ref="BZ6:BZ7"/>
    <mergeCell ref="CA6:CA7"/>
  </mergeCells>
  <dataValidations count="6">
    <dataValidation type="list" allowBlank="1" showInputMessage="1" showErrorMessage="1" sqref="AQ8:AQ33">
      <formula1>基本信息输入表!$A$126:$A$128</formula1>
    </dataValidation>
    <dataValidation type="list" allowBlank="1" showInputMessage="1" showErrorMessage="1" sqref="AS8:AS33">
      <formula1>基本信息输入表!$A$129:$A$132</formula1>
    </dataValidation>
    <dataValidation type="list" allowBlank="1" showInputMessage="1" showErrorMessage="1" sqref="AW8:AW33">
      <formula1>基本信息输入表!$A$148:$A$152</formula1>
    </dataValidation>
    <dataValidation type="list" allowBlank="1" showInputMessage="1" showErrorMessage="1" sqref="BA8:BA33">
      <formula1>基本信息输入表!$A$167:$A$172</formula1>
    </dataValidation>
    <dataValidation type="list" allowBlank="1" showInputMessage="1" showErrorMessage="1" sqref="AJ8:AN33">
      <formula1>$A$108:$A$109</formula1>
    </dataValidation>
    <dataValidation type="list" allowBlank="1" showInputMessage="1" showErrorMessage="1" sqref="AA8:AG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2" fitToHeight="1000" orientation="landscape"/>
  <headerFooter scaleWithDoc="0">
    <oddFooter>&amp;R&amp;"宋体,常规"&amp;10&amp;P/&amp;N</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W35"/>
  <sheetViews>
    <sheetView showGridLines="0" showZeros="0" zoomScale="91" zoomScaleNormal="91" topLeftCell="E1" workbookViewId="0">
      <selection activeCell="G6" sqref="G6:G7"/>
    </sheetView>
  </sheetViews>
  <sheetFormatPr defaultColWidth="9" defaultRowHeight="15.75" customHeight="1"/>
  <cols>
    <col min="1" max="1" width="4.25" style="3" customWidth="1"/>
    <col min="2" max="2" width="9.5" style="3" customWidth="1"/>
    <col min="3" max="3" width="11" style="3" customWidth="1"/>
    <col min="4" max="4" width="11.75" style="3" customWidth="1"/>
    <col min="5" max="7" width="9" style="3"/>
    <col min="8" max="9" width="4.25" style="3" customWidth="1"/>
    <col min="10" max="10" width="8.875" style="3" customWidth="1"/>
    <col min="11" max="11" width="4.25" style="3" customWidth="1"/>
    <col min="12" max="13" width="4" style="3" customWidth="1"/>
    <col min="14" max="15" width="11.625" style="3" hidden="1" customWidth="1"/>
    <col min="16" max="21" width="10.1583333333333" style="3" customWidth="1" outlineLevel="1"/>
    <col min="22" max="27" width="12.625" style="3" customWidth="1"/>
    <col min="28" max="28" width="7.875" style="3" customWidth="1"/>
    <col min="29" max="29" width="5.5" style="3" customWidth="1"/>
    <col min="30" max="30" width="7.5" style="205" customWidth="1"/>
    <col min="31" max="36" width="5.625" style="4" customWidth="1" outlineLevel="1"/>
    <col min="37" max="37" width="14.75" style="4" customWidth="1" outlineLevel="1"/>
    <col min="38" max="38" width="13.625" style="4" customWidth="1"/>
    <col min="39" max="42" width="5.625" style="4" customWidth="1" outlineLevel="1"/>
    <col min="43" max="44" width="7.25" style="4" customWidth="1" outlineLevel="1"/>
    <col min="45" max="45" width="5.625" style="4" customWidth="1" outlineLevel="1"/>
    <col min="46" max="49" width="8.625" style="4" customWidth="1" outlineLevel="1"/>
    <col min="50" max="50" width="14.625" style="4" customWidth="1" outlineLevel="1"/>
    <col min="51" max="51" width="13.625" style="4" customWidth="1"/>
    <col min="52" max="53" width="8.625" style="4" customWidth="1" outlineLevel="1"/>
    <col min="54" max="55" width="11.25" style="4" customWidth="1" outlineLevel="1"/>
    <col min="56" max="64" width="8.625" style="4" customWidth="1" outlineLevel="2"/>
    <col min="65" max="70" width="8.625" style="4" hidden="1" customWidth="1" outlineLevel="3"/>
    <col min="71" max="71" width="8.625" style="4" customWidth="1" outlineLevel="2" collapsed="1"/>
    <col min="72" max="75" width="8.625" style="4" customWidth="1" outlineLevel="2"/>
    <col min="76" max="83" width="8.625" style="4" hidden="1" customWidth="1" outlineLevel="3"/>
    <col min="84" max="84" width="8.625" style="4" customWidth="1" outlineLevel="2" collapsed="1"/>
    <col min="85" max="90" width="8.625" style="4" customWidth="1" outlineLevel="2"/>
    <col min="91" max="91" width="10.25" style="4" customWidth="1" outlineLevel="2"/>
    <col min="92" max="93" width="8.625" style="4" customWidth="1" outlineLevel="1"/>
    <col min="94" max="94" width="8.625" style="4" customWidth="1"/>
    <col min="95" max="95" width="13.75" style="4" customWidth="1"/>
    <col min="96" max="100" width="13.625" style="4" customWidth="1" outlineLevel="1"/>
    <col min="101" max="101" width="13.625" style="4" customWidth="1"/>
    <col min="102" max="16384" width="9" style="3"/>
  </cols>
  <sheetData>
    <row r="1" customHeight="1" spans="1:1">
      <c r="A1" s="5" t="s">
        <v>435</v>
      </c>
    </row>
    <row r="2" s="1" customFormat="1" ht="30" customHeight="1" spans="1:101">
      <c r="A2" s="6" t="s">
        <v>1106</v>
      </c>
      <c r="B2" s="6"/>
      <c r="C2" s="6"/>
      <c r="D2" s="6"/>
      <c r="E2" s="6"/>
      <c r="F2" s="6"/>
      <c r="G2" s="6"/>
      <c r="H2" s="6"/>
      <c r="I2" s="6"/>
      <c r="J2" s="6"/>
      <c r="K2" s="6"/>
      <c r="L2" s="6"/>
      <c r="M2" s="6"/>
      <c r="N2" s="6"/>
      <c r="O2" s="6"/>
      <c r="P2" s="6"/>
      <c r="Q2" s="6"/>
      <c r="R2" s="6"/>
      <c r="S2" s="6"/>
      <c r="T2" s="6"/>
      <c r="U2" s="6"/>
      <c r="V2" s="6"/>
      <c r="W2" s="6"/>
      <c r="X2" s="6"/>
      <c r="Y2" s="6"/>
      <c r="Z2" s="6"/>
      <c r="AA2" s="6"/>
      <c r="AB2" s="6"/>
      <c r="AC2" s="6"/>
      <c r="AD2" s="227"/>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row>
    <row r="3" customHeight="1" spans="1:101">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X3" s="2"/>
      <c r="Y3" s="2"/>
      <c r="Z3" s="2"/>
      <c r="AA3" s="2"/>
      <c r="AB3" s="2"/>
      <c r="AC3" s="2"/>
      <c r="AD3" s="229"/>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row>
    <row r="4" ht="14.1" customHeight="1" spans="1:30">
      <c r="A4" s="2"/>
      <c r="B4" s="2"/>
      <c r="C4" s="2"/>
      <c r="D4" s="2"/>
      <c r="E4" s="2"/>
      <c r="F4" s="2"/>
      <c r="G4" s="2"/>
      <c r="H4" s="2"/>
      <c r="I4" s="2"/>
      <c r="J4" s="2"/>
      <c r="K4" s="2"/>
      <c r="L4" s="2"/>
      <c r="M4" s="2"/>
      <c r="N4" s="2"/>
      <c r="O4" s="2"/>
      <c r="P4" s="2"/>
      <c r="Q4" s="2"/>
      <c r="R4" s="2"/>
      <c r="S4" s="2"/>
      <c r="T4" s="2"/>
      <c r="U4" s="2"/>
      <c r="V4" s="2"/>
      <c r="W4" s="2"/>
      <c r="X4" s="2"/>
      <c r="Y4" s="2"/>
      <c r="Z4" s="2"/>
      <c r="AA4" s="21" t="s">
        <v>1107</v>
      </c>
      <c r="AB4" s="21"/>
      <c r="AC4" s="21"/>
      <c r="AD4" s="96"/>
    </row>
    <row r="5" customHeight="1" spans="1:101">
      <c r="A5" s="3" t="str">
        <f>基本信息输入表!K6&amp;"："&amp;基本信息输入表!M6</f>
        <v>被评估单位：贵州天然气能源投资股份有限公司</v>
      </c>
      <c r="Z5" s="140" t="s">
        <v>469</v>
      </c>
      <c r="AA5" s="140"/>
      <c r="AB5" s="140"/>
      <c r="AC5" s="140"/>
      <c r="AD5" s="96"/>
      <c r="AE5" s="20" t="s">
        <v>598</v>
      </c>
      <c r="AF5" s="20"/>
      <c r="AG5" s="20"/>
      <c r="AH5" s="20"/>
      <c r="AI5" s="20"/>
      <c r="AJ5" s="20"/>
      <c r="AK5" s="20"/>
      <c r="AL5" s="20"/>
      <c r="AM5" s="30" t="s">
        <v>599</v>
      </c>
      <c r="AN5" s="31"/>
      <c r="AO5" s="31"/>
      <c r="AP5" s="31"/>
      <c r="AQ5" s="31"/>
      <c r="AR5" s="31"/>
      <c r="AS5" s="31"/>
      <c r="AT5" s="31"/>
      <c r="AU5" s="31"/>
      <c r="AV5" s="31"/>
      <c r="AW5" s="31"/>
      <c r="AX5" s="31"/>
      <c r="AY5" s="32"/>
      <c r="AZ5" s="68" t="s">
        <v>600</v>
      </c>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7"/>
      <c r="CR5" s="33" t="s">
        <v>601</v>
      </c>
      <c r="CS5" s="33"/>
      <c r="CT5" s="33"/>
      <c r="CU5" s="33"/>
      <c r="CV5" s="33"/>
      <c r="CW5" s="33"/>
    </row>
    <row r="6" s="2" customFormat="1" customHeight="1" spans="1:101">
      <c r="A6" s="9" t="s">
        <v>470</v>
      </c>
      <c r="B6" s="141" t="s">
        <v>1040</v>
      </c>
      <c r="C6" s="112" t="s">
        <v>1108</v>
      </c>
      <c r="D6" s="112" t="s">
        <v>797</v>
      </c>
      <c r="E6" s="112" t="s">
        <v>1109</v>
      </c>
      <c r="F6" s="144" t="s">
        <v>1110</v>
      </c>
      <c r="G6" s="144" t="s">
        <v>1111</v>
      </c>
      <c r="H6" s="112" t="s">
        <v>770</v>
      </c>
      <c r="I6" s="112" t="s">
        <v>771</v>
      </c>
      <c r="J6" s="245" t="s">
        <v>1112</v>
      </c>
      <c r="K6" s="112" t="s">
        <v>1113</v>
      </c>
      <c r="L6" s="112" t="s">
        <v>820</v>
      </c>
      <c r="M6" s="132" t="s">
        <v>1046</v>
      </c>
      <c r="N6" s="149" t="s">
        <v>1114</v>
      </c>
      <c r="O6" s="149" t="s">
        <v>1115</v>
      </c>
      <c r="P6" s="146" t="s">
        <v>694</v>
      </c>
      <c r="Q6" s="147"/>
      <c r="R6" s="148"/>
      <c r="S6" s="146" t="s">
        <v>695</v>
      </c>
      <c r="T6" s="147"/>
      <c r="U6" s="148"/>
      <c r="V6" s="9" t="s">
        <v>442</v>
      </c>
      <c r="W6" s="9"/>
      <c r="X6" s="149" t="s">
        <v>781</v>
      </c>
      <c r="Y6" s="9" t="s">
        <v>443</v>
      </c>
      <c r="Z6" s="9"/>
      <c r="AA6" s="9"/>
      <c r="AB6" s="112" t="s">
        <v>445</v>
      </c>
      <c r="AC6" s="112" t="s">
        <v>588</v>
      </c>
      <c r="AD6" s="231"/>
      <c r="AE6" s="20" t="s">
        <v>602</v>
      </c>
      <c r="AF6" s="20" t="s">
        <v>654</v>
      </c>
      <c r="AG6" s="20" t="s">
        <v>696</v>
      </c>
      <c r="AH6" s="22" t="s">
        <v>1116</v>
      </c>
      <c r="AI6" s="23" t="s">
        <v>630</v>
      </c>
      <c r="AJ6" s="23" t="s">
        <v>604</v>
      </c>
      <c r="AK6" s="20" t="s">
        <v>605</v>
      </c>
      <c r="AL6" s="20"/>
      <c r="AM6" s="30" t="s">
        <v>606</v>
      </c>
      <c r="AN6" s="31"/>
      <c r="AO6" s="31"/>
      <c r="AP6" s="31"/>
      <c r="AQ6" s="31"/>
      <c r="AR6" s="31"/>
      <c r="AS6" s="32"/>
      <c r="AT6" s="33" t="s">
        <v>607</v>
      </c>
      <c r="AU6" s="33"/>
      <c r="AV6" s="33" t="s">
        <v>656</v>
      </c>
      <c r="AW6" s="33"/>
      <c r="AX6" s="33" t="s">
        <v>608</v>
      </c>
      <c r="AY6" s="38"/>
      <c r="AZ6" s="20" t="s">
        <v>609</v>
      </c>
      <c r="BA6" s="20" t="s">
        <v>657</v>
      </c>
      <c r="BB6" s="20"/>
      <c r="BC6" s="20"/>
      <c r="BD6" s="69" t="s">
        <v>823</v>
      </c>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20" t="s">
        <v>443</v>
      </c>
      <c r="CO6" s="20"/>
      <c r="CP6" s="20"/>
      <c r="CQ6" s="72"/>
      <c r="CR6" s="33" t="s">
        <v>444</v>
      </c>
      <c r="CS6" s="33"/>
      <c r="CT6" s="30" t="s">
        <v>611</v>
      </c>
      <c r="CU6" s="32"/>
      <c r="CV6" s="33" t="s">
        <v>612</v>
      </c>
      <c r="CW6" s="38"/>
    </row>
    <row r="7" s="2" customFormat="1" ht="29.25" customHeight="1" spans="1:101">
      <c r="A7" s="9"/>
      <c r="B7" s="141"/>
      <c r="C7" s="9"/>
      <c r="D7" s="9"/>
      <c r="E7" s="9"/>
      <c r="F7" s="145"/>
      <c r="G7" s="145"/>
      <c r="H7" s="9"/>
      <c r="I7" s="9"/>
      <c r="J7" s="9"/>
      <c r="K7" s="9"/>
      <c r="L7" s="9"/>
      <c r="M7" s="141"/>
      <c r="N7" s="150"/>
      <c r="O7" s="150"/>
      <c r="P7" s="148" t="s">
        <v>838</v>
      </c>
      <c r="Q7" s="148" t="s">
        <v>840</v>
      </c>
      <c r="R7" s="148" t="s">
        <v>1048</v>
      </c>
      <c r="S7" s="148" t="s">
        <v>838</v>
      </c>
      <c r="T7" s="148" t="s">
        <v>840</v>
      </c>
      <c r="U7" s="148" t="s">
        <v>1048</v>
      </c>
      <c r="V7" s="14" t="s">
        <v>838</v>
      </c>
      <c r="W7" s="9" t="s">
        <v>840</v>
      </c>
      <c r="X7" s="150"/>
      <c r="Y7" s="9" t="s">
        <v>838</v>
      </c>
      <c r="Z7" s="112" t="s">
        <v>825</v>
      </c>
      <c r="AA7" s="9" t="s">
        <v>840</v>
      </c>
      <c r="AB7" s="9"/>
      <c r="AC7" s="9"/>
      <c r="AD7" s="229"/>
      <c r="AE7" s="20"/>
      <c r="AF7" s="20"/>
      <c r="AG7" s="20"/>
      <c r="AH7" s="20"/>
      <c r="AI7" s="20"/>
      <c r="AJ7" s="20"/>
      <c r="AK7" s="20"/>
      <c r="AL7" s="20"/>
      <c r="AM7" s="33" t="s">
        <v>617</v>
      </c>
      <c r="AN7" s="95" t="s">
        <v>1117</v>
      </c>
      <c r="AO7" s="95" t="s">
        <v>972</v>
      </c>
      <c r="AP7" s="95" t="s">
        <v>1049</v>
      </c>
      <c r="AQ7" s="33" t="s">
        <v>667</v>
      </c>
      <c r="AR7" s="33" t="s">
        <v>620</v>
      </c>
      <c r="AS7" s="30" t="s">
        <v>621</v>
      </c>
      <c r="AT7" s="33" t="s">
        <v>622</v>
      </c>
      <c r="AU7" s="33" t="s">
        <v>623</v>
      </c>
      <c r="AV7" s="33" t="s">
        <v>622</v>
      </c>
      <c r="AW7" s="33" t="s">
        <v>668</v>
      </c>
      <c r="AX7" s="33"/>
      <c r="AY7" s="41"/>
      <c r="AZ7" s="20"/>
      <c r="BA7" s="20" t="s">
        <v>669</v>
      </c>
      <c r="BB7" s="20" t="s">
        <v>826</v>
      </c>
      <c r="BC7" s="20" t="s">
        <v>670</v>
      </c>
      <c r="BD7" s="110" t="s">
        <v>784</v>
      </c>
      <c r="BE7" s="110" t="s">
        <v>827</v>
      </c>
      <c r="BF7" s="22" t="s">
        <v>1118</v>
      </c>
      <c r="BG7" s="22" t="s">
        <v>1119</v>
      </c>
      <c r="BH7" s="22" t="s">
        <v>829</v>
      </c>
      <c r="BI7" s="22" t="s">
        <v>830</v>
      </c>
      <c r="BJ7" s="22" t="s">
        <v>831</v>
      </c>
      <c r="BK7" s="22" t="s">
        <v>1055</v>
      </c>
      <c r="BL7" s="22" t="s">
        <v>1056</v>
      </c>
      <c r="BM7" s="246" t="s">
        <v>1120</v>
      </c>
      <c r="BN7" s="246" t="s">
        <v>1121</v>
      </c>
      <c r="BO7" s="246" t="s">
        <v>1122</v>
      </c>
      <c r="BP7" s="246" t="s">
        <v>1123</v>
      </c>
      <c r="BQ7" s="246" t="s">
        <v>1124</v>
      </c>
      <c r="BR7" s="246" t="s">
        <v>1125</v>
      </c>
      <c r="BS7" s="22" t="s">
        <v>1126</v>
      </c>
      <c r="BT7" s="110" t="s">
        <v>786</v>
      </c>
      <c r="BU7" s="110" t="s">
        <v>1127</v>
      </c>
      <c r="BV7" s="22" t="s">
        <v>1128</v>
      </c>
      <c r="BW7" s="22" t="s">
        <v>1129</v>
      </c>
      <c r="BX7" s="246" t="s">
        <v>1130</v>
      </c>
      <c r="BY7" s="246" t="s">
        <v>1131</v>
      </c>
      <c r="BZ7" s="246" t="s">
        <v>1132</v>
      </c>
      <c r="CA7" s="246" t="s">
        <v>1133</v>
      </c>
      <c r="CB7" s="246" t="s">
        <v>1134</v>
      </c>
      <c r="CC7" s="246" t="s">
        <v>1135</v>
      </c>
      <c r="CD7" s="246"/>
      <c r="CE7" s="246"/>
      <c r="CF7" s="22" t="s">
        <v>1136</v>
      </c>
      <c r="CG7" s="22" t="s">
        <v>1137</v>
      </c>
      <c r="CH7" s="110" t="s">
        <v>1065</v>
      </c>
      <c r="CI7" s="22" t="s">
        <v>1138</v>
      </c>
      <c r="CJ7" s="110" t="s">
        <v>1067</v>
      </c>
      <c r="CK7" s="22" t="s">
        <v>1139</v>
      </c>
      <c r="CL7" s="110" t="s">
        <v>836</v>
      </c>
      <c r="CM7" s="22" t="s">
        <v>1140</v>
      </c>
      <c r="CN7" s="20" t="s">
        <v>838</v>
      </c>
      <c r="CO7" s="20" t="s">
        <v>839</v>
      </c>
      <c r="CP7" s="20" t="s">
        <v>840</v>
      </c>
      <c r="CQ7" s="37"/>
      <c r="CR7" s="33" t="s">
        <v>841</v>
      </c>
      <c r="CS7" s="33" t="s">
        <v>842</v>
      </c>
      <c r="CT7" s="33" t="s">
        <v>838</v>
      </c>
      <c r="CU7" s="33" t="s">
        <v>840</v>
      </c>
      <c r="CV7" s="33"/>
      <c r="CW7" s="41"/>
    </row>
    <row r="8" customHeight="1" spans="1:101">
      <c r="A8" s="107" t="str">
        <f>IF(C8="","",ROW()-7)</f>
        <v/>
      </c>
      <c r="B8" s="13"/>
      <c r="C8" s="13"/>
      <c r="D8" s="9"/>
      <c r="E8" s="13"/>
      <c r="F8" s="13"/>
      <c r="G8" s="13"/>
      <c r="H8" s="9"/>
      <c r="I8" s="9"/>
      <c r="J8" s="9"/>
      <c r="K8" s="9"/>
      <c r="L8" s="9"/>
      <c r="M8" s="14"/>
      <c r="N8" s="14"/>
      <c r="O8" s="14"/>
      <c r="P8" s="15"/>
      <c r="Q8" s="15"/>
      <c r="R8" s="15"/>
      <c r="S8" s="15"/>
      <c r="T8" s="15"/>
      <c r="U8" s="15"/>
      <c r="V8" s="15">
        <f>P8+S8</f>
        <v>0</v>
      </c>
      <c r="W8" s="15">
        <f>Q8+T8</f>
        <v>0</v>
      </c>
      <c r="X8" s="15">
        <f>R8+U8</f>
        <v>0</v>
      </c>
      <c r="Y8" s="16"/>
      <c r="Z8" s="112"/>
      <c r="AA8" s="16"/>
      <c r="AB8" s="16" t="str">
        <f t="shared" ref="AB8:AB30" si="0">IF(W8-X8=0,"",(AA8-W8+X8)/(W8-X8)*100)</f>
        <v/>
      </c>
      <c r="AC8" s="27"/>
      <c r="AD8" s="8"/>
      <c r="AE8" s="28"/>
      <c r="AF8" s="28"/>
      <c r="AG8" s="28"/>
      <c r="AH8" s="28"/>
      <c r="AI8" s="28"/>
      <c r="AJ8" s="28"/>
      <c r="AK8" s="28"/>
      <c r="AL8" s="28"/>
      <c r="AM8" s="28"/>
      <c r="AN8" s="28"/>
      <c r="AO8" s="28"/>
      <c r="AP8" s="28"/>
      <c r="AQ8" s="28"/>
      <c r="AR8" s="34"/>
      <c r="AS8" s="34"/>
      <c r="AT8" s="28"/>
      <c r="AU8" s="34"/>
      <c r="AV8" s="34"/>
      <c r="AW8" s="34"/>
      <c r="AX8" s="34"/>
      <c r="AY8" s="34"/>
      <c r="AZ8" s="34" t="s">
        <v>224</v>
      </c>
      <c r="BA8" s="34" t="s">
        <v>208</v>
      </c>
      <c r="BB8" s="34"/>
      <c r="BC8" s="34"/>
      <c r="BD8" s="34"/>
      <c r="BE8" s="34"/>
      <c r="BF8" s="240">
        <f>YEAR(K8)</f>
        <v>1900</v>
      </c>
      <c r="BG8" s="34"/>
      <c r="BH8" s="34">
        <f>(基本信息输入表!$M$7-'4-6-4机器设备'!L8)/365</f>
        <v>124.583561643836</v>
      </c>
      <c r="BI8" s="34"/>
      <c r="BJ8" s="34">
        <f>IFERROR(BI8/(BH8+BI8)*100,"")</f>
        <v>0</v>
      </c>
      <c r="BK8" s="34"/>
      <c r="BL8" s="34"/>
      <c r="BM8" s="34"/>
      <c r="BN8" s="34"/>
      <c r="BO8" s="34"/>
      <c r="BP8" s="34"/>
      <c r="BQ8" s="34"/>
      <c r="BR8" s="34"/>
      <c r="BS8" s="34"/>
      <c r="BT8" s="34"/>
      <c r="BU8" s="34"/>
      <c r="BV8" s="34"/>
      <c r="BW8" s="34">
        <f>BS8*(1+BT8+BU8+BV8)</f>
        <v>0</v>
      </c>
      <c r="BX8" s="34"/>
      <c r="BY8" s="34"/>
      <c r="BZ8" s="34"/>
      <c r="CA8" s="34"/>
      <c r="CB8" s="34"/>
      <c r="CC8" s="34"/>
      <c r="CD8" s="34"/>
      <c r="CE8" s="34"/>
      <c r="CF8" s="34">
        <f>SUM(BX8:CE8)</f>
        <v>0</v>
      </c>
      <c r="CG8" s="34">
        <f>BW8*(CF8)</f>
        <v>0</v>
      </c>
      <c r="CH8" s="34"/>
      <c r="CI8" s="34"/>
      <c r="CJ8" s="247">
        <f t="shared" ref="CJ8:CJ32" si="1">(BS8*(1+BT8+BU8+BV8)+CG8)*CH8*CI8/2</f>
        <v>0</v>
      </c>
      <c r="CK8" s="34">
        <f t="shared" ref="CK8:CK32" si="2">BW8+CG8+CJ8</f>
        <v>0</v>
      </c>
      <c r="CL8" s="34">
        <f t="shared" ref="CL8:CL32" si="3">BS8/1.17*17%+BT8/1.11*11%</f>
        <v>0</v>
      </c>
      <c r="CM8" s="34">
        <f>CK8-CL8</f>
        <v>0</v>
      </c>
      <c r="CN8" s="34">
        <f>IF(CM8&lt;10,CM8,ROUND(CM8,-1))</f>
        <v>0</v>
      </c>
      <c r="CO8" s="12">
        <f>ROUND(BJ8-BK8-BL8,0)</f>
        <v>0</v>
      </c>
      <c r="CP8" s="243">
        <f>IFERROR(CN8*CO8/100,"")</f>
        <v>0</v>
      </c>
      <c r="CQ8" s="34"/>
      <c r="CR8" s="34" t="str">
        <f>IFERROR((CN8-V8)/V8*100,"")</f>
        <v/>
      </c>
      <c r="CS8" s="34" t="str">
        <f>IFERROR((CP8-W8+X8)/(W8-X8)*100,"")</f>
        <v/>
      </c>
      <c r="CT8" s="34"/>
      <c r="CU8" s="34"/>
      <c r="CV8" s="34"/>
      <c r="CW8" s="34"/>
    </row>
    <row r="9" customHeight="1" spans="1:101">
      <c r="A9" s="107" t="str">
        <f t="shared" ref="A9:A29" si="4">IF(C9="","",ROW()-7)</f>
        <v/>
      </c>
      <c r="B9" s="13"/>
      <c r="C9" s="13"/>
      <c r="D9" s="9"/>
      <c r="E9" s="13"/>
      <c r="F9" s="13"/>
      <c r="G9" s="13"/>
      <c r="H9" s="9"/>
      <c r="I9" s="9"/>
      <c r="J9" s="9"/>
      <c r="K9" s="9"/>
      <c r="L9" s="9"/>
      <c r="M9" s="14"/>
      <c r="N9" s="14"/>
      <c r="O9" s="14"/>
      <c r="P9" s="15"/>
      <c r="Q9" s="15"/>
      <c r="R9" s="15"/>
      <c r="S9" s="15"/>
      <c r="T9" s="15"/>
      <c r="U9" s="15"/>
      <c r="V9" s="15">
        <f t="shared" ref="V9:V29" si="5">P9+S9</f>
        <v>0</v>
      </c>
      <c r="W9" s="15">
        <f t="shared" ref="W9:W29" si="6">Q9+T9</f>
        <v>0</v>
      </c>
      <c r="X9" s="15">
        <f t="shared" ref="X9:X29" si="7">R9+U9</f>
        <v>0</v>
      </c>
      <c r="Y9" s="16"/>
      <c r="Z9" s="112"/>
      <c r="AA9" s="16"/>
      <c r="AB9" s="16" t="str">
        <f t="shared" si="0"/>
        <v/>
      </c>
      <c r="AC9" s="27"/>
      <c r="AD9" s="8"/>
      <c r="AE9" s="28"/>
      <c r="AF9" s="28"/>
      <c r="AG9" s="28"/>
      <c r="AH9" s="28"/>
      <c r="AI9" s="28"/>
      <c r="AJ9" s="28"/>
      <c r="AK9" s="28"/>
      <c r="AL9" s="28"/>
      <c r="AM9" s="28"/>
      <c r="AN9" s="28"/>
      <c r="AO9" s="28"/>
      <c r="AP9" s="28"/>
      <c r="AQ9" s="28"/>
      <c r="AR9" s="35"/>
      <c r="AS9" s="34"/>
      <c r="AT9" s="28"/>
      <c r="AU9" s="34"/>
      <c r="AV9" s="34"/>
      <c r="AW9" s="34"/>
      <c r="AX9" s="34"/>
      <c r="AY9" s="34"/>
      <c r="AZ9" s="34" t="s">
        <v>224</v>
      </c>
      <c r="BA9" s="34"/>
      <c r="BB9" s="34"/>
      <c r="BC9" s="34"/>
      <c r="BD9" s="34"/>
      <c r="BE9" s="34"/>
      <c r="BF9" s="240">
        <f t="shared" ref="BF9:BF32" si="8">YEAR(K9)</f>
        <v>1900</v>
      </c>
      <c r="BG9" s="34"/>
      <c r="BH9" s="34">
        <f>(基本信息输入表!$M$7-'4-6-4机器设备'!L9)/365</f>
        <v>124.583561643836</v>
      </c>
      <c r="BI9" s="34"/>
      <c r="BJ9" s="34">
        <f t="shared" ref="BJ9:BJ32" si="9">IFERROR(BI9/(BH9+BI9)*100,"")</f>
        <v>0</v>
      </c>
      <c r="BK9" s="34"/>
      <c r="BL9" s="34"/>
      <c r="BM9" s="34"/>
      <c r="BN9" s="34"/>
      <c r="BO9" s="34"/>
      <c r="BP9" s="34"/>
      <c r="BQ9" s="34"/>
      <c r="BR9" s="34"/>
      <c r="BS9" s="34"/>
      <c r="BT9" s="34"/>
      <c r="BU9" s="34"/>
      <c r="BV9" s="34"/>
      <c r="BW9" s="34">
        <f t="shared" ref="BW9:BW32" si="10">BS9*(1+BT9+BU9+BV9)</f>
        <v>0</v>
      </c>
      <c r="BX9" s="34"/>
      <c r="BY9" s="34"/>
      <c r="BZ9" s="34"/>
      <c r="CA9" s="34"/>
      <c r="CB9" s="34"/>
      <c r="CC9" s="34"/>
      <c r="CD9" s="34"/>
      <c r="CE9" s="34"/>
      <c r="CF9" s="34">
        <f t="shared" ref="CF9:CF32" si="11">SUM(BX9:CE9)</f>
        <v>0</v>
      </c>
      <c r="CG9" s="34">
        <f t="shared" ref="CG9:CG32" si="12">BW9*(CF9)</f>
        <v>0</v>
      </c>
      <c r="CH9" s="34"/>
      <c r="CI9" s="34"/>
      <c r="CJ9" s="247">
        <f t="shared" si="1"/>
        <v>0</v>
      </c>
      <c r="CK9" s="34">
        <f t="shared" si="2"/>
        <v>0</v>
      </c>
      <c r="CL9" s="34">
        <f t="shared" si="3"/>
        <v>0</v>
      </c>
      <c r="CM9" s="34">
        <f t="shared" ref="CM9:CM32" si="13">CK9-CL9</f>
        <v>0</v>
      </c>
      <c r="CN9" s="34">
        <f t="shared" ref="CN9:CN32" si="14">IF(CM9&lt;10,CM9,ROUND(CM9,-1))</f>
        <v>0</v>
      </c>
      <c r="CO9" s="12">
        <f t="shared" ref="CO9:CO32" si="15">ROUND(BJ9-BK9-BL9,0)</f>
        <v>0</v>
      </c>
      <c r="CP9" s="243">
        <f t="shared" ref="CP9:CP32" si="16">IFERROR(CN9*CO9/100,"")</f>
        <v>0</v>
      </c>
      <c r="CQ9" s="34"/>
      <c r="CR9" s="34" t="str">
        <f t="shared" ref="CR9:CR32" si="17">IFERROR((CN9-V9)/V9*100,"")</f>
        <v/>
      </c>
      <c r="CS9" s="34" t="str">
        <f t="shared" ref="CS9:CS32" si="18">IFERROR((CP9-W9+X9)/(W9-X9)*100,"")</f>
        <v/>
      </c>
      <c r="CT9" s="34"/>
      <c r="CU9" s="34"/>
      <c r="CV9" s="34"/>
      <c r="CW9" s="34"/>
    </row>
    <row r="10" customHeight="1" spans="1:101">
      <c r="A10" s="107" t="str">
        <f t="shared" si="4"/>
        <v/>
      </c>
      <c r="B10" s="13"/>
      <c r="C10" s="13"/>
      <c r="D10" s="9"/>
      <c r="E10" s="13"/>
      <c r="F10" s="13"/>
      <c r="G10" s="13"/>
      <c r="H10" s="9"/>
      <c r="I10" s="9"/>
      <c r="J10" s="9"/>
      <c r="K10" s="9"/>
      <c r="L10" s="9"/>
      <c r="M10" s="14"/>
      <c r="N10" s="14"/>
      <c r="O10" s="14"/>
      <c r="P10" s="15"/>
      <c r="Q10" s="15"/>
      <c r="R10" s="15"/>
      <c r="S10" s="15"/>
      <c r="T10" s="15"/>
      <c r="U10" s="15"/>
      <c r="V10" s="15">
        <f t="shared" si="5"/>
        <v>0</v>
      </c>
      <c r="W10" s="15">
        <f t="shared" si="6"/>
        <v>0</v>
      </c>
      <c r="X10" s="15">
        <f t="shared" si="7"/>
        <v>0</v>
      </c>
      <c r="Y10" s="16"/>
      <c r="Z10" s="112"/>
      <c r="AA10" s="16"/>
      <c r="AB10" s="16" t="str">
        <f t="shared" si="0"/>
        <v/>
      </c>
      <c r="AC10" s="27"/>
      <c r="AD10" s="8"/>
      <c r="AE10" s="28"/>
      <c r="AF10" s="28"/>
      <c r="AG10" s="28"/>
      <c r="AH10" s="28"/>
      <c r="AI10" s="28"/>
      <c r="AJ10" s="28"/>
      <c r="AK10" s="28"/>
      <c r="AL10" s="28"/>
      <c r="AM10" s="28"/>
      <c r="AN10" s="28"/>
      <c r="AO10" s="28"/>
      <c r="AP10" s="28"/>
      <c r="AQ10" s="28"/>
      <c r="AR10" s="35"/>
      <c r="AS10" s="34"/>
      <c r="AT10" s="28"/>
      <c r="AU10" s="34"/>
      <c r="AV10" s="34"/>
      <c r="AW10" s="34"/>
      <c r="AX10" s="34"/>
      <c r="AY10" s="34"/>
      <c r="AZ10" s="34" t="s">
        <v>224</v>
      </c>
      <c r="BA10" s="34"/>
      <c r="BB10" s="34"/>
      <c r="BC10" s="34"/>
      <c r="BD10" s="34"/>
      <c r="BE10" s="34"/>
      <c r="BF10" s="240">
        <f t="shared" si="8"/>
        <v>1900</v>
      </c>
      <c r="BG10" s="34"/>
      <c r="BH10" s="34">
        <f>(基本信息输入表!$M$7-'4-6-4机器设备'!L10)/365</f>
        <v>124.583561643836</v>
      </c>
      <c r="BI10" s="34"/>
      <c r="BJ10" s="34">
        <f t="shared" si="9"/>
        <v>0</v>
      </c>
      <c r="BK10" s="34"/>
      <c r="BL10" s="34"/>
      <c r="BM10" s="34"/>
      <c r="BN10" s="34"/>
      <c r="BO10" s="34"/>
      <c r="BP10" s="34"/>
      <c r="BQ10" s="34"/>
      <c r="BR10" s="34"/>
      <c r="BS10" s="34"/>
      <c r="BT10" s="34"/>
      <c r="BU10" s="34"/>
      <c r="BV10" s="34"/>
      <c r="BW10" s="34">
        <f t="shared" si="10"/>
        <v>0</v>
      </c>
      <c r="BX10" s="34"/>
      <c r="BY10" s="34"/>
      <c r="BZ10" s="34"/>
      <c r="CA10" s="34"/>
      <c r="CB10" s="34"/>
      <c r="CC10" s="34"/>
      <c r="CD10" s="34"/>
      <c r="CE10" s="34"/>
      <c r="CF10" s="34">
        <f t="shared" si="11"/>
        <v>0</v>
      </c>
      <c r="CG10" s="34">
        <f t="shared" si="12"/>
        <v>0</v>
      </c>
      <c r="CH10" s="34"/>
      <c r="CI10" s="34"/>
      <c r="CJ10" s="247">
        <f t="shared" si="1"/>
        <v>0</v>
      </c>
      <c r="CK10" s="34">
        <f t="shared" si="2"/>
        <v>0</v>
      </c>
      <c r="CL10" s="34">
        <f t="shared" si="3"/>
        <v>0</v>
      </c>
      <c r="CM10" s="34">
        <f t="shared" si="13"/>
        <v>0</v>
      </c>
      <c r="CN10" s="34">
        <f t="shared" si="14"/>
        <v>0</v>
      </c>
      <c r="CO10" s="12">
        <f t="shared" si="15"/>
        <v>0</v>
      </c>
      <c r="CP10" s="243">
        <f t="shared" si="16"/>
        <v>0</v>
      </c>
      <c r="CQ10" s="34"/>
      <c r="CR10" s="34" t="str">
        <f t="shared" si="17"/>
        <v/>
      </c>
      <c r="CS10" s="34" t="str">
        <f t="shared" si="18"/>
        <v/>
      </c>
      <c r="CT10" s="34"/>
      <c r="CU10" s="34"/>
      <c r="CV10" s="34"/>
      <c r="CW10" s="34"/>
    </row>
    <row r="11" customHeight="1" spans="1:101">
      <c r="A11" s="107" t="str">
        <f t="shared" si="4"/>
        <v/>
      </c>
      <c r="B11" s="13"/>
      <c r="C11" s="13"/>
      <c r="D11" s="9"/>
      <c r="E11" s="13"/>
      <c r="F11" s="13"/>
      <c r="G11" s="13"/>
      <c r="H11" s="9"/>
      <c r="I11" s="9"/>
      <c r="J11" s="9"/>
      <c r="K11" s="9"/>
      <c r="L11" s="9"/>
      <c r="M11" s="14"/>
      <c r="N11" s="14"/>
      <c r="O11" s="14"/>
      <c r="P11" s="15"/>
      <c r="Q11" s="15"/>
      <c r="R11" s="15"/>
      <c r="S11" s="15"/>
      <c r="T11" s="15"/>
      <c r="U11" s="15"/>
      <c r="V11" s="15">
        <f t="shared" si="5"/>
        <v>0</v>
      </c>
      <c r="W11" s="15">
        <f t="shared" si="6"/>
        <v>0</v>
      </c>
      <c r="X11" s="15">
        <f t="shared" si="7"/>
        <v>0</v>
      </c>
      <c r="Y11" s="16"/>
      <c r="Z11" s="112"/>
      <c r="AA11" s="16"/>
      <c r="AB11" s="16" t="str">
        <f t="shared" si="0"/>
        <v/>
      </c>
      <c r="AC11" s="27"/>
      <c r="AD11" s="8"/>
      <c r="AE11" s="28"/>
      <c r="AF11" s="28"/>
      <c r="AG11" s="28"/>
      <c r="AH11" s="28"/>
      <c r="AI11" s="28"/>
      <c r="AJ11" s="28"/>
      <c r="AK11" s="28"/>
      <c r="AL11" s="28"/>
      <c r="AM11" s="28"/>
      <c r="AN11" s="28"/>
      <c r="AO11" s="28"/>
      <c r="AP11" s="28"/>
      <c r="AQ11" s="28"/>
      <c r="AR11" s="35"/>
      <c r="AS11" s="34"/>
      <c r="AT11" s="28"/>
      <c r="AU11" s="34"/>
      <c r="AV11" s="34"/>
      <c r="AW11" s="34"/>
      <c r="AX11" s="34"/>
      <c r="AY11" s="34"/>
      <c r="AZ11" s="34" t="s">
        <v>224</v>
      </c>
      <c r="BA11" s="34"/>
      <c r="BB11" s="34"/>
      <c r="BC11" s="34"/>
      <c r="BD11" s="34"/>
      <c r="BE11" s="34"/>
      <c r="BF11" s="240">
        <f t="shared" si="8"/>
        <v>1900</v>
      </c>
      <c r="BG11" s="34"/>
      <c r="BH11" s="34">
        <f>(基本信息输入表!$M$7-'4-6-4机器设备'!L11)/365</f>
        <v>124.583561643836</v>
      </c>
      <c r="BI11" s="34"/>
      <c r="BJ11" s="34">
        <f t="shared" si="9"/>
        <v>0</v>
      </c>
      <c r="BK11" s="34"/>
      <c r="BL11" s="34"/>
      <c r="BM11" s="34"/>
      <c r="BN11" s="34"/>
      <c r="BO11" s="34"/>
      <c r="BP11" s="34"/>
      <c r="BQ11" s="34"/>
      <c r="BR11" s="34"/>
      <c r="BS11" s="34"/>
      <c r="BT11" s="34"/>
      <c r="BU11" s="34"/>
      <c r="BV11" s="34"/>
      <c r="BW11" s="34">
        <f t="shared" si="10"/>
        <v>0</v>
      </c>
      <c r="BX11" s="34"/>
      <c r="BY11" s="34"/>
      <c r="BZ11" s="34"/>
      <c r="CA11" s="34"/>
      <c r="CB11" s="34"/>
      <c r="CC11" s="34"/>
      <c r="CD11" s="34"/>
      <c r="CE11" s="34"/>
      <c r="CF11" s="34">
        <f t="shared" si="11"/>
        <v>0</v>
      </c>
      <c r="CG11" s="34">
        <f t="shared" si="12"/>
        <v>0</v>
      </c>
      <c r="CH11" s="34"/>
      <c r="CI11" s="34"/>
      <c r="CJ11" s="247">
        <f t="shared" si="1"/>
        <v>0</v>
      </c>
      <c r="CK11" s="34">
        <f t="shared" si="2"/>
        <v>0</v>
      </c>
      <c r="CL11" s="34">
        <f t="shared" si="3"/>
        <v>0</v>
      </c>
      <c r="CM11" s="34">
        <f t="shared" si="13"/>
        <v>0</v>
      </c>
      <c r="CN11" s="34">
        <f t="shared" si="14"/>
        <v>0</v>
      </c>
      <c r="CO11" s="12">
        <f t="shared" si="15"/>
        <v>0</v>
      </c>
      <c r="CP11" s="243">
        <f t="shared" si="16"/>
        <v>0</v>
      </c>
      <c r="CQ11" s="34"/>
      <c r="CR11" s="34" t="str">
        <f t="shared" si="17"/>
        <v/>
      </c>
      <c r="CS11" s="34" t="str">
        <f t="shared" si="18"/>
        <v/>
      </c>
      <c r="CT11" s="34"/>
      <c r="CU11" s="34"/>
      <c r="CV11" s="34"/>
      <c r="CW11" s="34"/>
    </row>
    <row r="12" customHeight="1" spans="1:101">
      <c r="A12" s="107" t="str">
        <f t="shared" si="4"/>
        <v/>
      </c>
      <c r="B12" s="13"/>
      <c r="C12" s="13"/>
      <c r="D12" s="9"/>
      <c r="E12" s="13"/>
      <c r="F12" s="13"/>
      <c r="G12" s="13"/>
      <c r="H12" s="9"/>
      <c r="I12" s="9"/>
      <c r="J12" s="9"/>
      <c r="K12" s="9"/>
      <c r="L12" s="9"/>
      <c r="M12" s="14"/>
      <c r="N12" s="14"/>
      <c r="O12" s="14"/>
      <c r="P12" s="15"/>
      <c r="Q12" s="15"/>
      <c r="R12" s="15"/>
      <c r="S12" s="15"/>
      <c r="T12" s="15"/>
      <c r="U12" s="15"/>
      <c r="V12" s="15">
        <f t="shared" si="5"/>
        <v>0</v>
      </c>
      <c r="W12" s="15">
        <f t="shared" si="6"/>
        <v>0</v>
      </c>
      <c r="X12" s="15">
        <f t="shared" si="7"/>
        <v>0</v>
      </c>
      <c r="Y12" s="16"/>
      <c r="Z12" s="112"/>
      <c r="AA12" s="16"/>
      <c r="AB12" s="16" t="str">
        <f t="shared" si="0"/>
        <v/>
      </c>
      <c r="AC12" s="27"/>
      <c r="AD12" s="8"/>
      <c r="AE12" s="28"/>
      <c r="AF12" s="28"/>
      <c r="AG12" s="28"/>
      <c r="AH12" s="28"/>
      <c r="AI12" s="28"/>
      <c r="AJ12" s="28"/>
      <c r="AK12" s="28"/>
      <c r="AL12" s="28"/>
      <c r="AM12" s="28"/>
      <c r="AN12" s="28"/>
      <c r="AO12" s="28"/>
      <c r="AP12" s="28"/>
      <c r="AQ12" s="28"/>
      <c r="AR12" s="35"/>
      <c r="AS12" s="34"/>
      <c r="AT12" s="28"/>
      <c r="AU12" s="34"/>
      <c r="AV12" s="34"/>
      <c r="AW12" s="34"/>
      <c r="AX12" s="34"/>
      <c r="AY12" s="34"/>
      <c r="AZ12" s="34" t="s">
        <v>224</v>
      </c>
      <c r="BA12" s="34"/>
      <c r="BB12" s="34"/>
      <c r="BC12" s="34"/>
      <c r="BD12" s="34"/>
      <c r="BE12" s="34"/>
      <c r="BF12" s="240">
        <f t="shared" si="8"/>
        <v>1900</v>
      </c>
      <c r="BG12" s="34"/>
      <c r="BH12" s="34">
        <f>(基本信息输入表!$M$7-'4-6-4机器设备'!L12)/365</f>
        <v>124.583561643836</v>
      </c>
      <c r="BI12" s="34"/>
      <c r="BJ12" s="34">
        <f t="shared" si="9"/>
        <v>0</v>
      </c>
      <c r="BK12" s="34"/>
      <c r="BL12" s="34"/>
      <c r="BM12" s="34"/>
      <c r="BN12" s="34"/>
      <c r="BO12" s="34"/>
      <c r="BP12" s="34"/>
      <c r="BQ12" s="34"/>
      <c r="BR12" s="34"/>
      <c r="BS12" s="34"/>
      <c r="BT12" s="34"/>
      <c r="BU12" s="34"/>
      <c r="BV12" s="34"/>
      <c r="BW12" s="34">
        <f t="shared" si="10"/>
        <v>0</v>
      </c>
      <c r="BX12" s="34"/>
      <c r="BY12" s="34"/>
      <c r="BZ12" s="34"/>
      <c r="CA12" s="34"/>
      <c r="CB12" s="34"/>
      <c r="CC12" s="34"/>
      <c r="CD12" s="34"/>
      <c r="CE12" s="34"/>
      <c r="CF12" s="34">
        <f t="shared" si="11"/>
        <v>0</v>
      </c>
      <c r="CG12" s="34">
        <f t="shared" si="12"/>
        <v>0</v>
      </c>
      <c r="CH12" s="34"/>
      <c r="CI12" s="34"/>
      <c r="CJ12" s="247">
        <f t="shared" si="1"/>
        <v>0</v>
      </c>
      <c r="CK12" s="34">
        <f t="shared" si="2"/>
        <v>0</v>
      </c>
      <c r="CL12" s="34">
        <f t="shared" si="3"/>
        <v>0</v>
      </c>
      <c r="CM12" s="34">
        <f t="shared" si="13"/>
        <v>0</v>
      </c>
      <c r="CN12" s="34">
        <f t="shared" si="14"/>
        <v>0</v>
      </c>
      <c r="CO12" s="12">
        <f t="shared" si="15"/>
        <v>0</v>
      </c>
      <c r="CP12" s="243">
        <f t="shared" si="16"/>
        <v>0</v>
      </c>
      <c r="CQ12" s="34"/>
      <c r="CR12" s="34" t="str">
        <f t="shared" si="17"/>
        <v/>
      </c>
      <c r="CS12" s="34" t="str">
        <f t="shared" si="18"/>
        <v/>
      </c>
      <c r="CT12" s="34"/>
      <c r="CU12" s="34"/>
      <c r="CV12" s="34"/>
      <c r="CW12" s="34"/>
    </row>
    <row r="13" customHeight="1" spans="1:101">
      <c r="A13" s="107" t="str">
        <f t="shared" si="4"/>
        <v/>
      </c>
      <c r="B13" s="13"/>
      <c r="C13" s="13"/>
      <c r="D13" s="9"/>
      <c r="E13" s="13"/>
      <c r="F13" s="13"/>
      <c r="G13" s="13"/>
      <c r="H13" s="9"/>
      <c r="I13" s="9"/>
      <c r="J13" s="9"/>
      <c r="K13" s="9"/>
      <c r="L13" s="9"/>
      <c r="M13" s="14"/>
      <c r="N13" s="14"/>
      <c r="O13" s="14"/>
      <c r="P13" s="15"/>
      <c r="Q13" s="15"/>
      <c r="R13" s="15"/>
      <c r="S13" s="15"/>
      <c r="T13" s="15"/>
      <c r="U13" s="15"/>
      <c r="V13" s="15">
        <f t="shared" si="5"/>
        <v>0</v>
      </c>
      <c r="W13" s="15">
        <f t="shared" si="6"/>
        <v>0</v>
      </c>
      <c r="X13" s="15">
        <f t="shared" si="7"/>
        <v>0</v>
      </c>
      <c r="Y13" s="16"/>
      <c r="Z13" s="112"/>
      <c r="AA13" s="16"/>
      <c r="AB13" s="16" t="str">
        <f t="shared" si="0"/>
        <v/>
      </c>
      <c r="AC13" s="27"/>
      <c r="AD13" s="8"/>
      <c r="AE13" s="28"/>
      <c r="AF13" s="28"/>
      <c r="AG13" s="28"/>
      <c r="AH13" s="28"/>
      <c r="AI13" s="28"/>
      <c r="AJ13" s="28"/>
      <c r="AK13" s="28"/>
      <c r="AL13" s="28"/>
      <c r="AM13" s="28"/>
      <c r="AN13" s="28"/>
      <c r="AO13" s="28"/>
      <c r="AP13" s="28"/>
      <c r="AQ13" s="28"/>
      <c r="AR13" s="35"/>
      <c r="AS13" s="34"/>
      <c r="AT13" s="28"/>
      <c r="AU13" s="34"/>
      <c r="AV13" s="34"/>
      <c r="AW13" s="34"/>
      <c r="AX13" s="34"/>
      <c r="AY13" s="34"/>
      <c r="AZ13" s="34" t="s">
        <v>224</v>
      </c>
      <c r="BA13" s="34"/>
      <c r="BB13" s="34"/>
      <c r="BC13" s="34"/>
      <c r="BD13" s="34"/>
      <c r="BE13" s="34"/>
      <c r="BF13" s="240">
        <f t="shared" si="8"/>
        <v>1900</v>
      </c>
      <c r="BG13" s="34"/>
      <c r="BH13" s="34">
        <f>(基本信息输入表!$M$7-'4-6-4机器设备'!L13)/365</f>
        <v>124.583561643836</v>
      </c>
      <c r="BI13" s="34"/>
      <c r="BJ13" s="34">
        <f t="shared" si="9"/>
        <v>0</v>
      </c>
      <c r="BK13" s="34"/>
      <c r="BL13" s="34"/>
      <c r="BM13" s="34"/>
      <c r="BN13" s="34"/>
      <c r="BO13" s="34"/>
      <c r="BP13" s="34"/>
      <c r="BQ13" s="34"/>
      <c r="BR13" s="34"/>
      <c r="BS13" s="34"/>
      <c r="BT13" s="34"/>
      <c r="BU13" s="34"/>
      <c r="BV13" s="34"/>
      <c r="BW13" s="34">
        <f t="shared" si="10"/>
        <v>0</v>
      </c>
      <c r="BX13" s="34"/>
      <c r="BY13" s="34"/>
      <c r="BZ13" s="34"/>
      <c r="CA13" s="34"/>
      <c r="CB13" s="34"/>
      <c r="CC13" s="34"/>
      <c r="CD13" s="34"/>
      <c r="CE13" s="34"/>
      <c r="CF13" s="34">
        <f t="shared" si="11"/>
        <v>0</v>
      </c>
      <c r="CG13" s="34">
        <f t="shared" si="12"/>
        <v>0</v>
      </c>
      <c r="CH13" s="34"/>
      <c r="CI13" s="34"/>
      <c r="CJ13" s="247">
        <f t="shared" si="1"/>
        <v>0</v>
      </c>
      <c r="CK13" s="34">
        <f t="shared" si="2"/>
        <v>0</v>
      </c>
      <c r="CL13" s="34">
        <f t="shared" si="3"/>
        <v>0</v>
      </c>
      <c r="CM13" s="34">
        <f t="shared" si="13"/>
        <v>0</v>
      </c>
      <c r="CN13" s="34">
        <f t="shared" si="14"/>
        <v>0</v>
      </c>
      <c r="CO13" s="12">
        <f t="shared" si="15"/>
        <v>0</v>
      </c>
      <c r="CP13" s="243">
        <f t="shared" si="16"/>
        <v>0</v>
      </c>
      <c r="CQ13" s="34"/>
      <c r="CR13" s="34" t="str">
        <f t="shared" si="17"/>
        <v/>
      </c>
      <c r="CS13" s="34" t="str">
        <f t="shared" si="18"/>
        <v/>
      </c>
      <c r="CT13" s="34"/>
      <c r="CU13" s="34"/>
      <c r="CV13" s="34"/>
      <c r="CW13" s="34"/>
    </row>
    <row r="14" customHeight="1" spans="1:101">
      <c r="A14" s="107" t="str">
        <f t="shared" si="4"/>
        <v/>
      </c>
      <c r="B14" s="13"/>
      <c r="C14" s="13"/>
      <c r="D14" s="9"/>
      <c r="E14" s="13"/>
      <c r="F14" s="13"/>
      <c r="G14" s="13"/>
      <c r="H14" s="9"/>
      <c r="I14" s="9"/>
      <c r="J14" s="9"/>
      <c r="K14" s="9"/>
      <c r="L14" s="9"/>
      <c r="M14" s="14"/>
      <c r="N14" s="14"/>
      <c r="O14" s="14"/>
      <c r="P14" s="15"/>
      <c r="Q14" s="15"/>
      <c r="R14" s="15"/>
      <c r="S14" s="15"/>
      <c r="T14" s="15"/>
      <c r="U14" s="15"/>
      <c r="V14" s="15">
        <f t="shared" si="5"/>
        <v>0</v>
      </c>
      <c r="W14" s="15">
        <f t="shared" si="6"/>
        <v>0</v>
      </c>
      <c r="X14" s="15">
        <f t="shared" si="7"/>
        <v>0</v>
      </c>
      <c r="Y14" s="16"/>
      <c r="Z14" s="112"/>
      <c r="AA14" s="16"/>
      <c r="AB14" s="16" t="str">
        <f t="shared" si="0"/>
        <v/>
      </c>
      <c r="AC14" s="27"/>
      <c r="AD14" s="8"/>
      <c r="AE14" s="28"/>
      <c r="AF14" s="28"/>
      <c r="AG14" s="28"/>
      <c r="AH14" s="28"/>
      <c r="AI14" s="28"/>
      <c r="AJ14" s="28"/>
      <c r="AK14" s="28"/>
      <c r="AL14" s="28"/>
      <c r="AM14" s="28"/>
      <c r="AN14" s="28"/>
      <c r="AO14" s="28"/>
      <c r="AP14" s="28"/>
      <c r="AQ14" s="28"/>
      <c r="AR14" s="35"/>
      <c r="AS14" s="34"/>
      <c r="AT14" s="28"/>
      <c r="AU14" s="34"/>
      <c r="AV14" s="34"/>
      <c r="AW14" s="34"/>
      <c r="AX14" s="34"/>
      <c r="AY14" s="34"/>
      <c r="AZ14" s="34" t="s">
        <v>224</v>
      </c>
      <c r="BA14" s="34"/>
      <c r="BB14" s="34"/>
      <c r="BC14" s="34"/>
      <c r="BD14" s="34"/>
      <c r="BE14" s="34"/>
      <c r="BF14" s="240">
        <f t="shared" si="8"/>
        <v>1900</v>
      </c>
      <c r="BG14" s="34"/>
      <c r="BH14" s="34">
        <f>(基本信息输入表!$M$7-'4-6-4机器设备'!L14)/365</f>
        <v>124.583561643836</v>
      </c>
      <c r="BI14" s="34"/>
      <c r="BJ14" s="34">
        <f t="shared" si="9"/>
        <v>0</v>
      </c>
      <c r="BK14" s="34"/>
      <c r="BL14" s="34"/>
      <c r="BM14" s="34"/>
      <c r="BN14" s="34"/>
      <c r="BO14" s="34"/>
      <c r="BP14" s="34"/>
      <c r="BQ14" s="34"/>
      <c r="BR14" s="34"/>
      <c r="BS14" s="34"/>
      <c r="BT14" s="34"/>
      <c r="BU14" s="34"/>
      <c r="BV14" s="34"/>
      <c r="BW14" s="34">
        <f t="shared" si="10"/>
        <v>0</v>
      </c>
      <c r="BX14" s="34"/>
      <c r="BY14" s="34"/>
      <c r="BZ14" s="34"/>
      <c r="CA14" s="34"/>
      <c r="CB14" s="34"/>
      <c r="CC14" s="34"/>
      <c r="CD14" s="34"/>
      <c r="CE14" s="34"/>
      <c r="CF14" s="34">
        <f t="shared" si="11"/>
        <v>0</v>
      </c>
      <c r="CG14" s="34">
        <f t="shared" si="12"/>
        <v>0</v>
      </c>
      <c r="CH14" s="34"/>
      <c r="CI14" s="34"/>
      <c r="CJ14" s="247">
        <f t="shared" si="1"/>
        <v>0</v>
      </c>
      <c r="CK14" s="34">
        <f t="shared" si="2"/>
        <v>0</v>
      </c>
      <c r="CL14" s="34">
        <f t="shared" si="3"/>
        <v>0</v>
      </c>
      <c r="CM14" s="34">
        <f t="shared" si="13"/>
        <v>0</v>
      </c>
      <c r="CN14" s="34">
        <f t="shared" si="14"/>
        <v>0</v>
      </c>
      <c r="CO14" s="12">
        <f t="shared" si="15"/>
        <v>0</v>
      </c>
      <c r="CP14" s="243">
        <f t="shared" si="16"/>
        <v>0</v>
      </c>
      <c r="CQ14" s="34"/>
      <c r="CR14" s="34" t="str">
        <f t="shared" si="17"/>
        <v/>
      </c>
      <c r="CS14" s="34" t="str">
        <f t="shared" si="18"/>
        <v/>
      </c>
      <c r="CT14" s="34"/>
      <c r="CU14" s="34"/>
      <c r="CV14" s="34"/>
      <c r="CW14" s="34"/>
    </row>
    <row r="15" customHeight="1" spans="1:101">
      <c r="A15" s="107" t="str">
        <f t="shared" si="4"/>
        <v/>
      </c>
      <c r="B15" s="13"/>
      <c r="C15" s="13"/>
      <c r="D15" s="9"/>
      <c r="E15" s="13"/>
      <c r="F15" s="13"/>
      <c r="G15" s="13"/>
      <c r="H15" s="9"/>
      <c r="I15" s="9"/>
      <c r="J15" s="9"/>
      <c r="K15" s="9"/>
      <c r="L15" s="9"/>
      <c r="M15" s="14"/>
      <c r="N15" s="14"/>
      <c r="O15" s="14"/>
      <c r="P15" s="15"/>
      <c r="Q15" s="15"/>
      <c r="R15" s="15"/>
      <c r="S15" s="15"/>
      <c r="T15" s="15"/>
      <c r="U15" s="15"/>
      <c r="V15" s="15">
        <f t="shared" si="5"/>
        <v>0</v>
      </c>
      <c r="W15" s="15">
        <f t="shared" si="6"/>
        <v>0</v>
      </c>
      <c r="X15" s="15">
        <f t="shared" si="7"/>
        <v>0</v>
      </c>
      <c r="Y15" s="16"/>
      <c r="Z15" s="112"/>
      <c r="AA15" s="16"/>
      <c r="AB15" s="16" t="str">
        <f t="shared" si="0"/>
        <v/>
      </c>
      <c r="AC15" s="27"/>
      <c r="AD15" s="8"/>
      <c r="AE15" s="28"/>
      <c r="AF15" s="28"/>
      <c r="AG15" s="28"/>
      <c r="AH15" s="28"/>
      <c r="AI15" s="28"/>
      <c r="AJ15" s="28"/>
      <c r="AK15" s="28"/>
      <c r="AL15" s="28"/>
      <c r="AM15" s="28"/>
      <c r="AN15" s="28"/>
      <c r="AO15" s="28"/>
      <c r="AP15" s="28"/>
      <c r="AQ15" s="28"/>
      <c r="AR15" s="35"/>
      <c r="AS15" s="34"/>
      <c r="AT15" s="28"/>
      <c r="AU15" s="34"/>
      <c r="AV15" s="34"/>
      <c r="AW15" s="34"/>
      <c r="AX15" s="34"/>
      <c r="AY15" s="34"/>
      <c r="AZ15" s="34" t="s">
        <v>224</v>
      </c>
      <c r="BA15" s="34"/>
      <c r="BB15" s="34"/>
      <c r="BC15" s="34"/>
      <c r="BD15" s="34"/>
      <c r="BE15" s="34"/>
      <c r="BF15" s="240">
        <f t="shared" si="8"/>
        <v>1900</v>
      </c>
      <c r="BG15" s="34"/>
      <c r="BH15" s="34">
        <f>(基本信息输入表!$M$7-'4-6-4机器设备'!L15)/365</f>
        <v>124.583561643836</v>
      </c>
      <c r="BI15" s="34"/>
      <c r="BJ15" s="34">
        <f t="shared" si="9"/>
        <v>0</v>
      </c>
      <c r="BK15" s="34"/>
      <c r="BL15" s="34"/>
      <c r="BM15" s="34"/>
      <c r="BN15" s="34"/>
      <c r="BO15" s="34"/>
      <c r="BP15" s="34"/>
      <c r="BQ15" s="34"/>
      <c r="BR15" s="34"/>
      <c r="BS15" s="34"/>
      <c r="BT15" s="34"/>
      <c r="BU15" s="34"/>
      <c r="BV15" s="34"/>
      <c r="BW15" s="34">
        <f t="shared" si="10"/>
        <v>0</v>
      </c>
      <c r="BX15" s="34"/>
      <c r="BY15" s="34"/>
      <c r="BZ15" s="34"/>
      <c r="CA15" s="34"/>
      <c r="CB15" s="34"/>
      <c r="CC15" s="34"/>
      <c r="CD15" s="34"/>
      <c r="CE15" s="34"/>
      <c r="CF15" s="34">
        <f t="shared" si="11"/>
        <v>0</v>
      </c>
      <c r="CG15" s="34">
        <f t="shared" si="12"/>
        <v>0</v>
      </c>
      <c r="CH15" s="34"/>
      <c r="CI15" s="34"/>
      <c r="CJ15" s="247">
        <f t="shared" si="1"/>
        <v>0</v>
      </c>
      <c r="CK15" s="34">
        <f t="shared" si="2"/>
        <v>0</v>
      </c>
      <c r="CL15" s="34">
        <f t="shared" si="3"/>
        <v>0</v>
      </c>
      <c r="CM15" s="34">
        <f t="shared" si="13"/>
        <v>0</v>
      </c>
      <c r="CN15" s="34">
        <f t="shared" si="14"/>
        <v>0</v>
      </c>
      <c r="CO15" s="12">
        <f t="shared" si="15"/>
        <v>0</v>
      </c>
      <c r="CP15" s="243">
        <f t="shared" si="16"/>
        <v>0</v>
      </c>
      <c r="CQ15" s="34"/>
      <c r="CR15" s="34" t="str">
        <f t="shared" si="17"/>
        <v/>
      </c>
      <c r="CS15" s="34" t="str">
        <f t="shared" si="18"/>
        <v/>
      </c>
      <c r="CT15" s="34"/>
      <c r="CU15" s="34"/>
      <c r="CV15" s="34"/>
      <c r="CW15" s="34"/>
    </row>
    <row r="16" customHeight="1" spans="1:101">
      <c r="A16" s="107" t="str">
        <f t="shared" si="4"/>
        <v/>
      </c>
      <c r="B16" s="13"/>
      <c r="C16" s="13"/>
      <c r="D16" s="9"/>
      <c r="E16" s="13"/>
      <c r="F16" s="13"/>
      <c r="G16" s="13"/>
      <c r="H16" s="9"/>
      <c r="I16" s="9"/>
      <c r="J16" s="9"/>
      <c r="K16" s="9"/>
      <c r="L16" s="9"/>
      <c r="M16" s="14"/>
      <c r="N16" s="14"/>
      <c r="O16" s="14"/>
      <c r="P16" s="15"/>
      <c r="Q16" s="15"/>
      <c r="R16" s="15"/>
      <c r="S16" s="15"/>
      <c r="T16" s="15"/>
      <c r="U16" s="15"/>
      <c r="V16" s="15">
        <f t="shared" si="5"/>
        <v>0</v>
      </c>
      <c r="W16" s="15">
        <f t="shared" si="6"/>
        <v>0</v>
      </c>
      <c r="X16" s="15">
        <f t="shared" si="7"/>
        <v>0</v>
      </c>
      <c r="Y16" s="16"/>
      <c r="Z16" s="112"/>
      <c r="AA16" s="16"/>
      <c r="AB16" s="16" t="str">
        <f t="shared" si="0"/>
        <v/>
      </c>
      <c r="AC16" s="27"/>
      <c r="AD16" s="8"/>
      <c r="AE16" s="28"/>
      <c r="AF16" s="28"/>
      <c r="AG16" s="28"/>
      <c r="AH16" s="28"/>
      <c r="AI16" s="28"/>
      <c r="AJ16" s="28"/>
      <c r="AK16" s="28"/>
      <c r="AL16" s="28"/>
      <c r="AM16" s="28"/>
      <c r="AN16" s="28"/>
      <c r="AO16" s="28"/>
      <c r="AP16" s="28"/>
      <c r="AQ16" s="28"/>
      <c r="AR16" s="35"/>
      <c r="AS16" s="34"/>
      <c r="AT16" s="28"/>
      <c r="AU16" s="34"/>
      <c r="AV16" s="34"/>
      <c r="AW16" s="34"/>
      <c r="AX16" s="34"/>
      <c r="AY16" s="34"/>
      <c r="AZ16" s="34" t="s">
        <v>224</v>
      </c>
      <c r="BA16" s="34"/>
      <c r="BB16" s="34"/>
      <c r="BC16" s="34"/>
      <c r="BD16" s="34"/>
      <c r="BE16" s="34"/>
      <c r="BF16" s="240">
        <f t="shared" si="8"/>
        <v>1900</v>
      </c>
      <c r="BG16" s="34"/>
      <c r="BH16" s="34">
        <f>(基本信息输入表!$M$7-'4-6-4机器设备'!L16)/365</f>
        <v>124.583561643836</v>
      </c>
      <c r="BI16" s="34"/>
      <c r="BJ16" s="34">
        <f t="shared" si="9"/>
        <v>0</v>
      </c>
      <c r="BK16" s="34"/>
      <c r="BL16" s="34"/>
      <c r="BM16" s="34"/>
      <c r="BN16" s="34"/>
      <c r="BO16" s="34"/>
      <c r="BP16" s="34"/>
      <c r="BQ16" s="34"/>
      <c r="BR16" s="34"/>
      <c r="BS16" s="34"/>
      <c r="BT16" s="34"/>
      <c r="BU16" s="34"/>
      <c r="BV16" s="34"/>
      <c r="BW16" s="34">
        <f t="shared" si="10"/>
        <v>0</v>
      </c>
      <c r="BX16" s="34"/>
      <c r="BY16" s="34"/>
      <c r="BZ16" s="34"/>
      <c r="CA16" s="34"/>
      <c r="CB16" s="34"/>
      <c r="CC16" s="34"/>
      <c r="CD16" s="34"/>
      <c r="CE16" s="34"/>
      <c r="CF16" s="34">
        <f t="shared" si="11"/>
        <v>0</v>
      </c>
      <c r="CG16" s="34">
        <f t="shared" si="12"/>
        <v>0</v>
      </c>
      <c r="CH16" s="34"/>
      <c r="CI16" s="34"/>
      <c r="CJ16" s="247">
        <f t="shared" si="1"/>
        <v>0</v>
      </c>
      <c r="CK16" s="34">
        <f t="shared" si="2"/>
        <v>0</v>
      </c>
      <c r="CL16" s="34">
        <f t="shared" si="3"/>
        <v>0</v>
      </c>
      <c r="CM16" s="34">
        <f t="shared" si="13"/>
        <v>0</v>
      </c>
      <c r="CN16" s="34">
        <f t="shared" si="14"/>
        <v>0</v>
      </c>
      <c r="CO16" s="12">
        <f t="shared" si="15"/>
        <v>0</v>
      </c>
      <c r="CP16" s="243">
        <f t="shared" si="16"/>
        <v>0</v>
      </c>
      <c r="CQ16" s="34"/>
      <c r="CR16" s="34" t="str">
        <f t="shared" si="17"/>
        <v/>
      </c>
      <c r="CS16" s="34" t="str">
        <f t="shared" si="18"/>
        <v/>
      </c>
      <c r="CT16" s="34"/>
      <c r="CU16" s="34"/>
      <c r="CV16" s="34"/>
      <c r="CW16" s="34"/>
    </row>
    <row r="17" customHeight="1" spans="1:101">
      <c r="A17" s="107" t="str">
        <f t="shared" si="4"/>
        <v/>
      </c>
      <c r="B17" s="13"/>
      <c r="C17" s="13"/>
      <c r="D17" s="9"/>
      <c r="E17" s="13"/>
      <c r="F17" s="13"/>
      <c r="G17" s="13"/>
      <c r="H17" s="9"/>
      <c r="I17" s="9"/>
      <c r="J17" s="9"/>
      <c r="K17" s="9"/>
      <c r="L17" s="9"/>
      <c r="M17" s="14"/>
      <c r="N17" s="14"/>
      <c r="O17" s="14"/>
      <c r="P17" s="15"/>
      <c r="Q17" s="15"/>
      <c r="R17" s="15"/>
      <c r="S17" s="15"/>
      <c r="T17" s="15"/>
      <c r="U17" s="15"/>
      <c r="V17" s="15">
        <f t="shared" si="5"/>
        <v>0</v>
      </c>
      <c r="W17" s="15">
        <f t="shared" si="6"/>
        <v>0</v>
      </c>
      <c r="X17" s="15">
        <f t="shared" si="7"/>
        <v>0</v>
      </c>
      <c r="Y17" s="16"/>
      <c r="Z17" s="112"/>
      <c r="AA17" s="16"/>
      <c r="AB17" s="16" t="str">
        <f t="shared" si="0"/>
        <v/>
      </c>
      <c r="AC17" s="27"/>
      <c r="AD17" s="8"/>
      <c r="AE17" s="28"/>
      <c r="AF17" s="28"/>
      <c r="AG17" s="28"/>
      <c r="AH17" s="28"/>
      <c r="AI17" s="28"/>
      <c r="AJ17" s="28"/>
      <c r="AK17" s="28"/>
      <c r="AL17" s="28"/>
      <c r="AM17" s="28"/>
      <c r="AN17" s="28"/>
      <c r="AO17" s="28"/>
      <c r="AP17" s="28"/>
      <c r="AQ17" s="28"/>
      <c r="AR17" s="35"/>
      <c r="AS17" s="34"/>
      <c r="AT17" s="28"/>
      <c r="AU17" s="34"/>
      <c r="AV17" s="34"/>
      <c r="AW17" s="34"/>
      <c r="AX17" s="34"/>
      <c r="AY17" s="34"/>
      <c r="AZ17" s="34" t="s">
        <v>224</v>
      </c>
      <c r="BA17" s="34"/>
      <c r="BB17" s="34"/>
      <c r="BC17" s="34"/>
      <c r="BD17" s="34"/>
      <c r="BE17" s="34"/>
      <c r="BF17" s="240">
        <f t="shared" si="8"/>
        <v>1900</v>
      </c>
      <c r="BG17" s="34"/>
      <c r="BH17" s="34">
        <f>(基本信息输入表!$M$7-'4-6-4机器设备'!L17)/365</f>
        <v>124.583561643836</v>
      </c>
      <c r="BI17" s="34"/>
      <c r="BJ17" s="34">
        <f t="shared" si="9"/>
        <v>0</v>
      </c>
      <c r="BK17" s="34"/>
      <c r="BL17" s="34"/>
      <c r="BM17" s="34"/>
      <c r="BN17" s="34"/>
      <c r="BO17" s="34"/>
      <c r="BP17" s="34"/>
      <c r="BQ17" s="34"/>
      <c r="BR17" s="34"/>
      <c r="BS17" s="34"/>
      <c r="BT17" s="34"/>
      <c r="BU17" s="34"/>
      <c r="BV17" s="34"/>
      <c r="BW17" s="34">
        <f t="shared" si="10"/>
        <v>0</v>
      </c>
      <c r="BX17" s="34"/>
      <c r="BY17" s="34"/>
      <c r="BZ17" s="34"/>
      <c r="CA17" s="34"/>
      <c r="CB17" s="34"/>
      <c r="CC17" s="34"/>
      <c r="CD17" s="34"/>
      <c r="CE17" s="34"/>
      <c r="CF17" s="34">
        <f t="shared" si="11"/>
        <v>0</v>
      </c>
      <c r="CG17" s="34">
        <f t="shared" si="12"/>
        <v>0</v>
      </c>
      <c r="CH17" s="34"/>
      <c r="CI17" s="34"/>
      <c r="CJ17" s="247">
        <f t="shared" si="1"/>
        <v>0</v>
      </c>
      <c r="CK17" s="34">
        <f t="shared" si="2"/>
        <v>0</v>
      </c>
      <c r="CL17" s="34">
        <f t="shared" si="3"/>
        <v>0</v>
      </c>
      <c r="CM17" s="34">
        <f t="shared" si="13"/>
        <v>0</v>
      </c>
      <c r="CN17" s="34">
        <f t="shared" si="14"/>
        <v>0</v>
      </c>
      <c r="CO17" s="12">
        <f t="shared" si="15"/>
        <v>0</v>
      </c>
      <c r="CP17" s="243">
        <f t="shared" si="16"/>
        <v>0</v>
      </c>
      <c r="CQ17" s="34"/>
      <c r="CR17" s="34" t="str">
        <f t="shared" si="17"/>
        <v/>
      </c>
      <c r="CS17" s="34" t="str">
        <f t="shared" si="18"/>
        <v/>
      </c>
      <c r="CT17" s="34"/>
      <c r="CU17" s="34"/>
      <c r="CV17" s="34"/>
      <c r="CW17" s="34"/>
    </row>
    <row r="18" customHeight="1" spans="1:101">
      <c r="A18" s="107" t="str">
        <f t="shared" si="4"/>
        <v/>
      </c>
      <c r="B18" s="13"/>
      <c r="C18" s="13"/>
      <c r="D18" s="9"/>
      <c r="E18" s="13"/>
      <c r="F18" s="13"/>
      <c r="G18" s="13"/>
      <c r="H18" s="9"/>
      <c r="I18" s="9"/>
      <c r="J18" s="9"/>
      <c r="K18" s="9"/>
      <c r="L18" s="9"/>
      <c r="M18" s="14"/>
      <c r="N18" s="14"/>
      <c r="O18" s="14"/>
      <c r="P18" s="15"/>
      <c r="Q18" s="15"/>
      <c r="R18" s="15"/>
      <c r="S18" s="15"/>
      <c r="T18" s="15"/>
      <c r="U18" s="15"/>
      <c r="V18" s="15">
        <f t="shared" si="5"/>
        <v>0</v>
      </c>
      <c r="W18" s="15">
        <f t="shared" si="6"/>
        <v>0</v>
      </c>
      <c r="X18" s="15">
        <f t="shared" si="7"/>
        <v>0</v>
      </c>
      <c r="Y18" s="16"/>
      <c r="Z18" s="112"/>
      <c r="AA18" s="16"/>
      <c r="AB18" s="16" t="str">
        <f t="shared" si="0"/>
        <v/>
      </c>
      <c r="AC18" s="27"/>
      <c r="AD18" s="8"/>
      <c r="AE18" s="28"/>
      <c r="AF18" s="28"/>
      <c r="AG18" s="28"/>
      <c r="AH18" s="28"/>
      <c r="AI18" s="28"/>
      <c r="AJ18" s="28"/>
      <c r="AK18" s="28"/>
      <c r="AL18" s="28"/>
      <c r="AM18" s="28"/>
      <c r="AN18" s="28"/>
      <c r="AO18" s="28"/>
      <c r="AP18" s="28"/>
      <c r="AQ18" s="28"/>
      <c r="AR18" s="35"/>
      <c r="AS18" s="34"/>
      <c r="AT18" s="28"/>
      <c r="AU18" s="34"/>
      <c r="AV18" s="34"/>
      <c r="AW18" s="34"/>
      <c r="AX18" s="34"/>
      <c r="AY18" s="34"/>
      <c r="AZ18" s="34" t="s">
        <v>224</v>
      </c>
      <c r="BA18" s="34"/>
      <c r="BB18" s="34"/>
      <c r="BC18" s="34"/>
      <c r="BD18" s="34"/>
      <c r="BE18" s="34"/>
      <c r="BF18" s="240">
        <f t="shared" si="8"/>
        <v>1900</v>
      </c>
      <c r="BG18" s="34"/>
      <c r="BH18" s="34">
        <f>(基本信息输入表!$M$7-'4-6-4机器设备'!L18)/365</f>
        <v>124.583561643836</v>
      </c>
      <c r="BI18" s="34"/>
      <c r="BJ18" s="34">
        <f t="shared" si="9"/>
        <v>0</v>
      </c>
      <c r="BK18" s="34"/>
      <c r="BL18" s="34"/>
      <c r="BM18" s="34"/>
      <c r="BN18" s="34"/>
      <c r="BO18" s="34"/>
      <c r="BP18" s="34"/>
      <c r="BQ18" s="34"/>
      <c r="BR18" s="34"/>
      <c r="BS18" s="34"/>
      <c r="BT18" s="34"/>
      <c r="BU18" s="34"/>
      <c r="BV18" s="34"/>
      <c r="BW18" s="34">
        <f t="shared" si="10"/>
        <v>0</v>
      </c>
      <c r="BX18" s="34"/>
      <c r="BY18" s="34"/>
      <c r="BZ18" s="34"/>
      <c r="CA18" s="34"/>
      <c r="CB18" s="34"/>
      <c r="CC18" s="34"/>
      <c r="CD18" s="34"/>
      <c r="CE18" s="34"/>
      <c r="CF18" s="34">
        <f t="shared" si="11"/>
        <v>0</v>
      </c>
      <c r="CG18" s="34">
        <f t="shared" si="12"/>
        <v>0</v>
      </c>
      <c r="CH18" s="34"/>
      <c r="CI18" s="34"/>
      <c r="CJ18" s="247">
        <f t="shared" si="1"/>
        <v>0</v>
      </c>
      <c r="CK18" s="34">
        <f t="shared" si="2"/>
        <v>0</v>
      </c>
      <c r="CL18" s="34">
        <f t="shared" si="3"/>
        <v>0</v>
      </c>
      <c r="CM18" s="34">
        <f t="shared" si="13"/>
        <v>0</v>
      </c>
      <c r="CN18" s="34">
        <f t="shared" si="14"/>
        <v>0</v>
      </c>
      <c r="CO18" s="12">
        <f t="shared" si="15"/>
        <v>0</v>
      </c>
      <c r="CP18" s="243">
        <f t="shared" si="16"/>
        <v>0</v>
      </c>
      <c r="CQ18" s="34"/>
      <c r="CR18" s="34" t="str">
        <f t="shared" si="17"/>
        <v/>
      </c>
      <c r="CS18" s="34" t="str">
        <f t="shared" si="18"/>
        <v/>
      </c>
      <c r="CT18" s="34"/>
      <c r="CU18" s="34"/>
      <c r="CV18" s="34"/>
      <c r="CW18" s="34"/>
    </row>
    <row r="19" customHeight="1" spans="1:101">
      <c r="A19" s="107" t="str">
        <f t="shared" si="4"/>
        <v/>
      </c>
      <c r="B19" s="13"/>
      <c r="C19" s="13"/>
      <c r="D19" s="9"/>
      <c r="E19" s="13"/>
      <c r="F19" s="13"/>
      <c r="G19" s="13"/>
      <c r="H19" s="9"/>
      <c r="I19" s="9"/>
      <c r="J19" s="9"/>
      <c r="K19" s="9"/>
      <c r="L19" s="9"/>
      <c r="M19" s="14"/>
      <c r="N19" s="14"/>
      <c r="O19" s="14"/>
      <c r="P19" s="15"/>
      <c r="Q19" s="15"/>
      <c r="R19" s="15"/>
      <c r="S19" s="15"/>
      <c r="T19" s="15"/>
      <c r="U19" s="15"/>
      <c r="V19" s="15">
        <f t="shared" si="5"/>
        <v>0</v>
      </c>
      <c r="W19" s="15">
        <f t="shared" si="6"/>
        <v>0</v>
      </c>
      <c r="X19" s="15">
        <f t="shared" si="7"/>
        <v>0</v>
      </c>
      <c r="Y19" s="16"/>
      <c r="Z19" s="112"/>
      <c r="AA19" s="16"/>
      <c r="AB19" s="16" t="str">
        <f t="shared" si="0"/>
        <v/>
      </c>
      <c r="AC19" s="27"/>
      <c r="AD19" s="8"/>
      <c r="AE19" s="28"/>
      <c r="AF19" s="28"/>
      <c r="AG19" s="28"/>
      <c r="AH19" s="28"/>
      <c r="AI19" s="28"/>
      <c r="AJ19" s="28"/>
      <c r="AK19" s="28"/>
      <c r="AL19" s="28"/>
      <c r="AM19" s="28"/>
      <c r="AN19" s="28"/>
      <c r="AO19" s="28"/>
      <c r="AP19" s="28"/>
      <c r="AQ19" s="28"/>
      <c r="AR19" s="35"/>
      <c r="AS19" s="34"/>
      <c r="AT19" s="28"/>
      <c r="AU19" s="34"/>
      <c r="AV19" s="34"/>
      <c r="AW19" s="34"/>
      <c r="AX19" s="34"/>
      <c r="AY19" s="34"/>
      <c r="AZ19" s="34" t="s">
        <v>224</v>
      </c>
      <c r="BA19" s="34"/>
      <c r="BB19" s="34"/>
      <c r="BC19" s="34"/>
      <c r="BD19" s="34"/>
      <c r="BE19" s="34"/>
      <c r="BF19" s="240">
        <f t="shared" si="8"/>
        <v>1900</v>
      </c>
      <c r="BG19" s="34"/>
      <c r="BH19" s="34">
        <f>(基本信息输入表!$M$7-'4-6-4机器设备'!L19)/365</f>
        <v>124.583561643836</v>
      </c>
      <c r="BI19" s="34"/>
      <c r="BJ19" s="34">
        <f t="shared" si="9"/>
        <v>0</v>
      </c>
      <c r="BK19" s="34"/>
      <c r="BL19" s="34"/>
      <c r="BM19" s="34"/>
      <c r="BN19" s="34"/>
      <c r="BO19" s="34"/>
      <c r="BP19" s="34"/>
      <c r="BQ19" s="34"/>
      <c r="BR19" s="34"/>
      <c r="BS19" s="34"/>
      <c r="BT19" s="34"/>
      <c r="BU19" s="34"/>
      <c r="BV19" s="34"/>
      <c r="BW19" s="34">
        <f t="shared" si="10"/>
        <v>0</v>
      </c>
      <c r="BX19" s="34"/>
      <c r="BY19" s="34"/>
      <c r="BZ19" s="34"/>
      <c r="CA19" s="34"/>
      <c r="CB19" s="34"/>
      <c r="CC19" s="34"/>
      <c r="CD19" s="34"/>
      <c r="CE19" s="34"/>
      <c r="CF19" s="34">
        <f t="shared" si="11"/>
        <v>0</v>
      </c>
      <c r="CG19" s="34">
        <f t="shared" si="12"/>
        <v>0</v>
      </c>
      <c r="CH19" s="34"/>
      <c r="CI19" s="34"/>
      <c r="CJ19" s="247">
        <f t="shared" si="1"/>
        <v>0</v>
      </c>
      <c r="CK19" s="34">
        <f t="shared" si="2"/>
        <v>0</v>
      </c>
      <c r="CL19" s="34">
        <f t="shared" si="3"/>
        <v>0</v>
      </c>
      <c r="CM19" s="34">
        <f t="shared" si="13"/>
        <v>0</v>
      </c>
      <c r="CN19" s="34">
        <f t="shared" si="14"/>
        <v>0</v>
      </c>
      <c r="CO19" s="12">
        <f t="shared" si="15"/>
        <v>0</v>
      </c>
      <c r="CP19" s="243">
        <f t="shared" si="16"/>
        <v>0</v>
      </c>
      <c r="CQ19" s="34"/>
      <c r="CR19" s="34" t="str">
        <f t="shared" si="17"/>
        <v/>
      </c>
      <c r="CS19" s="34" t="str">
        <f t="shared" si="18"/>
        <v/>
      </c>
      <c r="CT19" s="34"/>
      <c r="CU19" s="34"/>
      <c r="CV19" s="34"/>
      <c r="CW19" s="34"/>
    </row>
    <row r="20" customHeight="1" spans="1:101">
      <c r="A20" s="107" t="str">
        <f t="shared" si="4"/>
        <v/>
      </c>
      <c r="B20" s="13"/>
      <c r="C20" s="13"/>
      <c r="D20" s="9"/>
      <c r="E20" s="13"/>
      <c r="F20" s="13"/>
      <c r="G20" s="13"/>
      <c r="H20" s="9"/>
      <c r="I20" s="9"/>
      <c r="J20" s="9"/>
      <c r="K20" s="9"/>
      <c r="L20" s="9"/>
      <c r="M20" s="14"/>
      <c r="N20" s="14"/>
      <c r="O20" s="14"/>
      <c r="P20" s="15"/>
      <c r="Q20" s="15"/>
      <c r="R20" s="15"/>
      <c r="S20" s="15"/>
      <c r="T20" s="15"/>
      <c r="U20" s="15"/>
      <c r="V20" s="15">
        <f t="shared" si="5"/>
        <v>0</v>
      </c>
      <c r="W20" s="15">
        <f t="shared" si="6"/>
        <v>0</v>
      </c>
      <c r="X20" s="15">
        <f t="shared" si="7"/>
        <v>0</v>
      </c>
      <c r="Y20" s="16"/>
      <c r="Z20" s="112"/>
      <c r="AA20" s="16"/>
      <c r="AB20" s="16" t="str">
        <f t="shared" si="0"/>
        <v/>
      </c>
      <c r="AC20" s="27"/>
      <c r="AD20" s="8"/>
      <c r="AE20" s="28"/>
      <c r="AF20" s="28"/>
      <c r="AG20" s="28"/>
      <c r="AH20" s="28"/>
      <c r="AI20" s="28"/>
      <c r="AJ20" s="28"/>
      <c r="AK20" s="28"/>
      <c r="AL20" s="28"/>
      <c r="AM20" s="28"/>
      <c r="AN20" s="28"/>
      <c r="AO20" s="28"/>
      <c r="AP20" s="28"/>
      <c r="AQ20" s="28"/>
      <c r="AR20" s="35"/>
      <c r="AS20" s="34"/>
      <c r="AT20" s="28"/>
      <c r="AU20" s="34"/>
      <c r="AV20" s="34"/>
      <c r="AW20" s="34"/>
      <c r="AX20" s="34"/>
      <c r="AY20" s="34"/>
      <c r="AZ20" s="34" t="s">
        <v>224</v>
      </c>
      <c r="BA20" s="34"/>
      <c r="BB20" s="34"/>
      <c r="BC20" s="34"/>
      <c r="BD20" s="34"/>
      <c r="BE20" s="34"/>
      <c r="BF20" s="240">
        <f t="shared" si="8"/>
        <v>1900</v>
      </c>
      <c r="BG20" s="34"/>
      <c r="BH20" s="34">
        <f>(基本信息输入表!$M$7-'4-6-4机器设备'!L20)/365</f>
        <v>124.583561643836</v>
      </c>
      <c r="BI20" s="34"/>
      <c r="BJ20" s="34">
        <f t="shared" si="9"/>
        <v>0</v>
      </c>
      <c r="BK20" s="34"/>
      <c r="BL20" s="34"/>
      <c r="BM20" s="34"/>
      <c r="BN20" s="34"/>
      <c r="BO20" s="34"/>
      <c r="BP20" s="34"/>
      <c r="BQ20" s="34"/>
      <c r="BR20" s="34"/>
      <c r="BS20" s="34"/>
      <c r="BT20" s="34"/>
      <c r="BU20" s="34"/>
      <c r="BV20" s="34"/>
      <c r="BW20" s="34">
        <f t="shared" si="10"/>
        <v>0</v>
      </c>
      <c r="BX20" s="34"/>
      <c r="BY20" s="34"/>
      <c r="BZ20" s="34"/>
      <c r="CA20" s="34"/>
      <c r="CB20" s="34"/>
      <c r="CC20" s="34"/>
      <c r="CD20" s="34"/>
      <c r="CE20" s="34"/>
      <c r="CF20" s="34">
        <f t="shared" si="11"/>
        <v>0</v>
      </c>
      <c r="CG20" s="34">
        <f t="shared" si="12"/>
        <v>0</v>
      </c>
      <c r="CH20" s="34"/>
      <c r="CI20" s="34"/>
      <c r="CJ20" s="247">
        <f t="shared" si="1"/>
        <v>0</v>
      </c>
      <c r="CK20" s="34">
        <f t="shared" si="2"/>
        <v>0</v>
      </c>
      <c r="CL20" s="34">
        <f t="shared" si="3"/>
        <v>0</v>
      </c>
      <c r="CM20" s="34">
        <f t="shared" si="13"/>
        <v>0</v>
      </c>
      <c r="CN20" s="34">
        <f t="shared" si="14"/>
        <v>0</v>
      </c>
      <c r="CO20" s="12">
        <f t="shared" si="15"/>
        <v>0</v>
      </c>
      <c r="CP20" s="243">
        <f t="shared" si="16"/>
        <v>0</v>
      </c>
      <c r="CQ20" s="34"/>
      <c r="CR20" s="34" t="str">
        <f t="shared" si="17"/>
        <v/>
      </c>
      <c r="CS20" s="34" t="str">
        <f t="shared" si="18"/>
        <v/>
      </c>
      <c r="CT20" s="34"/>
      <c r="CU20" s="34"/>
      <c r="CV20" s="34"/>
      <c r="CW20" s="34"/>
    </row>
    <row r="21" customHeight="1" spans="1:101">
      <c r="A21" s="107" t="str">
        <f t="shared" si="4"/>
        <v/>
      </c>
      <c r="B21" s="13"/>
      <c r="C21" s="13"/>
      <c r="D21" s="9"/>
      <c r="E21" s="13"/>
      <c r="F21" s="13"/>
      <c r="G21" s="13"/>
      <c r="H21" s="9"/>
      <c r="I21" s="9"/>
      <c r="J21" s="9"/>
      <c r="K21" s="9"/>
      <c r="L21" s="9"/>
      <c r="M21" s="9"/>
      <c r="N21" s="9"/>
      <c r="O21" s="9"/>
      <c r="P21" s="15"/>
      <c r="Q21" s="15"/>
      <c r="R21" s="15"/>
      <c r="S21" s="15"/>
      <c r="T21" s="15"/>
      <c r="U21" s="15"/>
      <c r="V21" s="15">
        <f t="shared" si="5"/>
        <v>0</v>
      </c>
      <c r="W21" s="15">
        <f t="shared" si="6"/>
        <v>0</v>
      </c>
      <c r="X21" s="15">
        <f t="shared" si="7"/>
        <v>0</v>
      </c>
      <c r="Y21" s="16"/>
      <c r="Z21" s="112"/>
      <c r="AA21" s="16"/>
      <c r="AB21" s="16" t="str">
        <f t="shared" si="0"/>
        <v/>
      </c>
      <c r="AC21" s="27"/>
      <c r="AD21" s="8"/>
      <c r="AE21" s="28"/>
      <c r="AF21" s="28"/>
      <c r="AG21" s="28"/>
      <c r="AH21" s="28"/>
      <c r="AI21" s="28"/>
      <c r="AJ21" s="28"/>
      <c r="AK21" s="28"/>
      <c r="AL21" s="28"/>
      <c r="AM21" s="28"/>
      <c r="AN21" s="28"/>
      <c r="AO21" s="28"/>
      <c r="AP21" s="28"/>
      <c r="AQ21" s="28"/>
      <c r="AR21" s="35"/>
      <c r="AS21" s="34"/>
      <c r="AT21" s="28"/>
      <c r="AU21" s="34"/>
      <c r="AV21" s="34"/>
      <c r="AW21" s="34"/>
      <c r="AX21" s="34"/>
      <c r="AY21" s="34"/>
      <c r="AZ21" s="34" t="s">
        <v>224</v>
      </c>
      <c r="BA21" s="34"/>
      <c r="BB21" s="34"/>
      <c r="BC21" s="34"/>
      <c r="BD21" s="34"/>
      <c r="BE21" s="34"/>
      <c r="BF21" s="240">
        <f t="shared" si="8"/>
        <v>1900</v>
      </c>
      <c r="BG21" s="34"/>
      <c r="BH21" s="34">
        <f>(基本信息输入表!$M$7-'4-6-4机器设备'!L21)/365</f>
        <v>124.583561643836</v>
      </c>
      <c r="BI21" s="34"/>
      <c r="BJ21" s="34">
        <f t="shared" si="9"/>
        <v>0</v>
      </c>
      <c r="BK21" s="34"/>
      <c r="BL21" s="34"/>
      <c r="BM21" s="34"/>
      <c r="BN21" s="34"/>
      <c r="BO21" s="34"/>
      <c r="BP21" s="34"/>
      <c r="BQ21" s="34"/>
      <c r="BR21" s="34"/>
      <c r="BS21" s="34"/>
      <c r="BT21" s="34"/>
      <c r="BU21" s="34"/>
      <c r="BV21" s="34"/>
      <c r="BW21" s="34">
        <f t="shared" si="10"/>
        <v>0</v>
      </c>
      <c r="BX21" s="34"/>
      <c r="BY21" s="34"/>
      <c r="BZ21" s="34"/>
      <c r="CA21" s="34"/>
      <c r="CB21" s="34"/>
      <c r="CC21" s="34"/>
      <c r="CD21" s="34"/>
      <c r="CE21" s="34"/>
      <c r="CF21" s="34">
        <f t="shared" si="11"/>
        <v>0</v>
      </c>
      <c r="CG21" s="34">
        <f t="shared" si="12"/>
        <v>0</v>
      </c>
      <c r="CH21" s="34"/>
      <c r="CI21" s="34"/>
      <c r="CJ21" s="247">
        <f t="shared" si="1"/>
        <v>0</v>
      </c>
      <c r="CK21" s="34">
        <f t="shared" si="2"/>
        <v>0</v>
      </c>
      <c r="CL21" s="34">
        <f t="shared" si="3"/>
        <v>0</v>
      </c>
      <c r="CM21" s="34">
        <f t="shared" si="13"/>
        <v>0</v>
      </c>
      <c r="CN21" s="34">
        <f t="shared" si="14"/>
        <v>0</v>
      </c>
      <c r="CO21" s="12">
        <f t="shared" si="15"/>
        <v>0</v>
      </c>
      <c r="CP21" s="243">
        <f t="shared" si="16"/>
        <v>0</v>
      </c>
      <c r="CQ21" s="34"/>
      <c r="CR21" s="34" t="str">
        <f t="shared" si="17"/>
        <v/>
      </c>
      <c r="CS21" s="34" t="str">
        <f t="shared" si="18"/>
        <v/>
      </c>
      <c r="CT21" s="34"/>
      <c r="CU21" s="34"/>
      <c r="CV21" s="34"/>
      <c r="CW21" s="34"/>
    </row>
    <row r="22" customHeight="1" spans="1:101">
      <c r="A22" s="107" t="str">
        <f t="shared" si="4"/>
        <v/>
      </c>
      <c r="B22" s="13"/>
      <c r="C22" s="13"/>
      <c r="D22" s="9"/>
      <c r="E22" s="13"/>
      <c r="F22" s="13"/>
      <c r="G22" s="13"/>
      <c r="H22" s="9"/>
      <c r="I22" s="9"/>
      <c r="J22" s="9"/>
      <c r="K22" s="9"/>
      <c r="L22" s="9"/>
      <c r="M22" s="9"/>
      <c r="N22" s="9"/>
      <c r="O22" s="9"/>
      <c r="P22" s="15"/>
      <c r="Q22" s="15"/>
      <c r="R22" s="15"/>
      <c r="S22" s="15"/>
      <c r="T22" s="15"/>
      <c r="U22" s="15"/>
      <c r="V22" s="15">
        <f t="shared" si="5"/>
        <v>0</v>
      </c>
      <c r="W22" s="15">
        <f t="shared" si="6"/>
        <v>0</v>
      </c>
      <c r="X22" s="15">
        <f t="shared" si="7"/>
        <v>0</v>
      </c>
      <c r="Y22" s="16"/>
      <c r="Z22" s="112"/>
      <c r="AA22" s="16"/>
      <c r="AB22" s="16" t="str">
        <f t="shared" si="0"/>
        <v/>
      </c>
      <c r="AC22" s="27"/>
      <c r="AD22" s="8"/>
      <c r="AE22" s="28"/>
      <c r="AF22" s="28"/>
      <c r="AG22" s="28"/>
      <c r="AH22" s="28"/>
      <c r="AI22" s="28"/>
      <c r="AJ22" s="28"/>
      <c r="AK22" s="28"/>
      <c r="AL22" s="28"/>
      <c r="AM22" s="28"/>
      <c r="AN22" s="28"/>
      <c r="AO22" s="28"/>
      <c r="AP22" s="28"/>
      <c r="AQ22" s="28"/>
      <c r="AR22" s="35"/>
      <c r="AS22" s="34"/>
      <c r="AT22" s="28"/>
      <c r="AU22" s="34"/>
      <c r="AV22" s="34"/>
      <c r="AW22" s="34"/>
      <c r="AX22" s="34"/>
      <c r="AY22" s="34"/>
      <c r="AZ22" s="34" t="s">
        <v>224</v>
      </c>
      <c r="BA22" s="34"/>
      <c r="BB22" s="34"/>
      <c r="BC22" s="34"/>
      <c r="BD22" s="34"/>
      <c r="BE22" s="34"/>
      <c r="BF22" s="240">
        <f t="shared" si="8"/>
        <v>1900</v>
      </c>
      <c r="BG22" s="34"/>
      <c r="BH22" s="34">
        <f>(基本信息输入表!$M$7-'4-6-4机器设备'!L22)/365</f>
        <v>124.583561643836</v>
      </c>
      <c r="BI22" s="34"/>
      <c r="BJ22" s="34">
        <f t="shared" si="9"/>
        <v>0</v>
      </c>
      <c r="BK22" s="34"/>
      <c r="BL22" s="34"/>
      <c r="BM22" s="34"/>
      <c r="BN22" s="34"/>
      <c r="BO22" s="34"/>
      <c r="BP22" s="34"/>
      <c r="BQ22" s="34"/>
      <c r="BR22" s="34"/>
      <c r="BS22" s="34"/>
      <c r="BT22" s="34"/>
      <c r="BU22" s="34"/>
      <c r="BV22" s="34"/>
      <c r="BW22" s="34">
        <f t="shared" si="10"/>
        <v>0</v>
      </c>
      <c r="BX22" s="34"/>
      <c r="BY22" s="34"/>
      <c r="BZ22" s="34"/>
      <c r="CA22" s="34"/>
      <c r="CB22" s="34"/>
      <c r="CC22" s="34"/>
      <c r="CD22" s="34"/>
      <c r="CE22" s="34"/>
      <c r="CF22" s="34">
        <f t="shared" si="11"/>
        <v>0</v>
      </c>
      <c r="CG22" s="34">
        <f t="shared" si="12"/>
        <v>0</v>
      </c>
      <c r="CH22" s="34"/>
      <c r="CI22" s="34"/>
      <c r="CJ22" s="247">
        <f t="shared" si="1"/>
        <v>0</v>
      </c>
      <c r="CK22" s="34">
        <f t="shared" si="2"/>
        <v>0</v>
      </c>
      <c r="CL22" s="34">
        <f t="shared" si="3"/>
        <v>0</v>
      </c>
      <c r="CM22" s="34">
        <f t="shared" si="13"/>
        <v>0</v>
      </c>
      <c r="CN22" s="34">
        <f t="shared" si="14"/>
        <v>0</v>
      </c>
      <c r="CO22" s="12">
        <f t="shared" si="15"/>
        <v>0</v>
      </c>
      <c r="CP22" s="243">
        <f t="shared" si="16"/>
        <v>0</v>
      </c>
      <c r="CQ22" s="34"/>
      <c r="CR22" s="34" t="str">
        <f t="shared" si="17"/>
        <v/>
      </c>
      <c r="CS22" s="34" t="str">
        <f t="shared" si="18"/>
        <v/>
      </c>
      <c r="CT22" s="34"/>
      <c r="CU22" s="34"/>
      <c r="CV22" s="34"/>
      <c r="CW22" s="34"/>
    </row>
    <row r="23" customHeight="1" spans="1:101">
      <c r="A23" s="107"/>
      <c r="B23" s="13"/>
      <c r="C23" s="13"/>
      <c r="D23" s="9"/>
      <c r="E23" s="13"/>
      <c r="F23" s="13"/>
      <c r="G23" s="13"/>
      <c r="H23" s="9"/>
      <c r="I23" s="9"/>
      <c r="J23" s="9"/>
      <c r="K23" s="9"/>
      <c r="L23" s="9"/>
      <c r="M23" s="9"/>
      <c r="N23" s="9"/>
      <c r="O23" s="9"/>
      <c r="P23" s="15"/>
      <c r="Q23" s="15"/>
      <c r="R23" s="15"/>
      <c r="S23" s="15"/>
      <c r="T23" s="15"/>
      <c r="U23" s="15"/>
      <c r="V23" s="15">
        <f t="shared" si="5"/>
        <v>0</v>
      </c>
      <c r="W23" s="15">
        <f t="shared" si="6"/>
        <v>0</v>
      </c>
      <c r="X23" s="15">
        <f t="shared" si="7"/>
        <v>0</v>
      </c>
      <c r="Y23" s="16"/>
      <c r="Z23" s="112"/>
      <c r="AA23" s="16"/>
      <c r="AB23" s="16"/>
      <c r="AC23" s="27"/>
      <c r="AD23" s="8"/>
      <c r="AE23" s="28"/>
      <c r="AF23" s="28"/>
      <c r="AG23" s="28"/>
      <c r="AH23" s="28"/>
      <c r="AI23" s="28"/>
      <c r="AJ23" s="28"/>
      <c r="AK23" s="28"/>
      <c r="AL23" s="28"/>
      <c r="AM23" s="28"/>
      <c r="AN23" s="28"/>
      <c r="AO23" s="28"/>
      <c r="AP23" s="28"/>
      <c r="AQ23" s="28"/>
      <c r="AR23" s="35"/>
      <c r="AS23" s="34"/>
      <c r="AT23" s="28"/>
      <c r="AU23" s="34"/>
      <c r="AV23" s="34"/>
      <c r="AW23" s="34"/>
      <c r="AX23" s="34"/>
      <c r="AY23" s="34"/>
      <c r="AZ23" s="34"/>
      <c r="BA23" s="34"/>
      <c r="BB23" s="34"/>
      <c r="BC23" s="34"/>
      <c r="BD23" s="34"/>
      <c r="BE23" s="34"/>
      <c r="BF23" s="240"/>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247"/>
      <c r="CK23" s="34"/>
      <c r="CL23" s="34"/>
      <c r="CM23" s="34"/>
      <c r="CN23" s="34"/>
      <c r="CO23" s="12"/>
      <c r="CP23" s="243"/>
      <c r="CQ23" s="34"/>
      <c r="CR23" s="34"/>
      <c r="CS23" s="34"/>
      <c r="CT23" s="34"/>
      <c r="CU23" s="34"/>
      <c r="CV23" s="34"/>
      <c r="CW23" s="34"/>
    </row>
    <row r="24" customHeight="1" spans="1:101">
      <c r="A24" s="107"/>
      <c r="B24" s="13"/>
      <c r="C24" s="13"/>
      <c r="D24" s="9"/>
      <c r="E24" s="13"/>
      <c r="F24" s="13"/>
      <c r="G24" s="13"/>
      <c r="H24" s="9"/>
      <c r="I24" s="9"/>
      <c r="J24" s="9"/>
      <c r="K24" s="9"/>
      <c r="L24" s="9"/>
      <c r="M24" s="9"/>
      <c r="N24" s="9"/>
      <c r="O24" s="9"/>
      <c r="P24" s="15"/>
      <c r="Q24" s="15"/>
      <c r="R24" s="15"/>
      <c r="S24" s="15"/>
      <c r="T24" s="15"/>
      <c r="U24" s="15"/>
      <c r="V24" s="15">
        <f t="shared" si="5"/>
        <v>0</v>
      </c>
      <c r="W24" s="15">
        <f t="shared" si="6"/>
        <v>0</v>
      </c>
      <c r="X24" s="15">
        <f t="shared" si="7"/>
        <v>0</v>
      </c>
      <c r="Y24" s="16"/>
      <c r="Z24" s="112"/>
      <c r="AA24" s="16"/>
      <c r="AB24" s="16"/>
      <c r="AC24" s="27"/>
      <c r="AD24" s="8"/>
      <c r="AE24" s="28"/>
      <c r="AF24" s="28"/>
      <c r="AG24" s="28"/>
      <c r="AH24" s="28"/>
      <c r="AI24" s="28"/>
      <c r="AJ24" s="28"/>
      <c r="AK24" s="28"/>
      <c r="AL24" s="28"/>
      <c r="AM24" s="28"/>
      <c r="AN24" s="28"/>
      <c r="AO24" s="28"/>
      <c r="AP24" s="28"/>
      <c r="AQ24" s="28"/>
      <c r="AR24" s="35"/>
      <c r="AS24" s="34"/>
      <c r="AT24" s="28"/>
      <c r="AU24" s="34"/>
      <c r="AV24" s="34"/>
      <c r="AW24" s="34"/>
      <c r="AX24" s="34"/>
      <c r="AY24" s="34"/>
      <c r="AZ24" s="34"/>
      <c r="BA24" s="34"/>
      <c r="BB24" s="34"/>
      <c r="BC24" s="34"/>
      <c r="BD24" s="34"/>
      <c r="BE24" s="34"/>
      <c r="BF24" s="240"/>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247"/>
      <c r="CK24" s="34"/>
      <c r="CL24" s="34"/>
      <c r="CM24" s="34"/>
      <c r="CN24" s="34"/>
      <c r="CO24" s="12"/>
      <c r="CP24" s="243"/>
      <c r="CQ24" s="34"/>
      <c r="CR24" s="34"/>
      <c r="CS24" s="34"/>
      <c r="CT24" s="34"/>
      <c r="CU24" s="34"/>
      <c r="CV24" s="34"/>
      <c r="CW24" s="34"/>
    </row>
    <row r="25" customHeight="1" spans="1:101">
      <c r="A25" s="107" t="str">
        <f t="shared" si="4"/>
        <v/>
      </c>
      <c r="B25" s="13"/>
      <c r="C25" s="13"/>
      <c r="D25" s="9"/>
      <c r="E25" s="13"/>
      <c r="F25" s="13"/>
      <c r="G25" s="13"/>
      <c r="H25" s="9"/>
      <c r="I25" s="9"/>
      <c r="J25" s="9"/>
      <c r="K25" s="9"/>
      <c r="L25" s="9"/>
      <c r="M25" s="9"/>
      <c r="N25" s="9"/>
      <c r="O25" s="9"/>
      <c r="P25" s="15"/>
      <c r="Q25" s="15"/>
      <c r="R25" s="15"/>
      <c r="S25" s="15"/>
      <c r="T25" s="15"/>
      <c r="U25" s="15"/>
      <c r="V25" s="15">
        <f t="shared" si="5"/>
        <v>0</v>
      </c>
      <c r="W25" s="15">
        <f t="shared" si="6"/>
        <v>0</v>
      </c>
      <c r="X25" s="15">
        <f t="shared" si="7"/>
        <v>0</v>
      </c>
      <c r="Y25" s="16"/>
      <c r="Z25" s="112"/>
      <c r="AA25" s="16"/>
      <c r="AB25" s="16" t="str">
        <f t="shared" si="0"/>
        <v/>
      </c>
      <c r="AC25" s="27"/>
      <c r="AD25" s="8"/>
      <c r="AE25" s="28"/>
      <c r="AF25" s="28"/>
      <c r="AG25" s="28"/>
      <c r="AH25" s="28"/>
      <c r="AI25" s="28"/>
      <c r="AJ25" s="28"/>
      <c r="AK25" s="28"/>
      <c r="AL25" s="28"/>
      <c r="AM25" s="28"/>
      <c r="AN25" s="28"/>
      <c r="AO25" s="28"/>
      <c r="AP25" s="28"/>
      <c r="AQ25" s="28"/>
      <c r="AR25" s="35"/>
      <c r="AS25" s="34"/>
      <c r="AT25" s="28"/>
      <c r="AU25" s="34"/>
      <c r="AV25" s="34"/>
      <c r="AW25" s="34"/>
      <c r="AX25" s="34"/>
      <c r="AY25" s="34"/>
      <c r="AZ25" s="34" t="s">
        <v>224</v>
      </c>
      <c r="BA25" s="34"/>
      <c r="BB25" s="34"/>
      <c r="BC25" s="34"/>
      <c r="BD25" s="34"/>
      <c r="BE25" s="34"/>
      <c r="BF25" s="240">
        <f t="shared" si="8"/>
        <v>1900</v>
      </c>
      <c r="BG25" s="34"/>
      <c r="BH25" s="34">
        <f>(基本信息输入表!$M$7-'4-6-4机器设备'!L25)/365</f>
        <v>124.583561643836</v>
      </c>
      <c r="BI25" s="34"/>
      <c r="BJ25" s="34">
        <f t="shared" si="9"/>
        <v>0</v>
      </c>
      <c r="BK25" s="34"/>
      <c r="BL25" s="34"/>
      <c r="BM25" s="34"/>
      <c r="BN25" s="34"/>
      <c r="BO25" s="34"/>
      <c r="BP25" s="34"/>
      <c r="BQ25" s="34"/>
      <c r="BR25" s="34"/>
      <c r="BS25" s="34"/>
      <c r="BT25" s="34"/>
      <c r="BU25" s="34"/>
      <c r="BV25" s="34"/>
      <c r="BW25" s="34">
        <f t="shared" si="10"/>
        <v>0</v>
      </c>
      <c r="BX25" s="34"/>
      <c r="BY25" s="34"/>
      <c r="BZ25" s="34"/>
      <c r="CA25" s="34"/>
      <c r="CB25" s="34"/>
      <c r="CC25" s="34"/>
      <c r="CD25" s="34"/>
      <c r="CE25" s="34"/>
      <c r="CF25" s="34">
        <f t="shared" si="11"/>
        <v>0</v>
      </c>
      <c r="CG25" s="34">
        <f t="shared" si="12"/>
        <v>0</v>
      </c>
      <c r="CH25" s="34"/>
      <c r="CI25" s="34"/>
      <c r="CJ25" s="247">
        <f t="shared" si="1"/>
        <v>0</v>
      </c>
      <c r="CK25" s="34">
        <f t="shared" si="2"/>
        <v>0</v>
      </c>
      <c r="CL25" s="34">
        <f t="shared" si="3"/>
        <v>0</v>
      </c>
      <c r="CM25" s="34">
        <f t="shared" si="13"/>
        <v>0</v>
      </c>
      <c r="CN25" s="34">
        <f t="shared" si="14"/>
        <v>0</v>
      </c>
      <c r="CO25" s="12">
        <f t="shared" si="15"/>
        <v>0</v>
      </c>
      <c r="CP25" s="243">
        <f t="shared" si="16"/>
        <v>0</v>
      </c>
      <c r="CQ25" s="34"/>
      <c r="CR25" s="34" t="str">
        <f t="shared" si="17"/>
        <v/>
      </c>
      <c r="CS25" s="34" t="str">
        <f t="shared" si="18"/>
        <v/>
      </c>
      <c r="CT25" s="34"/>
      <c r="CU25" s="34"/>
      <c r="CV25" s="34"/>
      <c r="CW25" s="34"/>
    </row>
    <row r="26" customHeight="1" spans="1:101">
      <c r="A26" s="107" t="str">
        <f t="shared" si="4"/>
        <v/>
      </c>
      <c r="B26" s="13"/>
      <c r="C26" s="13"/>
      <c r="D26" s="9"/>
      <c r="E26" s="13"/>
      <c r="F26" s="13"/>
      <c r="G26" s="13"/>
      <c r="H26" s="9"/>
      <c r="I26" s="9"/>
      <c r="J26" s="9"/>
      <c r="K26" s="9"/>
      <c r="L26" s="9"/>
      <c r="M26" s="9"/>
      <c r="N26" s="9"/>
      <c r="O26" s="9"/>
      <c r="P26" s="15"/>
      <c r="Q26" s="15"/>
      <c r="R26" s="15"/>
      <c r="S26" s="15"/>
      <c r="T26" s="15"/>
      <c r="U26" s="15"/>
      <c r="V26" s="15">
        <f t="shared" si="5"/>
        <v>0</v>
      </c>
      <c r="W26" s="15">
        <f t="shared" si="6"/>
        <v>0</v>
      </c>
      <c r="X26" s="15">
        <f t="shared" si="7"/>
        <v>0</v>
      </c>
      <c r="Y26" s="16"/>
      <c r="Z26" s="112"/>
      <c r="AA26" s="16"/>
      <c r="AB26" s="16" t="str">
        <f t="shared" si="0"/>
        <v/>
      </c>
      <c r="AC26" s="27"/>
      <c r="AD26" s="8"/>
      <c r="AE26" s="28"/>
      <c r="AF26" s="28"/>
      <c r="AG26" s="28"/>
      <c r="AH26" s="28"/>
      <c r="AI26" s="28"/>
      <c r="AJ26" s="28"/>
      <c r="AK26" s="28"/>
      <c r="AL26" s="28"/>
      <c r="AM26" s="28"/>
      <c r="AN26" s="28"/>
      <c r="AO26" s="28"/>
      <c r="AP26" s="28"/>
      <c r="AQ26" s="28"/>
      <c r="AR26" s="35"/>
      <c r="AS26" s="34"/>
      <c r="AT26" s="28"/>
      <c r="AU26" s="34"/>
      <c r="AV26" s="34"/>
      <c r="AW26" s="34"/>
      <c r="AX26" s="34"/>
      <c r="AY26" s="34"/>
      <c r="AZ26" s="34" t="s">
        <v>224</v>
      </c>
      <c r="BA26" s="34"/>
      <c r="BB26" s="34"/>
      <c r="BC26" s="34"/>
      <c r="BD26" s="34"/>
      <c r="BE26" s="34"/>
      <c r="BF26" s="240">
        <f t="shared" si="8"/>
        <v>1900</v>
      </c>
      <c r="BG26" s="34"/>
      <c r="BH26" s="34">
        <f>(基本信息输入表!$M$7-'4-6-4机器设备'!L26)/365</f>
        <v>124.583561643836</v>
      </c>
      <c r="BI26" s="34"/>
      <c r="BJ26" s="34">
        <f t="shared" si="9"/>
        <v>0</v>
      </c>
      <c r="BK26" s="34"/>
      <c r="BL26" s="34"/>
      <c r="BM26" s="34"/>
      <c r="BN26" s="34"/>
      <c r="BO26" s="34"/>
      <c r="BP26" s="34"/>
      <c r="BQ26" s="34"/>
      <c r="BR26" s="34"/>
      <c r="BS26" s="34"/>
      <c r="BT26" s="34"/>
      <c r="BU26" s="34"/>
      <c r="BV26" s="34"/>
      <c r="BW26" s="34">
        <f t="shared" si="10"/>
        <v>0</v>
      </c>
      <c r="BX26" s="34"/>
      <c r="BY26" s="34"/>
      <c r="BZ26" s="34"/>
      <c r="CA26" s="34"/>
      <c r="CB26" s="34"/>
      <c r="CC26" s="34"/>
      <c r="CD26" s="34"/>
      <c r="CE26" s="34"/>
      <c r="CF26" s="34">
        <f t="shared" si="11"/>
        <v>0</v>
      </c>
      <c r="CG26" s="34">
        <f t="shared" si="12"/>
        <v>0</v>
      </c>
      <c r="CH26" s="34"/>
      <c r="CI26" s="34"/>
      <c r="CJ26" s="247">
        <f t="shared" si="1"/>
        <v>0</v>
      </c>
      <c r="CK26" s="34">
        <f t="shared" si="2"/>
        <v>0</v>
      </c>
      <c r="CL26" s="34">
        <f t="shared" si="3"/>
        <v>0</v>
      </c>
      <c r="CM26" s="34">
        <f t="shared" si="13"/>
        <v>0</v>
      </c>
      <c r="CN26" s="34">
        <f t="shared" si="14"/>
        <v>0</v>
      </c>
      <c r="CO26" s="12">
        <f t="shared" si="15"/>
        <v>0</v>
      </c>
      <c r="CP26" s="243">
        <f t="shared" si="16"/>
        <v>0</v>
      </c>
      <c r="CQ26" s="34"/>
      <c r="CR26" s="34" t="str">
        <f t="shared" si="17"/>
        <v/>
      </c>
      <c r="CS26" s="34" t="str">
        <f t="shared" si="18"/>
        <v/>
      </c>
      <c r="CT26" s="34"/>
      <c r="CU26" s="34"/>
      <c r="CV26" s="34"/>
      <c r="CW26" s="34"/>
    </row>
    <row r="27" customHeight="1" spans="1:101">
      <c r="A27" s="107" t="str">
        <f t="shared" si="4"/>
        <v/>
      </c>
      <c r="B27" s="13"/>
      <c r="C27" s="13"/>
      <c r="D27" s="9"/>
      <c r="E27" s="13"/>
      <c r="F27" s="13"/>
      <c r="G27" s="13"/>
      <c r="H27" s="9"/>
      <c r="I27" s="9"/>
      <c r="J27" s="9"/>
      <c r="K27" s="9"/>
      <c r="L27" s="9"/>
      <c r="M27" s="9"/>
      <c r="N27" s="9"/>
      <c r="O27" s="9"/>
      <c r="P27" s="15"/>
      <c r="Q27" s="15"/>
      <c r="R27" s="15"/>
      <c r="S27" s="15"/>
      <c r="T27" s="15"/>
      <c r="U27" s="15"/>
      <c r="V27" s="15">
        <f t="shared" si="5"/>
        <v>0</v>
      </c>
      <c r="W27" s="15">
        <f t="shared" si="6"/>
        <v>0</v>
      </c>
      <c r="X27" s="15">
        <f t="shared" si="7"/>
        <v>0</v>
      </c>
      <c r="Y27" s="16"/>
      <c r="Z27" s="112"/>
      <c r="AA27" s="16"/>
      <c r="AB27" s="16" t="str">
        <f t="shared" si="0"/>
        <v/>
      </c>
      <c r="AC27" s="27"/>
      <c r="AD27" s="8"/>
      <c r="AE27" s="28"/>
      <c r="AF27" s="28"/>
      <c r="AG27" s="28"/>
      <c r="AH27" s="28"/>
      <c r="AI27" s="28"/>
      <c r="AJ27" s="28"/>
      <c r="AK27" s="28"/>
      <c r="AL27" s="28"/>
      <c r="AM27" s="28"/>
      <c r="AN27" s="28"/>
      <c r="AO27" s="28"/>
      <c r="AP27" s="28"/>
      <c r="AQ27" s="28"/>
      <c r="AR27" s="35"/>
      <c r="AS27" s="34"/>
      <c r="AT27" s="28"/>
      <c r="AU27" s="34"/>
      <c r="AV27" s="34"/>
      <c r="AW27" s="34"/>
      <c r="AX27" s="34"/>
      <c r="AY27" s="34"/>
      <c r="AZ27" s="34" t="s">
        <v>224</v>
      </c>
      <c r="BA27" s="34"/>
      <c r="BB27" s="34"/>
      <c r="BC27" s="34"/>
      <c r="BD27" s="34"/>
      <c r="BE27" s="34"/>
      <c r="BF27" s="240">
        <f t="shared" si="8"/>
        <v>1900</v>
      </c>
      <c r="BG27" s="34"/>
      <c r="BH27" s="34">
        <f>(基本信息输入表!$M$7-'4-6-4机器设备'!L27)/365</f>
        <v>124.583561643836</v>
      </c>
      <c r="BI27" s="34"/>
      <c r="BJ27" s="34">
        <f t="shared" si="9"/>
        <v>0</v>
      </c>
      <c r="BK27" s="34"/>
      <c r="BL27" s="34"/>
      <c r="BM27" s="34"/>
      <c r="BN27" s="34"/>
      <c r="BO27" s="34"/>
      <c r="BP27" s="34"/>
      <c r="BQ27" s="34"/>
      <c r="BR27" s="34"/>
      <c r="BS27" s="34"/>
      <c r="BT27" s="34"/>
      <c r="BU27" s="34"/>
      <c r="BV27" s="34"/>
      <c r="BW27" s="34">
        <f t="shared" si="10"/>
        <v>0</v>
      </c>
      <c r="BX27" s="34"/>
      <c r="BY27" s="34"/>
      <c r="BZ27" s="34"/>
      <c r="CA27" s="34"/>
      <c r="CB27" s="34"/>
      <c r="CC27" s="34"/>
      <c r="CD27" s="34"/>
      <c r="CE27" s="34"/>
      <c r="CF27" s="34">
        <f t="shared" si="11"/>
        <v>0</v>
      </c>
      <c r="CG27" s="34">
        <f t="shared" si="12"/>
        <v>0</v>
      </c>
      <c r="CH27" s="34"/>
      <c r="CI27" s="34"/>
      <c r="CJ27" s="247">
        <f t="shared" si="1"/>
        <v>0</v>
      </c>
      <c r="CK27" s="34">
        <f t="shared" si="2"/>
        <v>0</v>
      </c>
      <c r="CL27" s="34">
        <f t="shared" si="3"/>
        <v>0</v>
      </c>
      <c r="CM27" s="34">
        <f t="shared" si="13"/>
        <v>0</v>
      </c>
      <c r="CN27" s="34">
        <f t="shared" si="14"/>
        <v>0</v>
      </c>
      <c r="CO27" s="12">
        <f t="shared" si="15"/>
        <v>0</v>
      </c>
      <c r="CP27" s="243">
        <f t="shared" si="16"/>
        <v>0</v>
      </c>
      <c r="CQ27" s="34"/>
      <c r="CR27" s="34" t="str">
        <f t="shared" si="17"/>
        <v/>
      </c>
      <c r="CS27" s="34" t="str">
        <f t="shared" si="18"/>
        <v/>
      </c>
      <c r="CT27" s="34"/>
      <c r="CU27" s="34"/>
      <c r="CV27" s="34"/>
      <c r="CW27" s="34"/>
    </row>
    <row r="28" customHeight="1" spans="1:101">
      <c r="A28" s="107" t="str">
        <f t="shared" si="4"/>
        <v/>
      </c>
      <c r="B28" s="13"/>
      <c r="C28" s="13"/>
      <c r="D28" s="9"/>
      <c r="E28" s="13"/>
      <c r="F28" s="13"/>
      <c r="G28" s="13"/>
      <c r="H28" s="9"/>
      <c r="I28" s="9"/>
      <c r="J28" s="9"/>
      <c r="K28" s="9"/>
      <c r="L28" s="9"/>
      <c r="M28" s="9"/>
      <c r="N28" s="9"/>
      <c r="O28" s="9"/>
      <c r="P28" s="15"/>
      <c r="Q28" s="15"/>
      <c r="R28" s="15"/>
      <c r="S28" s="15"/>
      <c r="T28" s="15"/>
      <c r="U28" s="15"/>
      <c r="V28" s="15">
        <f t="shared" si="5"/>
        <v>0</v>
      </c>
      <c r="W28" s="15">
        <f t="shared" si="6"/>
        <v>0</v>
      </c>
      <c r="X28" s="15">
        <f t="shared" si="7"/>
        <v>0</v>
      </c>
      <c r="Y28" s="16"/>
      <c r="Z28" s="112"/>
      <c r="AA28" s="16"/>
      <c r="AB28" s="16" t="str">
        <f t="shared" si="0"/>
        <v/>
      </c>
      <c r="AC28" s="27"/>
      <c r="AD28" s="8"/>
      <c r="AE28" s="28"/>
      <c r="AF28" s="28"/>
      <c r="AG28" s="28"/>
      <c r="AH28" s="28"/>
      <c r="AI28" s="28"/>
      <c r="AJ28" s="28"/>
      <c r="AK28" s="28"/>
      <c r="AL28" s="28"/>
      <c r="AM28" s="28"/>
      <c r="AN28" s="28"/>
      <c r="AO28" s="28"/>
      <c r="AP28" s="28"/>
      <c r="AQ28" s="28"/>
      <c r="AR28" s="35"/>
      <c r="AS28" s="34"/>
      <c r="AT28" s="28"/>
      <c r="AU28" s="34"/>
      <c r="AV28" s="34"/>
      <c r="AW28" s="34"/>
      <c r="AX28" s="34"/>
      <c r="AY28" s="34"/>
      <c r="AZ28" s="34" t="s">
        <v>224</v>
      </c>
      <c r="BA28" s="34"/>
      <c r="BB28" s="34"/>
      <c r="BC28" s="34"/>
      <c r="BD28" s="34"/>
      <c r="BE28" s="34"/>
      <c r="BF28" s="240">
        <f t="shared" si="8"/>
        <v>1900</v>
      </c>
      <c r="BG28" s="34"/>
      <c r="BH28" s="34">
        <f>(基本信息输入表!$M$7-'4-6-4机器设备'!L28)/365</f>
        <v>124.583561643836</v>
      </c>
      <c r="BI28" s="34"/>
      <c r="BJ28" s="34">
        <f t="shared" si="9"/>
        <v>0</v>
      </c>
      <c r="BK28" s="34"/>
      <c r="BL28" s="34"/>
      <c r="BM28" s="34"/>
      <c r="BN28" s="34"/>
      <c r="BO28" s="34"/>
      <c r="BP28" s="34"/>
      <c r="BQ28" s="34"/>
      <c r="BR28" s="34"/>
      <c r="BS28" s="34"/>
      <c r="BT28" s="34"/>
      <c r="BU28" s="34"/>
      <c r="BV28" s="34"/>
      <c r="BW28" s="34">
        <f t="shared" si="10"/>
        <v>0</v>
      </c>
      <c r="BX28" s="34"/>
      <c r="BY28" s="34"/>
      <c r="BZ28" s="34"/>
      <c r="CA28" s="34"/>
      <c r="CB28" s="34"/>
      <c r="CC28" s="34"/>
      <c r="CD28" s="34"/>
      <c r="CE28" s="34"/>
      <c r="CF28" s="34">
        <f t="shared" si="11"/>
        <v>0</v>
      </c>
      <c r="CG28" s="34">
        <f t="shared" si="12"/>
        <v>0</v>
      </c>
      <c r="CH28" s="34"/>
      <c r="CI28" s="34"/>
      <c r="CJ28" s="247">
        <f t="shared" si="1"/>
        <v>0</v>
      </c>
      <c r="CK28" s="34">
        <f t="shared" si="2"/>
        <v>0</v>
      </c>
      <c r="CL28" s="34">
        <f t="shared" si="3"/>
        <v>0</v>
      </c>
      <c r="CM28" s="34">
        <f t="shared" si="13"/>
        <v>0</v>
      </c>
      <c r="CN28" s="34">
        <f t="shared" si="14"/>
        <v>0</v>
      </c>
      <c r="CO28" s="12">
        <f t="shared" si="15"/>
        <v>0</v>
      </c>
      <c r="CP28" s="243">
        <f t="shared" si="16"/>
        <v>0</v>
      </c>
      <c r="CQ28" s="34"/>
      <c r="CR28" s="34" t="str">
        <f t="shared" si="17"/>
        <v/>
      </c>
      <c r="CS28" s="34" t="str">
        <f t="shared" si="18"/>
        <v/>
      </c>
      <c r="CT28" s="34"/>
      <c r="CU28" s="34"/>
      <c r="CV28" s="34"/>
      <c r="CW28" s="34"/>
    </row>
    <row r="29" ht="17.25" customHeight="1" spans="1:101">
      <c r="A29" s="107" t="str">
        <f t="shared" si="4"/>
        <v/>
      </c>
      <c r="B29" s="13"/>
      <c r="C29" s="13"/>
      <c r="D29" s="9"/>
      <c r="E29" s="13"/>
      <c r="F29" s="13"/>
      <c r="G29" s="13"/>
      <c r="H29" s="9"/>
      <c r="I29" s="9"/>
      <c r="J29" s="9"/>
      <c r="K29" s="9"/>
      <c r="L29" s="9"/>
      <c r="M29" s="9"/>
      <c r="N29" s="9"/>
      <c r="O29" s="9"/>
      <c r="P29" s="15"/>
      <c r="Q29" s="15"/>
      <c r="R29" s="15"/>
      <c r="S29" s="15"/>
      <c r="T29" s="15"/>
      <c r="U29" s="15"/>
      <c r="V29" s="15">
        <f t="shared" si="5"/>
        <v>0</v>
      </c>
      <c r="W29" s="15">
        <f t="shared" si="6"/>
        <v>0</v>
      </c>
      <c r="X29" s="15">
        <f t="shared" si="7"/>
        <v>0</v>
      </c>
      <c r="Y29" s="16"/>
      <c r="Z29" s="112"/>
      <c r="AA29" s="16"/>
      <c r="AB29" s="16" t="str">
        <f t="shared" si="0"/>
        <v/>
      </c>
      <c r="AC29" s="27"/>
      <c r="AD29" s="8"/>
      <c r="AE29" s="28"/>
      <c r="AF29" s="28"/>
      <c r="AG29" s="28"/>
      <c r="AH29" s="28"/>
      <c r="AI29" s="28"/>
      <c r="AJ29" s="28"/>
      <c r="AK29" s="28"/>
      <c r="AL29" s="28"/>
      <c r="AM29" s="28"/>
      <c r="AN29" s="28"/>
      <c r="AO29" s="28"/>
      <c r="AP29" s="28"/>
      <c r="AQ29" s="28"/>
      <c r="AR29" s="35"/>
      <c r="AS29" s="34"/>
      <c r="AT29" s="28"/>
      <c r="AU29" s="34"/>
      <c r="AV29" s="34"/>
      <c r="AW29" s="34"/>
      <c r="AX29" s="34"/>
      <c r="AY29" s="34"/>
      <c r="AZ29" s="34" t="s">
        <v>224</v>
      </c>
      <c r="BA29" s="34"/>
      <c r="BB29" s="34"/>
      <c r="BC29" s="34"/>
      <c r="BD29" s="34"/>
      <c r="BE29" s="34"/>
      <c r="BF29" s="240">
        <f t="shared" si="8"/>
        <v>1900</v>
      </c>
      <c r="BG29" s="34"/>
      <c r="BH29" s="34">
        <f>(基本信息输入表!$M$7-'4-6-4机器设备'!L29)/365</f>
        <v>124.583561643836</v>
      </c>
      <c r="BI29" s="34"/>
      <c r="BJ29" s="34">
        <f t="shared" si="9"/>
        <v>0</v>
      </c>
      <c r="BK29" s="34"/>
      <c r="BL29" s="34"/>
      <c r="BM29" s="34"/>
      <c r="BN29" s="34"/>
      <c r="BO29" s="34"/>
      <c r="BP29" s="34"/>
      <c r="BQ29" s="34"/>
      <c r="BR29" s="34"/>
      <c r="BS29" s="34"/>
      <c r="BT29" s="34"/>
      <c r="BU29" s="34"/>
      <c r="BV29" s="34"/>
      <c r="BW29" s="34">
        <f t="shared" si="10"/>
        <v>0</v>
      </c>
      <c r="BX29" s="34"/>
      <c r="BY29" s="34"/>
      <c r="BZ29" s="34"/>
      <c r="CA29" s="34"/>
      <c r="CB29" s="34"/>
      <c r="CC29" s="34"/>
      <c r="CD29" s="34"/>
      <c r="CE29" s="34"/>
      <c r="CF29" s="34">
        <f t="shared" si="11"/>
        <v>0</v>
      </c>
      <c r="CG29" s="34">
        <f t="shared" si="12"/>
        <v>0</v>
      </c>
      <c r="CH29" s="34"/>
      <c r="CI29" s="34"/>
      <c r="CJ29" s="247">
        <f t="shared" si="1"/>
        <v>0</v>
      </c>
      <c r="CK29" s="34">
        <f t="shared" si="2"/>
        <v>0</v>
      </c>
      <c r="CL29" s="34">
        <f t="shared" si="3"/>
        <v>0</v>
      </c>
      <c r="CM29" s="34">
        <f t="shared" si="13"/>
        <v>0</v>
      </c>
      <c r="CN29" s="34">
        <f t="shared" si="14"/>
        <v>0</v>
      </c>
      <c r="CO29" s="12">
        <f t="shared" si="15"/>
        <v>0</v>
      </c>
      <c r="CP29" s="243">
        <f t="shared" si="16"/>
        <v>0</v>
      </c>
      <c r="CQ29" s="34"/>
      <c r="CR29" s="34" t="str">
        <f t="shared" si="17"/>
        <v/>
      </c>
      <c r="CS29" s="34" t="str">
        <f t="shared" si="18"/>
        <v/>
      </c>
      <c r="CT29" s="34"/>
      <c r="CU29" s="34"/>
      <c r="CV29" s="34"/>
      <c r="CW29" s="34"/>
    </row>
    <row r="30" customHeight="1" spans="1:101">
      <c r="A30" s="9" t="s">
        <v>1141</v>
      </c>
      <c r="B30" s="9"/>
      <c r="C30" s="9"/>
      <c r="D30" s="216"/>
      <c r="E30" s="9"/>
      <c r="F30" s="9"/>
      <c r="G30" s="9"/>
      <c r="H30" s="9"/>
      <c r="I30" s="16"/>
      <c r="J30" s="16"/>
      <c r="K30" s="16"/>
      <c r="L30" s="16"/>
      <c r="M30" s="16"/>
      <c r="N30" s="16"/>
      <c r="O30" s="16"/>
      <c r="P30" s="16">
        <f t="shared" ref="P30:AA30" si="19">SUM(P8:P29)</f>
        <v>0</v>
      </c>
      <c r="Q30" s="16">
        <f t="shared" si="19"/>
        <v>0</v>
      </c>
      <c r="R30" s="16">
        <f t="shared" si="19"/>
        <v>0</v>
      </c>
      <c r="S30" s="16">
        <f t="shared" si="19"/>
        <v>0</v>
      </c>
      <c r="T30" s="16">
        <f t="shared" si="19"/>
        <v>0</v>
      </c>
      <c r="U30" s="16">
        <f t="shared" si="19"/>
        <v>0</v>
      </c>
      <c r="V30" s="16">
        <f t="shared" si="19"/>
        <v>0</v>
      </c>
      <c r="W30" s="16">
        <f t="shared" si="19"/>
        <v>0</v>
      </c>
      <c r="X30" s="16">
        <f t="shared" si="19"/>
        <v>0</v>
      </c>
      <c r="Y30" s="112">
        <f t="shared" si="19"/>
        <v>0</v>
      </c>
      <c r="Z30" s="16"/>
      <c r="AA30" s="112">
        <f t="shared" si="19"/>
        <v>0</v>
      </c>
      <c r="AB30" s="16" t="str">
        <f t="shared" si="0"/>
        <v/>
      </c>
      <c r="AC30" s="13"/>
      <c r="AD30" s="8"/>
      <c r="AE30" s="28"/>
      <c r="AF30" s="28"/>
      <c r="AG30" s="28"/>
      <c r="AH30" s="28"/>
      <c r="AI30" s="28"/>
      <c r="AJ30" s="28"/>
      <c r="AK30" s="28"/>
      <c r="AL30" s="28"/>
      <c r="AM30" s="28"/>
      <c r="AN30" s="28"/>
      <c r="AO30" s="28"/>
      <c r="AP30" s="28"/>
      <c r="AQ30" s="28"/>
      <c r="AR30" s="35"/>
      <c r="AS30" s="34"/>
      <c r="AT30" s="28"/>
      <c r="AU30" s="34"/>
      <c r="AV30" s="34"/>
      <c r="AW30" s="34"/>
      <c r="AX30" s="34"/>
      <c r="AY30" s="34"/>
      <c r="AZ30" s="34" t="s">
        <v>224</v>
      </c>
      <c r="BA30" s="34"/>
      <c r="BB30" s="34"/>
      <c r="BC30" s="34"/>
      <c r="BD30" s="34"/>
      <c r="BE30" s="34"/>
      <c r="BF30" s="240">
        <f t="shared" si="8"/>
        <v>1900</v>
      </c>
      <c r="BG30" s="34"/>
      <c r="BH30" s="34">
        <f>(基本信息输入表!$M$7-'4-6-4机器设备'!L30)/365</f>
        <v>124.583561643836</v>
      </c>
      <c r="BI30" s="34"/>
      <c r="BJ30" s="34">
        <f t="shared" si="9"/>
        <v>0</v>
      </c>
      <c r="BK30" s="34"/>
      <c r="BL30" s="34"/>
      <c r="BM30" s="34"/>
      <c r="BN30" s="34"/>
      <c r="BO30" s="34"/>
      <c r="BP30" s="34"/>
      <c r="BQ30" s="34"/>
      <c r="BR30" s="34"/>
      <c r="BS30" s="34"/>
      <c r="BT30" s="34"/>
      <c r="BU30" s="34"/>
      <c r="BV30" s="34"/>
      <c r="BW30" s="34">
        <f t="shared" si="10"/>
        <v>0</v>
      </c>
      <c r="BX30" s="34"/>
      <c r="BY30" s="34"/>
      <c r="BZ30" s="34"/>
      <c r="CA30" s="34"/>
      <c r="CB30" s="34"/>
      <c r="CC30" s="34"/>
      <c r="CD30" s="34"/>
      <c r="CE30" s="34"/>
      <c r="CF30" s="34">
        <f t="shared" si="11"/>
        <v>0</v>
      </c>
      <c r="CG30" s="34">
        <f t="shared" si="12"/>
        <v>0</v>
      </c>
      <c r="CH30" s="34"/>
      <c r="CI30" s="34"/>
      <c r="CJ30" s="247">
        <f t="shared" si="1"/>
        <v>0</v>
      </c>
      <c r="CK30" s="34">
        <f t="shared" si="2"/>
        <v>0</v>
      </c>
      <c r="CL30" s="34">
        <f t="shared" si="3"/>
        <v>0</v>
      </c>
      <c r="CM30" s="34">
        <f t="shared" si="13"/>
        <v>0</v>
      </c>
      <c r="CN30" s="34">
        <f t="shared" si="14"/>
        <v>0</v>
      </c>
      <c r="CO30" s="12">
        <f t="shared" si="15"/>
        <v>0</v>
      </c>
      <c r="CP30" s="243">
        <f t="shared" si="16"/>
        <v>0</v>
      </c>
      <c r="CQ30" s="34"/>
      <c r="CR30" s="34" t="str">
        <f t="shared" si="17"/>
        <v/>
      </c>
      <c r="CS30" s="34" t="str">
        <f t="shared" si="18"/>
        <v/>
      </c>
      <c r="CT30" s="34"/>
      <c r="CU30" s="34"/>
      <c r="CV30" s="34"/>
      <c r="CW30" s="34"/>
    </row>
    <row r="31" customHeight="1" spans="1:101">
      <c r="A31" s="9" t="s">
        <v>1142</v>
      </c>
      <c r="B31" s="9"/>
      <c r="C31" s="9"/>
      <c r="D31" s="16"/>
      <c r="E31" s="16"/>
      <c r="F31" s="16"/>
      <c r="G31" s="16"/>
      <c r="H31" s="16"/>
      <c r="I31" s="16"/>
      <c r="J31" s="16"/>
      <c r="K31" s="16"/>
      <c r="L31" s="16"/>
      <c r="M31" s="16"/>
      <c r="N31" s="16"/>
      <c r="O31" s="16"/>
      <c r="P31" s="16"/>
      <c r="Q31" s="27">
        <f>R30</f>
        <v>0</v>
      </c>
      <c r="R31" s="27"/>
      <c r="S31" s="16"/>
      <c r="T31" s="27">
        <f>U30</f>
        <v>0</v>
      </c>
      <c r="U31" s="27"/>
      <c r="V31" s="16"/>
      <c r="W31" s="27">
        <f>X30</f>
        <v>0</v>
      </c>
      <c r="X31" s="27"/>
      <c r="Y31" s="27"/>
      <c r="Z31" s="27"/>
      <c r="AA31" s="27"/>
      <c r="AB31" s="151"/>
      <c r="AC31" s="27"/>
      <c r="AE31" s="28"/>
      <c r="AF31" s="28"/>
      <c r="AG31" s="28"/>
      <c r="AH31" s="28"/>
      <c r="AI31" s="28"/>
      <c r="AJ31" s="28"/>
      <c r="AK31" s="34"/>
      <c r="AL31" s="34"/>
      <c r="AM31" s="28"/>
      <c r="AN31" s="28"/>
      <c r="AO31" s="28"/>
      <c r="AP31" s="28"/>
      <c r="AQ31" s="28"/>
      <c r="AR31" s="34"/>
      <c r="AS31" s="34"/>
      <c r="AT31" s="28"/>
      <c r="AU31" s="34"/>
      <c r="AV31" s="34"/>
      <c r="AW31" s="34"/>
      <c r="AX31" s="34"/>
      <c r="AY31" s="34"/>
      <c r="AZ31" s="34" t="s">
        <v>224</v>
      </c>
      <c r="BA31" s="34"/>
      <c r="BB31" s="34"/>
      <c r="BC31" s="34"/>
      <c r="BD31" s="34"/>
      <c r="BE31" s="34"/>
      <c r="BF31" s="240">
        <f t="shared" si="8"/>
        <v>1900</v>
      </c>
      <c r="BG31" s="34"/>
      <c r="BH31" s="34">
        <f>(基本信息输入表!$M$7-'4-6-4机器设备'!L31)/365</f>
        <v>124.583561643836</v>
      </c>
      <c r="BI31" s="34"/>
      <c r="BJ31" s="34">
        <f t="shared" si="9"/>
        <v>0</v>
      </c>
      <c r="BK31" s="34"/>
      <c r="BL31" s="34"/>
      <c r="BM31" s="34"/>
      <c r="BN31" s="34"/>
      <c r="BO31" s="34"/>
      <c r="BP31" s="34"/>
      <c r="BQ31" s="34"/>
      <c r="BR31" s="34"/>
      <c r="BS31" s="34"/>
      <c r="BT31" s="34"/>
      <c r="BU31" s="34"/>
      <c r="BV31" s="34"/>
      <c r="BW31" s="34">
        <f t="shared" si="10"/>
        <v>0</v>
      </c>
      <c r="BX31" s="34"/>
      <c r="BY31" s="34"/>
      <c r="BZ31" s="34"/>
      <c r="CA31" s="34"/>
      <c r="CB31" s="34"/>
      <c r="CC31" s="34"/>
      <c r="CD31" s="34"/>
      <c r="CE31" s="34"/>
      <c r="CF31" s="34">
        <f t="shared" si="11"/>
        <v>0</v>
      </c>
      <c r="CG31" s="34">
        <f t="shared" si="12"/>
        <v>0</v>
      </c>
      <c r="CH31" s="34"/>
      <c r="CI31" s="34"/>
      <c r="CJ31" s="247">
        <f t="shared" si="1"/>
        <v>0</v>
      </c>
      <c r="CK31" s="34">
        <f t="shared" si="2"/>
        <v>0</v>
      </c>
      <c r="CL31" s="34">
        <f t="shared" si="3"/>
        <v>0</v>
      </c>
      <c r="CM31" s="34">
        <f t="shared" si="13"/>
        <v>0</v>
      </c>
      <c r="CN31" s="34">
        <f t="shared" si="14"/>
        <v>0</v>
      </c>
      <c r="CO31" s="12">
        <f t="shared" si="15"/>
        <v>0</v>
      </c>
      <c r="CP31" s="243">
        <f t="shared" si="16"/>
        <v>0</v>
      </c>
      <c r="CQ31" s="34"/>
      <c r="CR31" s="34" t="str">
        <f t="shared" si="17"/>
        <v/>
      </c>
      <c r="CS31" s="34" t="str">
        <f t="shared" si="18"/>
        <v/>
      </c>
      <c r="CT31" s="34"/>
      <c r="CU31" s="34"/>
      <c r="CV31" s="34"/>
      <c r="CW31" s="34"/>
    </row>
    <row r="32" customHeight="1" spans="1:101">
      <c r="A32" s="9" t="s">
        <v>1143</v>
      </c>
      <c r="B32" s="9"/>
      <c r="C32" s="9"/>
      <c r="D32" s="216"/>
      <c r="E32" s="9"/>
      <c r="F32" s="9"/>
      <c r="G32" s="9"/>
      <c r="H32" s="9"/>
      <c r="I32" s="27"/>
      <c r="J32" s="27"/>
      <c r="K32" s="16"/>
      <c r="L32" s="16"/>
      <c r="M32" s="16"/>
      <c r="N32" s="16"/>
      <c r="O32" s="16"/>
      <c r="P32" s="16">
        <f>P30-P31</f>
        <v>0</v>
      </c>
      <c r="Q32" s="16">
        <f>Q30-Q31</f>
        <v>0</v>
      </c>
      <c r="R32" s="16"/>
      <c r="S32" s="16">
        <f>S30-S31</f>
        <v>0</v>
      </c>
      <c r="T32" s="16">
        <f>T30-T31</f>
        <v>0</v>
      </c>
      <c r="U32" s="16"/>
      <c r="V32" s="16">
        <f>V30-V31</f>
        <v>0</v>
      </c>
      <c r="W32" s="16">
        <f>W30-W31</f>
        <v>0</v>
      </c>
      <c r="X32" s="16"/>
      <c r="Y32" s="112">
        <f>Y30</f>
        <v>0</v>
      </c>
      <c r="Z32" s="16"/>
      <c r="AA32" s="112">
        <f>AA30</f>
        <v>0</v>
      </c>
      <c r="AB32" s="151" t="str">
        <f>IF(W32=0,"",(AA32-W32)/W32*100)</f>
        <v/>
      </c>
      <c r="AC32" s="13"/>
      <c r="AD32" s="8"/>
      <c r="AE32" s="28"/>
      <c r="AF32" s="28"/>
      <c r="AG32" s="28"/>
      <c r="AH32" s="28"/>
      <c r="AI32" s="28"/>
      <c r="AJ32" s="28"/>
      <c r="AK32" s="34"/>
      <c r="AL32" s="34"/>
      <c r="AM32" s="28"/>
      <c r="AN32" s="28"/>
      <c r="AO32" s="28"/>
      <c r="AP32" s="28"/>
      <c r="AQ32" s="28"/>
      <c r="AR32" s="34"/>
      <c r="AS32" s="34"/>
      <c r="AT32" s="28"/>
      <c r="AU32" s="34"/>
      <c r="AV32" s="34"/>
      <c r="AW32" s="34"/>
      <c r="AX32" s="34"/>
      <c r="AY32" s="34"/>
      <c r="AZ32" s="34" t="s">
        <v>224</v>
      </c>
      <c r="BA32" s="34"/>
      <c r="BB32" s="34"/>
      <c r="BC32" s="34"/>
      <c r="BD32" s="34"/>
      <c r="BE32" s="34"/>
      <c r="BF32" s="240">
        <f t="shared" si="8"/>
        <v>1900</v>
      </c>
      <c r="BG32" s="34"/>
      <c r="BH32" s="34">
        <f>(基本信息输入表!$M$7-'4-6-4机器设备'!L32)/365</f>
        <v>124.583561643836</v>
      </c>
      <c r="BI32" s="34"/>
      <c r="BJ32" s="34">
        <f t="shared" si="9"/>
        <v>0</v>
      </c>
      <c r="BK32" s="34"/>
      <c r="BL32" s="34"/>
      <c r="BM32" s="34"/>
      <c r="BN32" s="34"/>
      <c r="BO32" s="34"/>
      <c r="BP32" s="34"/>
      <c r="BQ32" s="34"/>
      <c r="BR32" s="34"/>
      <c r="BS32" s="34"/>
      <c r="BT32" s="34"/>
      <c r="BU32" s="34"/>
      <c r="BV32" s="34"/>
      <c r="BW32" s="34">
        <f t="shared" si="10"/>
        <v>0</v>
      </c>
      <c r="BX32" s="34"/>
      <c r="BY32" s="34"/>
      <c r="BZ32" s="34"/>
      <c r="CA32" s="34"/>
      <c r="CB32" s="34"/>
      <c r="CC32" s="34"/>
      <c r="CD32" s="34"/>
      <c r="CE32" s="34"/>
      <c r="CF32" s="34">
        <f t="shared" si="11"/>
        <v>0</v>
      </c>
      <c r="CG32" s="34">
        <f t="shared" si="12"/>
        <v>0</v>
      </c>
      <c r="CH32" s="34"/>
      <c r="CI32" s="34"/>
      <c r="CJ32" s="247">
        <f t="shared" si="1"/>
        <v>0</v>
      </c>
      <c r="CK32" s="34">
        <f t="shared" si="2"/>
        <v>0</v>
      </c>
      <c r="CL32" s="34">
        <f t="shared" si="3"/>
        <v>0</v>
      </c>
      <c r="CM32" s="34">
        <f t="shared" si="13"/>
        <v>0</v>
      </c>
      <c r="CN32" s="34">
        <f t="shared" si="14"/>
        <v>0</v>
      </c>
      <c r="CO32" s="12">
        <f t="shared" si="15"/>
        <v>0</v>
      </c>
      <c r="CP32" s="243">
        <f t="shared" si="16"/>
        <v>0</v>
      </c>
      <c r="CQ32" s="34"/>
      <c r="CR32" s="34" t="str">
        <f t="shared" si="17"/>
        <v/>
      </c>
      <c r="CS32" s="34" t="str">
        <f t="shared" si="18"/>
        <v/>
      </c>
      <c r="CT32" s="34"/>
      <c r="CU32" s="34"/>
      <c r="CV32" s="34"/>
      <c r="CW32" s="34"/>
    </row>
    <row r="33" customHeight="1" spans="1:30">
      <c r="A33" s="3" t="str">
        <f>基本信息输入表!$K$6&amp;"填表人："&amp;基本信息输入表!$M$54</f>
        <v>被评估单位填表人：</v>
      </c>
      <c r="AA33" s="3" t="str">
        <f>"评估人员："&amp;基本信息输入表!$Q$54</f>
        <v>评估人员：陈诗雨</v>
      </c>
      <c r="AD33" s="3"/>
    </row>
    <row r="34" customHeight="1" spans="1:101">
      <c r="A34" s="3" t="str">
        <f>"填表日期："&amp;YEAR(基本信息输入表!$O$54)&amp;"年"&amp;MONTH(基本信息输入表!$O$54)&amp;"月"&amp;DAY(基本信息输入表!$O$54)&amp;"日"</f>
        <v>填表日期：1900年1月0日</v>
      </c>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row>
    <row r="35" customHeight="1" spans="30:101">
      <c r="AD35" s="244" t="s">
        <v>466</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row>
  </sheetData>
  <mergeCells count="54">
    <mergeCell ref="A2:AC2"/>
    <mergeCell ref="A3:AC3"/>
    <mergeCell ref="AA4:AC4"/>
    <mergeCell ref="Z5:AC5"/>
    <mergeCell ref="AE5:AL5"/>
    <mergeCell ref="AM5:AY5"/>
    <mergeCell ref="AZ5:CQ5"/>
    <mergeCell ref="CR5:CW5"/>
    <mergeCell ref="P6:R6"/>
    <mergeCell ref="S6:U6"/>
    <mergeCell ref="V6:W6"/>
    <mergeCell ref="Y6:AA6"/>
    <mergeCell ref="AM6:AS6"/>
    <mergeCell ref="AT6:AU6"/>
    <mergeCell ref="AV6:AW6"/>
    <mergeCell ref="BA6:BC6"/>
    <mergeCell ref="BD6:CM6"/>
    <mergeCell ref="CN6:CP6"/>
    <mergeCell ref="CR6:CS6"/>
    <mergeCell ref="CT6:CU6"/>
    <mergeCell ref="A30:C30"/>
    <mergeCell ref="A31:C31"/>
    <mergeCell ref="A32:C32"/>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X6:X7"/>
    <mergeCell ref="AB6:AB7"/>
    <mergeCell ref="AC6:AC7"/>
    <mergeCell ref="AE6:AE7"/>
    <mergeCell ref="AF6:AF7"/>
    <mergeCell ref="AG6:AG7"/>
    <mergeCell ref="AH6:AH7"/>
    <mergeCell ref="AI6:AI7"/>
    <mergeCell ref="AJ6:AJ7"/>
    <mergeCell ref="AK6:AK7"/>
    <mergeCell ref="AL6:AL7"/>
    <mergeCell ref="AX6:AX7"/>
    <mergeCell ref="AY6:AY7"/>
    <mergeCell ref="AZ6:AZ7"/>
    <mergeCell ref="CV6:CV7"/>
    <mergeCell ref="CW6:CW7"/>
  </mergeCells>
  <dataValidations count="5">
    <dataValidation type="list" allowBlank="1" showInputMessage="1" showErrorMessage="1" sqref="AT8:AT32">
      <formula1>基本信息输入表!$A$126:$A$128</formula1>
    </dataValidation>
    <dataValidation type="list" allowBlank="1" showInputMessage="1" showErrorMessage="1" sqref="AV8:AV32">
      <formula1>基本信息输入表!$A$129:$A$132</formula1>
    </dataValidation>
    <dataValidation type="list" allowBlank="1" showInputMessage="1" showErrorMessage="1" sqref="AZ8:AZ32">
      <formula1>基本信息输入表!$A$148:$A$152</formula1>
    </dataValidation>
    <dataValidation type="list" allowBlank="1" showInputMessage="1" showErrorMessage="1" sqref="AM8:AQ32">
      <formula1>$A$108:$A$109</formula1>
    </dataValidation>
    <dataValidation type="list" allowBlank="1" showInputMessage="1" showErrorMessage="1" sqref="AE8:AJ32">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47" fitToHeight="1000" orientation="landscape"/>
  <headerFooter scaleWithDoc="0">
    <oddFooter>&amp;R&amp;"宋体,常规"&amp;10&amp;P/&amp;N</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F35"/>
  <sheetViews>
    <sheetView showGridLines="0" showZeros="0" workbookViewId="0">
      <selection activeCell="G6" sqref="G6:G7"/>
    </sheetView>
  </sheetViews>
  <sheetFormatPr defaultColWidth="9" defaultRowHeight="15.75" customHeight="1"/>
  <cols>
    <col min="1" max="1" width="4.25" style="3" customWidth="1"/>
    <col min="2" max="2" width="7.5" style="3" customWidth="1"/>
    <col min="3" max="3" width="6.75" style="3" customWidth="1"/>
    <col min="4" max="4" width="7.75" style="3" customWidth="1"/>
    <col min="5" max="6" width="12.25" style="3" customWidth="1"/>
    <col min="7" max="7" width="7.5" style="3" customWidth="1"/>
    <col min="8" max="10" width="4.25" style="3" customWidth="1"/>
    <col min="11" max="12" width="4" style="3" customWidth="1"/>
    <col min="13" max="13" width="7.625" style="3" customWidth="1"/>
    <col min="14" max="14" width="5.125" style="3" customWidth="1"/>
    <col min="15" max="17" width="12.625" style="3" customWidth="1" outlineLevel="1"/>
    <col min="18" max="19" width="4.375" style="3" customWidth="1" outlineLevel="1"/>
    <col min="20" max="20" width="7.125" style="3" customWidth="1" outlineLevel="1"/>
    <col min="21" max="26" width="12.625" style="3" customWidth="1"/>
    <col min="27" max="27" width="5.125" style="3" customWidth="1"/>
    <col min="28" max="28" width="5.5" style="3" customWidth="1"/>
    <col min="29" max="29" width="7.5" style="205" customWidth="1"/>
    <col min="30" max="35" width="5.625" style="4" customWidth="1" outlineLevel="1"/>
    <col min="36" max="36" width="14.75" style="4" customWidth="1" outlineLevel="1"/>
    <col min="37" max="37" width="13.625" style="4" customWidth="1"/>
    <col min="38" max="41" width="5.625" style="4" customWidth="1" outlineLevel="1"/>
    <col min="42" max="43" width="7.25" style="4" customWidth="1" outlineLevel="1"/>
    <col min="44" max="44" width="5.625" style="4" customWidth="1" outlineLevel="1"/>
    <col min="45" max="48" width="8.625" style="4" customWidth="1" outlineLevel="1"/>
    <col min="49" max="49" width="14.625" style="4" customWidth="1" outlineLevel="1"/>
    <col min="50" max="50" width="13.625" style="4" customWidth="1"/>
    <col min="51" max="52" width="8.625" style="4" customWidth="1" outlineLevel="1"/>
    <col min="53" max="54" width="11.25" style="4" customWidth="1" outlineLevel="1"/>
    <col min="55" max="71" width="8.625" style="4" customWidth="1" outlineLevel="2"/>
    <col min="72" max="74" width="10.25" style="4" customWidth="1" outlineLevel="2"/>
    <col min="75" max="76" width="8.625" style="4" customWidth="1" outlineLevel="1"/>
    <col min="77" max="77" width="8.625" style="4" customWidth="1"/>
    <col min="78" max="78" width="13.75" style="4" customWidth="1"/>
    <col min="79" max="83" width="13.625" style="4" customWidth="1" outlineLevel="1"/>
    <col min="84" max="84" width="13.625" style="4" customWidth="1"/>
    <col min="85" max="16384" width="9" style="3"/>
  </cols>
  <sheetData>
    <row r="1" customHeight="1" spans="1:1">
      <c r="A1" s="5" t="s">
        <v>435</v>
      </c>
    </row>
    <row r="2" s="1" customFormat="1" ht="30" customHeight="1" spans="1:84">
      <c r="A2" s="6" t="s">
        <v>1144</v>
      </c>
      <c r="B2" s="6"/>
      <c r="C2" s="6"/>
      <c r="D2" s="6"/>
      <c r="E2" s="6"/>
      <c r="F2" s="6"/>
      <c r="G2" s="6"/>
      <c r="H2" s="6"/>
      <c r="I2" s="6"/>
      <c r="J2" s="6"/>
      <c r="K2" s="6"/>
      <c r="L2" s="6"/>
      <c r="M2" s="6"/>
      <c r="N2" s="6"/>
      <c r="O2" s="6"/>
      <c r="P2" s="6"/>
      <c r="Q2" s="6"/>
      <c r="R2" s="6"/>
      <c r="S2" s="6"/>
      <c r="T2" s="6"/>
      <c r="U2" s="6"/>
      <c r="V2" s="6"/>
      <c r="W2" s="6"/>
      <c r="X2" s="6"/>
      <c r="Y2" s="6"/>
      <c r="Z2" s="6"/>
      <c r="AA2" s="6"/>
      <c r="AB2" s="6"/>
      <c r="AC2" s="227"/>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row>
    <row r="3" customHeight="1" spans="1:84">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X3" s="2"/>
      <c r="Y3" s="2"/>
      <c r="Z3" s="2"/>
      <c r="AA3" s="2"/>
      <c r="AB3" s="2"/>
      <c r="AC3" s="229"/>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row>
    <row r="4" ht="14.1" customHeight="1" spans="1:29">
      <c r="A4" s="2"/>
      <c r="B4" s="2"/>
      <c r="C4" s="2"/>
      <c r="D4" s="2"/>
      <c r="E4" s="2"/>
      <c r="F4" s="2"/>
      <c r="G4" s="2"/>
      <c r="H4" s="2"/>
      <c r="I4" s="2"/>
      <c r="J4" s="2"/>
      <c r="K4" s="2"/>
      <c r="L4" s="2"/>
      <c r="M4" s="2"/>
      <c r="N4" s="2"/>
      <c r="O4" s="2"/>
      <c r="P4" s="2"/>
      <c r="Q4" s="2"/>
      <c r="R4" s="2"/>
      <c r="S4" s="2"/>
      <c r="T4" s="2"/>
      <c r="U4" s="2"/>
      <c r="V4" s="2"/>
      <c r="W4" s="2"/>
      <c r="X4" s="2"/>
      <c r="Y4" s="2"/>
      <c r="Z4" s="2"/>
      <c r="AA4" s="2"/>
      <c r="AB4" s="2" t="s">
        <v>1145</v>
      </c>
      <c r="AC4" s="96"/>
    </row>
    <row r="5" customHeight="1" spans="1:84">
      <c r="A5" s="7" t="str">
        <f>基本信息输入表!K6&amp;"："&amp;基本信息输入表!M6</f>
        <v>被评估单位：贵州天然气能源投资股份有限公司</v>
      </c>
      <c r="B5" s="7"/>
      <c r="C5" s="7"/>
      <c r="D5" s="7"/>
      <c r="E5" s="7"/>
      <c r="F5" s="7"/>
      <c r="G5" s="7"/>
      <c r="H5" s="7"/>
      <c r="I5" s="7"/>
      <c r="J5" s="7"/>
      <c r="K5" s="7"/>
      <c r="L5" s="7"/>
      <c r="M5" s="7"/>
      <c r="N5" s="8"/>
      <c r="O5" s="8"/>
      <c r="P5" s="8"/>
      <c r="Q5" s="8"/>
      <c r="R5" s="8"/>
      <c r="S5" s="8"/>
      <c r="T5" s="8"/>
      <c r="AB5" s="21" t="s">
        <v>469</v>
      </c>
      <c r="AC5" s="96"/>
      <c r="AD5" s="20" t="s">
        <v>598</v>
      </c>
      <c r="AE5" s="20"/>
      <c r="AF5" s="20"/>
      <c r="AG5" s="20"/>
      <c r="AH5" s="20"/>
      <c r="AI5" s="20"/>
      <c r="AJ5" s="20"/>
      <c r="AK5" s="20"/>
      <c r="AL5" s="30" t="s">
        <v>599</v>
      </c>
      <c r="AM5" s="31"/>
      <c r="AN5" s="31"/>
      <c r="AO5" s="31"/>
      <c r="AP5" s="31"/>
      <c r="AQ5" s="31"/>
      <c r="AR5" s="31"/>
      <c r="AS5" s="31"/>
      <c r="AT5" s="31"/>
      <c r="AU5" s="31"/>
      <c r="AV5" s="31"/>
      <c r="AW5" s="31"/>
      <c r="AX5" s="32"/>
      <c r="AY5" s="68" t="s">
        <v>600</v>
      </c>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7"/>
      <c r="CA5" s="33" t="s">
        <v>601</v>
      </c>
      <c r="CB5" s="33"/>
      <c r="CC5" s="33"/>
      <c r="CD5" s="33"/>
      <c r="CE5" s="33"/>
      <c r="CF5" s="33"/>
    </row>
    <row r="6" s="2" customFormat="1" customHeight="1" spans="1:84">
      <c r="A6" s="9" t="s">
        <v>470</v>
      </c>
      <c r="B6" s="149" t="s">
        <v>1040</v>
      </c>
      <c r="C6" s="9" t="s">
        <v>1146</v>
      </c>
      <c r="D6" s="149" t="s">
        <v>1147</v>
      </c>
      <c r="E6" s="112" t="s">
        <v>1148</v>
      </c>
      <c r="F6" s="112" t="s">
        <v>797</v>
      </c>
      <c r="G6" s="112" t="s">
        <v>1109</v>
      </c>
      <c r="H6" s="112" t="s">
        <v>770</v>
      </c>
      <c r="I6" s="112" t="s">
        <v>771</v>
      </c>
      <c r="J6" s="112" t="s">
        <v>1113</v>
      </c>
      <c r="K6" s="112" t="s">
        <v>820</v>
      </c>
      <c r="L6" s="112" t="s">
        <v>1149</v>
      </c>
      <c r="M6" s="112" t="s">
        <v>1150</v>
      </c>
      <c r="N6" s="149" t="s">
        <v>1046</v>
      </c>
      <c r="O6" s="146" t="s">
        <v>694</v>
      </c>
      <c r="P6" s="147"/>
      <c r="Q6" s="148"/>
      <c r="R6" s="146" t="s">
        <v>695</v>
      </c>
      <c r="S6" s="147"/>
      <c r="T6" s="148"/>
      <c r="U6" s="9" t="s">
        <v>442</v>
      </c>
      <c r="V6" s="9"/>
      <c r="W6" s="149" t="s">
        <v>781</v>
      </c>
      <c r="X6" s="9" t="s">
        <v>443</v>
      </c>
      <c r="Y6" s="9"/>
      <c r="Z6" s="9"/>
      <c r="AA6" s="112" t="s">
        <v>445</v>
      </c>
      <c r="AB6" s="112" t="s">
        <v>588</v>
      </c>
      <c r="AC6" s="231"/>
      <c r="AD6" s="20" t="s">
        <v>602</v>
      </c>
      <c r="AE6" s="20" t="s">
        <v>654</v>
      </c>
      <c r="AF6" s="20" t="s">
        <v>696</v>
      </c>
      <c r="AG6" s="22" t="s">
        <v>1151</v>
      </c>
      <c r="AH6" s="23" t="s">
        <v>630</v>
      </c>
      <c r="AI6" s="23" t="s">
        <v>604</v>
      </c>
      <c r="AJ6" s="20" t="s">
        <v>605</v>
      </c>
      <c r="AK6" s="20"/>
      <c r="AL6" s="30" t="s">
        <v>606</v>
      </c>
      <c r="AM6" s="31"/>
      <c r="AN6" s="31"/>
      <c r="AO6" s="31"/>
      <c r="AP6" s="31"/>
      <c r="AQ6" s="31"/>
      <c r="AR6" s="32"/>
      <c r="AS6" s="33" t="s">
        <v>607</v>
      </c>
      <c r="AT6" s="33"/>
      <c r="AU6" s="33" t="s">
        <v>656</v>
      </c>
      <c r="AV6" s="33"/>
      <c r="AW6" s="33" t="s">
        <v>608</v>
      </c>
      <c r="AX6" s="38"/>
      <c r="AY6" s="20" t="s">
        <v>609</v>
      </c>
      <c r="AZ6" s="20" t="s">
        <v>657</v>
      </c>
      <c r="BA6" s="20"/>
      <c r="BB6" s="20"/>
      <c r="BC6" s="69" t="s">
        <v>823</v>
      </c>
      <c r="BD6" s="70"/>
      <c r="BE6" s="70"/>
      <c r="BF6" s="70"/>
      <c r="BG6" s="70"/>
      <c r="BH6" s="70"/>
      <c r="BI6" s="70"/>
      <c r="BJ6" s="70"/>
      <c r="BK6" s="70"/>
      <c r="BL6" s="70"/>
      <c r="BM6" s="70"/>
      <c r="BN6" s="70"/>
      <c r="BO6" s="70"/>
      <c r="BP6" s="70"/>
      <c r="BQ6" s="70"/>
      <c r="BR6" s="70"/>
      <c r="BS6" s="70"/>
      <c r="BT6" s="70"/>
      <c r="BU6" s="70"/>
      <c r="BV6" s="70"/>
      <c r="BW6" s="20" t="s">
        <v>443</v>
      </c>
      <c r="BX6" s="20"/>
      <c r="BY6" s="20"/>
      <c r="BZ6" s="72"/>
      <c r="CA6" s="33" t="s">
        <v>444</v>
      </c>
      <c r="CB6" s="33"/>
      <c r="CC6" s="30" t="s">
        <v>611</v>
      </c>
      <c r="CD6" s="32"/>
      <c r="CE6" s="33" t="s">
        <v>612</v>
      </c>
      <c r="CF6" s="38"/>
    </row>
    <row r="7" s="2" customFormat="1" ht="25.5" customHeight="1" spans="1:84">
      <c r="A7" s="9"/>
      <c r="B7" s="150"/>
      <c r="C7" s="9"/>
      <c r="D7" s="150"/>
      <c r="E7" s="9"/>
      <c r="F7" s="9"/>
      <c r="G7" s="9"/>
      <c r="H7" s="9"/>
      <c r="I7" s="9"/>
      <c r="J7" s="9"/>
      <c r="K7" s="9"/>
      <c r="L7" s="9"/>
      <c r="M7" s="9"/>
      <c r="N7" s="150"/>
      <c r="O7" s="148" t="s">
        <v>838</v>
      </c>
      <c r="P7" s="148" t="s">
        <v>840</v>
      </c>
      <c r="Q7" s="148" t="s">
        <v>1048</v>
      </c>
      <c r="R7" s="148" t="s">
        <v>838</v>
      </c>
      <c r="S7" s="148" t="s">
        <v>840</v>
      </c>
      <c r="T7" s="148" t="s">
        <v>1048</v>
      </c>
      <c r="U7" s="14" t="s">
        <v>838</v>
      </c>
      <c r="V7" s="9" t="s">
        <v>840</v>
      </c>
      <c r="W7" s="150"/>
      <c r="X7" s="9" t="s">
        <v>838</v>
      </c>
      <c r="Y7" s="112" t="s">
        <v>825</v>
      </c>
      <c r="Z7" s="9" t="s">
        <v>840</v>
      </c>
      <c r="AA7" s="9"/>
      <c r="AB7" s="9"/>
      <c r="AC7" s="229"/>
      <c r="AD7" s="20"/>
      <c r="AE7" s="20"/>
      <c r="AF7" s="20"/>
      <c r="AG7" s="20"/>
      <c r="AH7" s="20"/>
      <c r="AI7" s="20"/>
      <c r="AJ7" s="20"/>
      <c r="AK7" s="20"/>
      <c r="AL7" s="33" t="s">
        <v>617</v>
      </c>
      <c r="AM7" s="95" t="s">
        <v>1117</v>
      </c>
      <c r="AN7" s="95" t="s">
        <v>972</v>
      </c>
      <c r="AO7" s="95" t="s">
        <v>1049</v>
      </c>
      <c r="AP7" s="33" t="s">
        <v>667</v>
      </c>
      <c r="AQ7" s="33" t="s">
        <v>620</v>
      </c>
      <c r="AR7" s="30" t="s">
        <v>621</v>
      </c>
      <c r="AS7" s="33" t="s">
        <v>622</v>
      </c>
      <c r="AT7" s="33" t="s">
        <v>623</v>
      </c>
      <c r="AU7" s="33" t="s">
        <v>622</v>
      </c>
      <c r="AV7" s="33" t="s">
        <v>668</v>
      </c>
      <c r="AW7" s="33"/>
      <c r="AX7" s="41"/>
      <c r="AY7" s="20"/>
      <c r="AZ7" s="20" t="s">
        <v>669</v>
      </c>
      <c r="BA7" s="20" t="s">
        <v>826</v>
      </c>
      <c r="BB7" s="20" t="s">
        <v>670</v>
      </c>
      <c r="BC7" s="110" t="s">
        <v>784</v>
      </c>
      <c r="BD7" s="110" t="s">
        <v>827</v>
      </c>
      <c r="BE7" s="22" t="s">
        <v>1118</v>
      </c>
      <c r="BF7" s="22" t="s">
        <v>1119</v>
      </c>
      <c r="BG7" s="22" t="s">
        <v>829</v>
      </c>
      <c r="BH7" s="22" t="s">
        <v>830</v>
      </c>
      <c r="BI7" s="22" t="s">
        <v>1152</v>
      </c>
      <c r="BJ7" s="22" t="s">
        <v>1153</v>
      </c>
      <c r="BK7" s="22" t="s">
        <v>1154</v>
      </c>
      <c r="BL7" s="22" t="s">
        <v>1155</v>
      </c>
      <c r="BM7" s="22" t="s">
        <v>1156</v>
      </c>
      <c r="BN7" s="22" t="s">
        <v>831</v>
      </c>
      <c r="BO7" s="22" t="s">
        <v>1126</v>
      </c>
      <c r="BP7" s="110" t="s">
        <v>1157</v>
      </c>
      <c r="BQ7" s="110" t="s">
        <v>1158</v>
      </c>
      <c r="BR7" s="22" t="s">
        <v>1139</v>
      </c>
      <c r="BS7" s="110" t="s">
        <v>836</v>
      </c>
      <c r="BT7" s="22" t="s">
        <v>1140</v>
      </c>
      <c r="BU7" s="22" t="s">
        <v>1159</v>
      </c>
      <c r="BV7" s="22"/>
      <c r="BW7" s="20" t="s">
        <v>838</v>
      </c>
      <c r="BX7" s="20" t="s">
        <v>839</v>
      </c>
      <c r="BY7" s="20" t="s">
        <v>840</v>
      </c>
      <c r="BZ7" s="37"/>
      <c r="CA7" s="33" t="s">
        <v>841</v>
      </c>
      <c r="CB7" s="33" t="s">
        <v>842</v>
      </c>
      <c r="CC7" s="33" t="s">
        <v>838</v>
      </c>
      <c r="CD7" s="33" t="s">
        <v>840</v>
      </c>
      <c r="CE7" s="33"/>
      <c r="CF7" s="41"/>
    </row>
    <row r="8" customHeight="1" spans="1:84">
      <c r="A8" s="107" t="str">
        <f>IF(E8="","",ROW()-7)</f>
        <v/>
      </c>
      <c r="B8" s="9"/>
      <c r="C8" s="9"/>
      <c r="D8" s="9"/>
      <c r="E8" s="13"/>
      <c r="F8" s="13"/>
      <c r="G8" s="13"/>
      <c r="H8" s="9"/>
      <c r="I8" s="9"/>
      <c r="J8" s="9"/>
      <c r="K8" s="9"/>
      <c r="L8" s="9"/>
      <c r="M8" s="16"/>
      <c r="N8" s="16"/>
      <c r="O8" s="15"/>
      <c r="P8" s="15"/>
      <c r="Q8" s="15"/>
      <c r="R8" s="15"/>
      <c r="S8" s="15"/>
      <c r="T8" s="15"/>
      <c r="U8" s="15">
        <f>O8+R8</f>
        <v>0</v>
      </c>
      <c r="V8" s="15">
        <f>P8+S8</f>
        <v>0</v>
      </c>
      <c r="W8" s="15">
        <f>Q8+T8</f>
        <v>0</v>
      </c>
      <c r="X8" s="16"/>
      <c r="Y8" s="112"/>
      <c r="Z8" s="16"/>
      <c r="AA8" s="16" t="str">
        <f>IF(V8-W8=0,"",(Z8-V8+W8)/(V8-W8)*100)</f>
        <v/>
      </c>
      <c r="AB8" s="27"/>
      <c r="AC8" s="8"/>
      <c r="AD8" s="28"/>
      <c r="AE8" s="28"/>
      <c r="AF8" s="28"/>
      <c r="AG8" s="28"/>
      <c r="AH8" s="28"/>
      <c r="AI8" s="28"/>
      <c r="AJ8" s="28"/>
      <c r="AK8" s="28"/>
      <c r="AL8" s="28"/>
      <c r="AM8" s="28"/>
      <c r="AN8" s="28"/>
      <c r="AO8" s="28"/>
      <c r="AP8" s="28"/>
      <c r="AQ8" s="34"/>
      <c r="AR8" s="34"/>
      <c r="AS8" s="28"/>
      <c r="AT8" s="34"/>
      <c r="AU8" s="34"/>
      <c r="AV8" s="34"/>
      <c r="AW8" s="34"/>
      <c r="AX8" s="34"/>
      <c r="AY8" s="34" t="s">
        <v>224</v>
      </c>
      <c r="AZ8" s="34" t="s">
        <v>208</v>
      </c>
      <c r="BA8" s="34"/>
      <c r="BB8" s="34"/>
      <c r="BC8" s="34"/>
      <c r="BD8" s="34"/>
      <c r="BE8" s="240">
        <f>YEAR(J8)</f>
        <v>1900</v>
      </c>
      <c r="BF8" s="34"/>
      <c r="BG8" s="34">
        <f>(基本信息输入表!$M$7-'4-6-4机器设备'!K8)/365</f>
        <v>124.583561643836</v>
      </c>
      <c r="BH8" s="34"/>
      <c r="BI8" s="34">
        <f>BH8/(BH8+BG8)*100</f>
        <v>0</v>
      </c>
      <c r="BJ8" s="34"/>
      <c r="BK8" s="34"/>
      <c r="BL8" s="34" t="str">
        <f>IFERROR((BJ8-BK8)/BJ8*100,"")</f>
        <v/>
      </c>
      <c r="BM8" s="34"/>
      <c r="BN8" s="34"/>
      <c r="BO8" s="34"/>
      <c r="BP8" s="34">
        <f>BO8/1.17*10%</f>
        <v>0</v>
      </c>
      <c r="BQ8" s="34"/>
      <c r="BR8" s="34">
        <f>SUM(BO8:BQ8)</f>
        <v>0</v>
      </c>
      <c r="BS8" s="34">
        <f>BO8/1.17*17%</f>
        <v>0</v>
      </c>
      <c r="BT8" s="34">
        <f>BR8-BS8</f>
        <v>0</v>
      </c>
      <c r="BU8" s="34"/>
      <c r="BV8" s="34"/>
      <c r="BW8" s="34">
        <f>IF(AY8="市场法",BU8,IF(BT8&lt;10,BT8,ROUND(BT8,-1)))</f>
        <v>0</v>
      </c>
      <c r="BX8" s="12">
        <f>IF(AY8="市场法","",BN8)</f>
        <v>0</v>
      </c>
      <c r="BY8" s="243">
        <f>IF(AY8="市场法",BU8,IFERROR(BW8*BX8/100,""))</f>
        <v>0</v>
      </c>
      <c r="BZ8" s="34"/>
      <c r="CA8" s="34" t="str">
        <f>IFERROR((BW8-U8)/U8*100,"")</f>
        <v/>
      </c>
      <c r="CB8" s="34" t="str">
        <f>IFERROR((BY8-V8+W8)/(V8-W8)*100,"")</f>
        <v/>
      </c>
      <c r="CC8" s="34"/>
      <c r="CD8" s="34"/>
      <c r="CE8" s="34"/>
      <c r="CF8" s="34"/>
    </row>
    <row r="9" customHeight="1" spans="1:84">
      <c r="A9" s="107" t="str">
        <f t="shared" ref="A9:A29" si="0">IF(E9="","",ROW()-7)</f>
        <v/>
      </c>
      <c r="B9" s="9"/>
      <c r="C9" s="9"/>
      <c r="D9" s="9"/>
      <c r="E9" s="13"/>
      <c r="F9" s="13"/>
      <c r="G9" s="13"/>
      <c r="H9" s="9"/>
      <c r="I9" s="9"/>
      <c r="J9" s="9"/>
      <c r="K9" s="9"/>
      <c r="L9" s="9"/>
      <c r="M9" s="16"/>
      <c r="N9" s="16"/>
      <c r="O9" s="15"/>
      <c r="P9" s="15"/>
      <c r="Q9" s="15"/>
      <c r="R9" s="15"/>
      <c r="S9" s="15"/>
      <c r="T9" s="15"/>
      <c r="U9" s="15">
        <f t="shared" ref="U9:U29" si="1">O9+R9</f>
        <v>0</v>
      </c>
      <c r="V9" s="15">
        <f t="shared" ref="V9:V29" si="2">P9+S9</f>
        <v>0</v>
      </c>
      <c r="W9" s="15">
        <f t="shared" ref="W9:W29" si="3">Q9+T9</f>
        <v>0</v>
      </c>
      <c r="X9" s="16"/>
      <c r="Y9" s="112"/>
      <c r="Z9" s="16"/>
      <c r="AA9" s="16" t="str">
        <f t="shared" ref="AA9:AA30" si="4">IF(V9-W9=0,"",(Z9-V9+W9)/(V9-W9)*100)</f>
        <v/>
      </c>
      <c r="AB9" s="27"/>
      <c r="AC9" s="8"/>
      <c r="AD9" s="28"/>
      <c r="AE9" s="28"/>
      <c r="AF9" s="28"/>
      <c r="AG9" s="28"/>
      <c r="AH9" s="28"/>
      <c r="AI9" s="28"/>
      <c r="AJ9" s="28"/>
      <c r="AK9" s="28"/>
      <c r="AL9" s="28"/>
      <c r="AM9" s="28"/>
      <c r="AN9" s="28"/>
      <c r="AO9" s="28"/>
      <c r="AP9" s="28"/>
      <c r="AQ9" s="35"/>
      <c r="AR9" s="34"/>
      <c r="AS9" s="28"/>
      <c r="AT9" s="34"/>
      <c r="AU9" s="34"/>
      <c r="AV9" s="34"/>
      <c r="AW9" s="34"/>
      <c r="AX9" s="34"/>
      <c r="AY9" s="34"/>
      <c r="AZ9" s="34"/>
      <c r="BA9" s="34"/>
      <c r="BB9" s="34"/>
      <c r="BC9" s="34"/>
      <c r="BD9" s="34"/>
      <c r="BE9" s="240">
        <f t="shared" ref="BE9:BE32" si="5">YEAR(J9)</f>
        <v>1900</v>
      </c>
      <c r="BF9" s="34"/>
      <c r="BG9" s="34">
        <f>(基本信息输入表!$M$7-'4-6-4机器设备'!K9)/365</f>
        <v>124.583561643836</v>
      </c>
      <c r="BH9" s="34"/>
      <c r="BI9" s="34">
        <f t="shared" ref="BI9:BI32" si="6">BH9/(BH9+BG9)*100</f>
        <v>0</v>
      </c>
      <c r="BJ9" s="34"/>
      <c r="BK9" s="34"/>
      <c r="BL9" s="34" t="str">
        <f t="shared" ref="BL9:BL32" si="7">IFERROR((BJ9-BK9)/BJ9*100,"")</f>
        <v/>
      </c>
      <c r="BM9" s="34"/>
      <c r="BN9" s="34"/>
      <c r="BO9" s="34"/>
      <c r="BP9" s="34">
        <f t="shared" ref="BP9:BP32" si="8">BO9/1.17*10%</f>
        <v>0</v>
      </c>
      <c r="BQ9" s="34"/>
      <c r="BR9" s="34">
        <f t="shared" ref="BR9:BR32" si="9">SUM(BO9:BQ9)</f>
        <v>0</v>
      </c>
      <c r="BS9" s="34">
        <f t="shared" ref="BS9:BS32" si="10">BO9/1.17*17%</f>
        <v>0</v>
      </c>
      <c r="BT9" s="34">
        <f t="shared" ref="BT9:BT32" si="11">BR9-BS9</f>
        <v>0</v>
      </c>
      <c r="BU9" s="34"/>
      <c r="BV9" s="34"/>
      <c r="BW9" s="34">
        <f t="shared" ref="BW9:BW32" si="12">IF(AY9="市场法",BU9,IF(BT9&lt;10,BT9,ROUND(BT9,-1)))</f>
        <v>0</v>
      </c>
      <c r="BX9" s="12">
        <f t="shared" ref="BX9:BX32" si="13">IF(AY9="市场法","",BN9)</f>
        <v>0</v>
      </c>
      <c r="BY9" s="243">
        <f t="shared" ref="BY9:BY32" si="14">IF(AY9="市场法",BU9,IFERROR(BW9*BX9/100,""))</f>
        <v>0</v>
      </c>
      <c r="BZ9" s="34"/>
      <c r="CA9" s="34" t="str">
        <f t="shared" ref="CA9:CA32" si="15">IFERROR((BW9-U9)/U9*100,"")</f>
        <v/>
      </c>
      <c r="CB9" s="34" t="str">
        <f t="shared" ref="CB9:CB32" si="16">IFERROR((BY9-V9+W9)/(V9-W9)*100,"")</f>
        <v/>
      </c>
      <c r="CC9" s="34"/>
      <c r="CD9" s="34"/>
      <c r="CE9" s="34"/>
      <c r="CF9" s="34"/>
    </row>
    <row r="10" customHeight="1" spans="1:84">
      <c r="A10" s="107" t="str">
        <f t="shared" si="0"/>
        <v/>
      </c>
      <c r="B10" s="9"/>
      <c r="C10" s="9"/>
      <c r="D10" s="9"/>
      <c r="E10" s="13"/>
      <c r="F10" s="13"/>
      <c r="G10" s="13"/>
      <c r="H10" s="9"/>
      <c r="I10" s="9"/>
      <c r="J10" s="9"/>
      <c r="K10" s="9"/>
      <c r="L10" s="9"/>
      <c r="M10" s="16"/>
      <c r="N10" s="16"/>
      <c r="O10" s="15"/>
      <c r="P10" s="15"/>
      <c r="Q10" s="15"/>
      <c r="R10" s="15"/>
      <c r="S10" s="15"/>
      <c r="T10" s="15"/>
      <c r="U10" s="15">
        <f t="shared" si="1"/>
        <v>0</v>
      </c>
      <c r="V10" s="15">
        <f t="shared" si="2"/>
        <v>0</v>
      </c>
      <c r="W10" s="15">
        <f t="shared" si="3"/>
        <v>0</v>
      </c>
      <c r="X10" s="16"/>
      <c r="Y10" s="112"/>
      <c r="Z10" s="16"/>
      <c r="AA10" s="16" t="str">
        <f t="shared" si="4"/>
        <v/>
      </c>
      <c r="AB10" s="27"/>
      <c r="AC10" s="8"/>
      <c r="AD10" s="28"/>
      <c r="AE10" s="28"/>
      <c r="AF10" s="28"/>
      <c r="AG10" s="28"/>
      <c r="AH10" s="28"/>
      <c r="AI10" s="28"/>
      <c r="AJ10" s="28"/>
      <c r="AK10" s="28"/>
      <c r="AL10" s="28"/>
      <c r="AM10" s="28"/>
      <c r="AN10" s="28"/>
      <c r="AO10" s="28"/>
      <c r="AP10" s="28"/>
      <c r="AQ10" s="35"/>
      <c r="AR10" s="34"/>
      <c r="AS10" s="28"/>
      <c r="AT10" s="34"/>
      <c r="AU10" s="34"/>
      <c r="AV10" s="34"/>
      <c r="AW10" s="34"/>
      <c r="AX10" s="34"/>
      <c r="AY10" s="34"/>
      <c r="AZ10" s="34"/>
      <c r="BA10" s="34"/>
      <c r="BB10" s="34"/>
      <c r="BC10" s="34"/>
      <c r="BD10" s="34"/>
      <c r="BE10" s="240">
        <f t="shared" si="5"/>
        <v>1900</v>
      </c>
      <c r="BF10" s="34"/>
      <c r="BG10" s="34">
        <f>(基本信息输入表!$M$7-'4-6-4机器设备'!K10)/365</f>
        <v>124.583561643836</v>
      </c>
      <c r="BH10" s="34"/>
      <c r="BI10" s="34">
        <f t="shared" si="6"/>
        <v>0</v>
      </c>
      <c r="BJ10" s="34"/>
      <c r="BK10" s="34"/>
      <c r="BL10" s="34" t="str">
        <f t="shared" si="7"/>
        <v/>
      </c>
      <c r="BM10" s="34"/>
      <c r="BN10" s="34"/>
      <c r="BO10" s="34"/>
      <c r="BP10" s="34">
        <f t="shared" si="8"/>
        <v>0</v>
      </c>
      <c r="BQ10" s="34"/>
      <c r="BR10" s="34">
        <f t="shared" si="9"/>
        <v>0</v>
      </c>
      <c r="BS10" s="34">
        <f t="shared" si="10"/>
        <v>0</v>
      </c>
      <c r="BT10" s="34">
        <f t="shared" si="11"/>
        <v>0</v>
      </c>
      <c r="BU10" s="34"/>
      <c r="BV10" s="34"/>
      <c r="BW10" s="34">
        <f t="shared" si="12"/>
        <v>0</v>
      </c>
      <c r="BX10" s="12">
        <f t="shared" si="13"/>
        <v>0</v>
      </c>
      <c r="BY10" s="243">
        <f t="shared" si="14"/>
        <v>0</v>
      </c>
      <c r="BZ10" s="34"/>
      <c r="CA10" s="34" t="str">
        <f t="shared" si="15"/>
        <v/>
      </c>
      <c r="CB10" s="34" t="str">
        <f t="shared" si="16"/>
        <v/>
      </c>
      <c r="CC10" s="34"/>
      <c r="CD10" s="34"/>
      <c r="CE10" s="34"/>
      <c r="CF10" s="34"/>
    </row>
    <row r="11" customHeight="1" spans="1:84">
      <c r="A11" s="107" t="str">
        <f t="shared" si="0"/>
        <v/>
      </c>
      <c r="B11" s="9"/>
      <c r="C11" s="9"/>
      <c r="D11" s="9"/>
      <c r="E11" s="13"/>
      <c r="F11" s="13"/>
      <c r="G11" s="13"/>
      <c r="H11" s="9"/>
      <c r="I11" s="9"/>
      <c r="J11" s="9"/>
      <c r="K11" s="9"/>
      <c r="L11" s="9"/>
      <c r="M11" s="16"/>
      <c r="N11" s="16"/>
      <c r="O11" s="15"/>
      <c r="P11" s="15"/>
      <c r="Q11" s="15"/>
      <c r="R11" s="15"/>
      <c r="S11" s="15"/>
      <c r="T11" s="15"/>
      <c r="U11" s="15">
        <f t="shared" si="1"/>
        <v>0</v>
      </c>
      <c r="V11" s="15">
        <f t="shared" si="2"/>
        <v>0</v>
      </c>
      <c r="W11" s="15">
        <f t="shared" si="3"/>
        <v>0</v>
      </c>
      <c r="X11" s="16"/>
      <c r="Y11" s="112"/>
      <c r="Z11" s="16"/>
      <c r="AA11" s="16" t="str">
        <f t="shared" si="4"/>
        <v/>
      </c>
      <c r="AB11" s="27"/>
      <c r="AC11" s="8"/>
      <c r="AD11" s="28"/>
      <c r="AE11" s="28"/>
      <c r="AF11" s="28"/>
      <c r="AG11" s="28"/>
      <c r="AH11" s="28"/>
      <c r="AI11" s="28"/>
      <c r="AJ11" s="28"/>
      <c r="AK11" s="28"/>
      <c r="AL11" s="28"/>
      <c r="AM11" s="28"/>
      <c r="AN11" s="28"/>
      <c r="AO11" s="28"/>
      <c r="AP11" s="28"/>
      <c r="AQ11" s="35"/>
      <c r="AR11" s="34"/>
      <c r="AS11" s="28"/>
      <c r="AT11" s="34"/>
      <c r="AU11" s="34"/>
      <c r="AV11" s="34"/>
      <c r="AW11" s="34"/>
      <c r="AX11" s="34"/>
      <c r="AY11" s="34"/>
      <c r="AZ11" s="34"/>
      <c r="BA11" s="34"/>
      <c r="BB11" s="34"/>
      <c r="BC11" s="34"/>
      <c r="BD11" s="34"/>
      <c r="BE11" s="240">
        <f t="shared" si="5"/>
        <v>1900</v>
      </c>
      <c r="BF11" s="34"/>
      <c r="BG11" s="34">
        <f>(基本信息输入表!$M$7-'4-6-4机器设备'!K11)/365</f>
        <v>124.583561643836</v>
      </c>
      <c r="BH11" s="34"/>
      <c r="BI11" s="34">
        <f t="shared" si="6"/>
        <v>0</v>
      </c>
      <c r="BJ11" s="34"/>
      <c r="BK11" s="34"/>
      <c r="BL11" s="34" t="str">
        <f t="shared" si="7"/>
        <v/>
      </c>
      <c r="BM11" s="34"/>
      <c r="BN11" s="34"/>
      <c r="BO11" s="34"/>
      <c r="BP11" s="34">
        <f t="shared" si="8"/>
        <v>0</v>
      </c>
      <c r="BQ11" s="34"/>
      <c r="BR11" s="34">
        <f t="shared" si="9"/>
        <v>0</v>
      </c>
      <c r="BS11" s="34">
        <f t="shared" si="10"/>
        <v>0</v>
      </c>
      <c r="BT11" s="34">
        <f t="shared" si="11"/>
        <v>0</v>
      </c>
      <c r="BU11" s="34"/>
      <c r="BV11" s="34"/>
      <c r="BW11" s="34">
        <f t="shared" si="12"/>
        <v>0</v>
      </c>
      <c r="BX11" s="12">
        <f t="shared" si="13"/>
        <v>0</v>
      </c>
      <c r="BY11" s="243">
        <f t="shared" si="14"/>
        <v>0</v>
      </c>
      <c r="BZ11" s="34"/>
      <c r="CA11" s="34" t="str">
        <f t="shared" si="15"/>
        <v/>
      </c>
      <c r="CB11" s="34" t="str">
        <f t="shared" si="16"/>
        <v/>
      </c>
      <c r="CC11" s="34"/>
      <c r="CD11" s="34"/>
      <c r="CE11" s="34"/>
      <c r="CF11" s="34"/>
    </row>
    <row r="12" customHeight="1" spans="1:84">
      <c r="A12" s="107" t="str">
        <f t="shared" si="0"/>
        <v/>
      </c>
      <c r="B12" s="9"/>
      <c r="C12" s="9"/>
      <c r="D12" s="9"/>
      <c r="E12" s="13"/>
      <c r="F12" s="13"/>
      <c r="G12" s="13"/>
      <c r="H12" s="9"/>
      <c r="I12" s="9"/>
      <c r="J12" s="9"/>
      <c r="K12" s="9"/>
      <c r="L12" s="9"/>
      <c r="M12" s="16"/>
      <c r="N12" s="16"/>
      <c r="O12" s="15"/>
      <c r="P12" s="15"/>
      <c r="Q12" s="15"/>
      <c r="R12" s="15"/>
      <c r="S12" s="15"/>
      <c r="T12" s="15"/>
      <c r="U12" s="15">
        <f t="shared" si="1"/>
        <v>0</v>
      </c>
      <c r="V12" s="15">
        <f t="shared" si="2"/>
        <v>0</v>
      </c>
      <c r="W12" s="15">
        <f t="shared" si="3"/>
        <v>0</v>
      </c>
      <c r="X12" s="16"/>
      <c r="Y12" s="112"/>
      <c r="Z12" s="16"/>
      <c r="AA12" s="16" t="str">
        <f t="shared" si="4"/>
        <v/>
      </c>
      <c r="AB12" s="27"/>
      <c r="AC12" s="8"/>
      <c r="AD12" s="28"/>
      <c r="AE12" s="28"/>
      <c r="AF12" s="28"/>
      <c r="AG12" s="28"/>
      <c r="AH12" s="28"/>
      <c r="AI12" s="28"/>
      <c r="AJ12" s="28"/>
      <c r="AK12" s="28"/>
      <c r="AL12" s="28"/>
      <c r="AM12" s="28"/>
      <c r="AN12" s="28"/>
      <c r="AO12" s="28"/>
      <c r="AP12" s="28"/>
      <c r="AQ12" s="35"/>
      <c r="AR12" s="34"/>
      <c r="AS12" s="28"/>
      <c r="AT12" s="34"/>
      <c r="AU12" s="34"/>
      <c r="AV12" s="34"/>
      <c r="AW12" s="34"/>
      <c r="AX12" s="34"/>
      <c r="AY12" s="34"/>
      <c r="AZ12" s="34"/>
      <c r="BA12" s="34"/>
      <c r="BB12" s="34"/>
      <c r="BC12" s="34"/>
      <c r="BD12" s="34"/>
      <c r="BE12" s="240">
        <f t="shared" si="5"/>
        <v>1900</v>
      </c>
      <c r="BF12" s="34"/>
      <c r="BG12" s="34">
        <f>(基本信息输入表!$M$7-'4-6-4机器设备'!K12)/365</f>
        <v>124.583561643836</v>
      </c>
      <c r="BH12" s="34"/>
      <c r="BI12" s="34">
        <f t="shared" si="6"/>
        <v>0</v>
      </c>
      <c r="BJ12" s="34"/>
      <c r="BK12" s="34"/>
      <c r="BL12" s="34" t="str">
        <f t="shared" si="7"/>
        <v/>
      </c>
      <c r="BM12" s="34"/>
      <c r="BN12" s="34"/>
      <c r="BO12" s="34"/>
      <c r="BP12" s="34">
        <f t="shared" si="8"/>
        <v>0</v>
      </c>
      <c r="BQ12" s="34"/>
      <c r="BR12" s="34">
        <f t="shared" si="9"/>
        <v>0</v>
      </c>
      <c r="BS12" s="34">
        <f t="shared" si="10"/>
        <v>0</v>
      </c>
      <c r="BT12" s="34">
        <f t="shared" si="11"/>
        <v>0</v>
      </c>
      <c r="BU12" s="34"/>
      <c r="BV12" s="34"/>
      <c r="BW12" s="34">
        <f t="shared" si="12"/>
        <v>0</v>
      </c>
      <c r="BX12" s="12">
        <f t="shared" si="13"/>
        <v>0</v>
      </c>
      <c r="BY12" s="243">
        <f t="shared" si="14"/>
        <v>0</v>
      </c>
      <c r="BZ12" s="34"/>
      <c r="CA12" s="34" t="str">
        <f t="shared" si="15"/>
        <v/>
      </c>
      <c r="CB12" s="34" t="str">
        <f t="shared" si="16"/>
        <v/>
      </c>
      <c r="CC12" s="34"/>
      <c r="CD12" s="34"/>
      <c r="CE12" s="34"/>
      <c r="CF12" s="34"/>
    </row>
    <row r="13" customHeight="1" spans="1:84">
      <c r="A13" s="107" t="str">
        <f t="shared" si="0"/>
        <v/>
      </c>
      <c r="B13" s="9"/>
      <c r="C13" s="9"/>
      <c r="D13" s="9"/>
      <c r="E13" s="13"/>
      <c r="F13" s="13"/>
      <c r="G13" s="13"/>
      <c r="H13" s="9"/>
      <c r="I13" s="9"/>
      <c r="J13" s="9"/>
      <c r="K13" s="9"/>
      <c r="L13" s="9"/>
      <c r="M13" s="16"/>
      <c r="N13" s="16"/>
      <c r="O13" s="15"/>
      <c r="P13" s="15"/>
      <c r="Q13" s="15"/>
      <c r="R13" s="15"/>
      <c r="S13" s="15"/>
      <c r="T13" s="15"/>
      <c r="U13" s="15">
        <f t="shared" si="1"/>
        <v>0</v>
      </c>
      <c r="V13" s="15">
        <f t="shared" si="2"/>
        <v>0</v>
      </c>
      <c r="W13" s="15">
        <f t="shared" si="3"/>
        <v>0</v>
      </c>
      <c r="X13" s="16"/>
      <c r="Y13" s="112"/>
      <c r="Z13" s="16"/>
      <c r="AA13" s="16" t="str">
        <f t="shared" si="4"/>
        <v/>
      </c>
      <c r="AB13" s="27"/>
      <c r="AC13" s="8"/>
      <c r="AD13" s="28"/>
      <c r="AE13" s="28"/>
      <c r="AF13" s="28"/>
      <c r="AG13" s="28"/>
      <c r="AH13" s="28"/>
      <c r="AI13" s="28"/>
      <c r="AJ13" s="28"/>
      <c r="AK13" s="28"/>
      <c r="AL13" s="28"/>
      <c r="AM13" s="28"/>
      <c r="AN13" s="28"/>
      <c r="AO13" s="28"/>
      <c r="AP13" s="28"/>
      <c r="AQ13" s="35"/>
      <c r="AR13" s="34"/>
      <c r="AS13" s="28"/>
      <c r="AT13" s="34"/>
      <c r="AU13" s="34"/>
      <c r="AV13" s="34"/>
      <c r="AW13" s="34"/>
      <c r="AX13" s="34"/>
      <c r="AY13" s="34"/>
      <c r="AZ13" s="34"/>
      <c r="BA13" s="34"/>
      <c r="BB13" s="34"/>
      <c r="BC13" s="34"/>
      <c r="BD13" s="34"/>
      <c r="BE13" s="240">
        <f t="shared" si="5"/>
        <v>1900</v>
      </c>
      <c r="BF13" s="34"/>
      <c r="BG13" s="34">
        <f>(基本信息输入表!$M$7-'4-6-4机器设备'!K13)/365</f>
        <v>124.583561643836</v>
      </c>
      <c r="BH13" s="34"/>
      <c r="BI13" s="34">
        <f t="shared" si="6"/>
        <v>0</v>
      </c>
      <c r="BJ13" s="34"/>
      <c r="BK13" s="34"/>
      <c r="BL13" s="34" t="str">
        <f t="shared" si="7"/>
        <v/>
      </c>
      <c r="BM13" s="34"/>
      <c r="BN13" s="34"/>
      <c r="BO13" s="34"/>
      <c r="BP13" s="34">
        <f t="shared" si="8"/>
        <v>0</v>
      </c>
      <c r="BQ13" s="34"/>
      <c r="BR13" s="34">
        <f t="shared" si="9"/>
        <v>0</v>
      </c>
      <c r="BS13" s="34">
        <f t="shared" si="10"/>
        <v>0</v>
      </c>
      <c r="BT13" s="34">
        <f t="shared" si="11"/>
        <v>0</v>
      </c>
      <c r="BU13" s="34"/>
      <c r="BV13" s="34"/>
      <c r="BW13" s="34">
        <f t="shared" si="12"/>
        <v>0</v>
      </c>
      <c r="BX13" s="12">
        <f t="shared" si="13"/>
        <v>0</v>
      </c>
      <c r="BY13" s="243">
        <f t="shared" si="14"/>
        <v>0</v>
      </c>
      <c r="BZ13" s="34"/>
      <c r="CA13" s="34" t="str">
        <f t="shared" si="15"/>
        <v/>
      </c>
      <c r="CB13" s="34" t="str">
        <f t="shared" si="16"/>
        <v/>
      </c>
      <c r="CC13" s="34"/>
      <c r="CD13" s="34"/>
      <c r="CE13" s="34"/>
      <c r="CF13" s="34"/>
    </row>
    <row r="14" customHeight="1" spans="1:84">
      <c r="A14" s="107" t="str">
        <f t="shared" si="0"/>
        <v/>
      </c>
      <c r="B14" s="9"/>
      <c r="C14" s="9"/>
      <c r="D14" s="9"/>
      <c r="E14" s="13"/>
      <c r="F14" s="13"/>
      <c r="G14" s="13"/>
      <c r="H14" s="9"/>
      <c r="I14" s="9"/>
      <c r="J14" s="9"/>
      <c r="K14" s="9"/>
      <c r="L14" s="9"/>
      <c r="M14" s="16"/>
      <c r="N14" s="16"/>
      <c r="O14" s="15"/>
      <c r="P14" s="15"/>
      <c r="Q14" s="15"/>
      <c r="R14" s="15"/>
      <c r="S14" s="15"/>
      <c r="T14" s="15"/>
      <c r="U14" s="15">
        <f t="shared" si="1"/>
        <v>0</v>
      </c>
      <c r="V14" s="15">
        <f t="shared" si="2"/>
        <v>0</v>
      </c>
      <c r="W14" s="15">
        <f t="shared" si="3"/>
        <v>0</v>
      </c>
      <c r="X14" s="16"/>
      <c r="Y14" s="112"/>
      <c r="Z14" s="16"/>
      <c r="AA14" s="16" t="str">
        <f t="shared" si="4"/>
        <v/>
      </c>
      <c r="AB14" s="27"/>
      <c r="AC14" s="8"/>
      <c r="AD14" s="28"/>
      <c r="AE14" s="28"/>
      <c r="AF14" s="28"/>
      <c r="AG14" s="28"/>
      <c r="AH14" s="28"/>
      <c r="AI14" s="28"/>
      <c r="AJ14" s="28"/>
      <c r="AK14" s="28"/>
      <c r="AL14" s="28"/>
      <c r="AM14" s="28"/>
      <c r="AN14" s="28"/>
      <c r="AO14" s="28"/>
      <c r="AP14" s="28"/>
      <c r="AQ14" s="35"/>
      <c r="AR14" s="34"/>
      <c r="AS14" s="28"/>
      <c r="AT14" s="34"/>
      <c r="AU14" s="34"/>
      <c r="AV14" s="34"/>
      <c r="AW14" s="34"/>
      <c r="AX14" s="34"/>
      <c r="AY14" s="34"/>
      <c r="AZ14" s="34"/>
      <c r="BA14" s="34"/>
      <c r="BB14" s="34"/>
      <c r="BC14" s="34"/>
      <c r="BD14" s="34"/>
      <c r="BE14" s="240">
        <f t="shared" si="5"/>
        <v>1900</v>
      </c>
      <c r="BF14" s="34"/>
      <c r="BG14" s="34">
        <f>(基本信息输入表!$M$7-'4-6-4机器设备'!K14)/365</f>
        <v>124.583561643836</v>
      </c>
      <c r="BH14" s="34"/>
      <c r="BI14" s="34">
        <f t="shared" si="6"/>
        <v>0</v>
      </c>
      <c r="BJ14" s="34"/>
      <c r="BK14" s="34"/>
      <c r="BL14" s="34" t="str">
        <f t="shared" si="7"/>
        <v/>
      </c>
      <c r="BM14" s="34"/>
      <c r="BN14" s="34"/>
      <c r="BO14" s="34"/>
      <c r="BP14" s="34">
        <f t="shared" si="8"/>
        <v>0</v>
      </c>
      <c r="BQ14" s="34"/>
      <c r="BR14" s="34">
        <f t="shared" si="9"/>
        <v>0</v>
      </c>
      <c r="BS14" s="34">
        <f t="shared" si="10"/>
        <v>0</v>
      </c>
      <c r="BT14" s="34">
        <f t="shared" si="11"/>
        <v>0</v>
      </c>
      <c r="BU14" s="34"/>
      <c r="BV14" s="34"/>
      <c r="BW14" s="34">
        <f t="shared" si="12"/>
        <v>0</v>
      </c>
      <c r="BX14" s="12">
        <f t="shared" si="13"/>
        <v>0</v>
      </c>
      <c r="BY14" s="243">
        <f t="shared" si="14"/>
        <v>0</v>
      </c>
      <c r="BZ14" s="34"/>
      <c r="CA14" s="34" t="str">
        <f t="shared" si="15"/>
        <v/>
      </c>
      <c r="CB14" s="34" t="str">
        <f t="shared" si="16"/>
        <v/>
      </c>
      <c r="CC14" s="34"/>
      <c r="CD14" s="34"/>
      <c r="CE14" s="34"/>
      <c r="CF14" s="34"/>
    </row>
    <row r="15" customHeight="1" spans="1:84">
      <c r="A15" s="107" t="str">
        <f t="shared" si="0"/>
        <v/>
      </c>
      <c r="B15" s="9"/>
      <c r="C15" s="9"/>
      <c r="D15" s="9"/>
      <c r="E15" s="13"/>
      <c r="F15" s="13"/>
      <c r="G15" s="13"/>
      <c r="H15" s="9"/>
      <c r="I15" s="9"/>
      <c r="J15" s="9"/>
      <c r="K15" s="9"/>
      <c r="L15" s="9"/>
      <c r="M15" s="16"/>
      <c r="N15" s="16"/>
      <c r="O15" s="15"/>
      <c r="P15" s="15"/>
      <c r="Q15" s="15"/>
      <c r="R15" s="15"/>
      <c r="S15" s="15"/>
      <c r="T15" s="15"/>
      <c r="U15" s="15">
        <f t="shared" si="1"/>
        <v>0</v>
      </c>
      <c r="V15" s="15">
        <f t="shared" si="2"/>
        <v>0</v>
      </c>
      <c r="W15" s="15">
        <f t="shared" si="3"/>
        <v>0</v>
      </c>
      <c r="X15" s="16"/>
      <c r="Y15" s="112"/>
      <c r="Z15" s="16"/>
      <c r="AA15" s="16" t="str">
        <f t="shared" si="4"/>
        <v/>
      </c>
      <c r="AB15" s="27"/>
      <c r="AC15" s="8"/>
      <c r="AD15" s="28"/>
      <c r="AE15" s="28"/>
      <c r="AF15" s="28"/>
      <c r="AG15" s="28"/>
      <c r="AH15" s="28"/>
      <c r="AI15" s="28"/>
      <c r="AJ15" s="28"/>
      <c r="AK15" s="28"/>
      <c r="AL15" s="28"/>
      <c r="AM15" s="28"/>
      <c r="AN15" s="28"/>
      <c r="AO15" s="28"/>
      <c r="AP15" s="28"/>
      <c r="AQ15" s="35"/>
      <c r="AR15" s="34"/>
      <c r="AS15" s="28"/>
      <c r="AT15" s="34"/>
      <c r="AU15" s="34"/>
      <c r="AV15" s="34"/>
      <c r="AW15" s="34"/>
      <c r="AX15" s="34"/>
      <c r="AY15" s="34"/>
      <c r="AZ15" s="34"/>
      <c r="BA15" s="34"/>
      <c r="BB15" s="34"/>
      <c r="BC15" s="34"/>
      <c r="BD15" s="34"/>
      <c r="BE15" s="240">
        <f t="shared" si="5"/>
        <v>1900</v>
      </c>
      <c r="BF15" s="34"/>
      <c r="BG15" s="34">
        <f>(基本信息输入表!$M$7-'4-6-4机器设备'!K15)/365</f>
        <v>124.583561643836</v>
      </c>
      <c r="BH15" s="34"/>
      <c r="BI15" s="34">
        <f t="shared" si="6"/>
        <v>0</v>
      </c>
      <c r="BJ15" s="34"/>
      <c r="BK15" s="34"/>
      <c r="BL15" s="34" t="str">
        <f t="shared" si="7"/>
        <v/>
      </c>
      <c r="BM15" s="34"/>
      <c r="BN15" s="34"/>
      <c r="BO15" s="34"/>
      <c r="BP15" s="34">
        <f t="shared" si="8"/>
        <v>0</v>
      </c>
      <c r="BQ15" s="34"/>
      <c r="BR15" s="34">
        <f t="shared" si="9"/>
        <v>0</v>
      </c>
      <c r="BS15" s="34">
        <f t="shared" si="10"/>
        <v>0</v>
      </c>
      <c r="BT15" s="34">
        <f t="shared" si="11"/>
        <v>0</v>
      </c>
      <c r="BU15" s="34"/>
      <c r="BV15" s="34"/>
      <c r="BW15" s="34">
        <f t="shared" si="12"/>
        <v>0</v>
      </c>
      <c r="BX15" s="12">
        <f t="shared" si="13"/>
        <v>0</v>
      </c>
      <c r="BY15" s="243">
        <f t="shared" si="14"/>
        <v>0</v>
      </c>
      <c r="BZ15" s="34"/>
      <c r="CA15" s="34" t="str">
        <f t="shared" si="15"/>
        <v/>
      </c>
      <c r="CB15" s="34" t="str">
        <f t="shared" si="16"/>
        <v/>
      </c>
      <c r="CC15" s="34"/>
      <c r="CD15" s="34"/>
      <c r="CE15" s="34"/>
      <c r="CF15" s="34"/>
    </row>
    <row r="16" customHeight="1" spans="1:84">
      <c r="A16" s="107" t="str">
        <f t="shared" si="0"/>
        <v/>
      </c>
      <c r="B16" s="9"/>
      <c r="C16" s="9"/>
      <c r="D16" s="9"/>
      <c r="E16" s="13"/>
      <c r="F16" s="13"/>
      <c r="G16" s="13"/>
      <c r="H16" s="9"/>
      <c r="I16" s="9"/>
      <c r="J16" s="9"/>
      <c r="K16" s="9"/>
      <c r="L16" s="9"/>
      <c r="M16" s="16"/>
      <c r="N16" s="16"/>
      <c r="O16" s="15"/>
      <c r="P16" s="15"/>
      <c r="Q16" s="15"/>
      <c r="R16" s="15"/>
      <c r="S16" s="15"/>
      <c r="T16" s="15"/>
      <c r="U16" s="15">
        <f t="shared" si="1"/>
        <v>0</v>
      </c>
      <c r="V16" s="15">
        <f t="shared" si="2"/>
        <v>0</v>
      </c>
      <c r="W16" s="15">
        <f t="shared" si="3"/>
        <v>0</v>
      </c>
      <c r="X16" s="16"/>
      <c r="Y16" s="112"/>
      <c r="Z16" s="16"/>
      <c r="AA16" s="16" t="str">
        <f t="shared" si="4"/>
        <v/>
      </c>
      <c r="AB16" s="27"/>
      <c r="AC16" s="8"/>
      <c r="AD16" s="28"/>
      <c r="AE16" s="28"/>
      <c r="AF16" s="28"/>
      <c r="AG16" s="28"/>
      <c r="AH16" s="28"/>
      <c r="AI16" s="28"/>
      <c r="AJ16" s="28"/>
      <c r="AK16" s="28"/>
      <c r="AL16" s="28"/>
      <c r="AM16" s="28"/>
      <c r="AN16" s="28"/>
      <c r="AO16" s="28"/>
      <c r="AP16" s="28"/>
      <c r="AQ16" s="35"/>
      <c r="AR16" s="34"/>
      <c r="AS16" s="28"/>
      <c r="AT16" s="34"/>
      <c r="AU16" s="34"/>
      <c r="AV16" s="34"/>
      <c r="AW16" s="34"/>
      <c r="AX16" s="34"/>
      <c r="AY16" s="34"/>
      <c r="AZ16" s="34"/>
      <c r="BA16" s="34"/>
      <c r="BB16" s="34"/>
      <c r="BC16" s="34"/>
      <c r="BD16" s="34"/>
      <c r="BE16" s="240">
        <f t="shared" si="5"/>
        <v>1900</v>
      </c>
      <c r="BF16" s="34"/>
      <c r="BG16" s="34">
        <f>(基本信息输入表!$M$7-'4-6-4机器设备'!K16)/365</f>
        <v>124.583561643836</v>
      </c>
      <c r="BH16" s="34"/>
      <c r="BI16" s="34">
        <f t="shared" si="6"/>
        <v>0</v>
      </c>
      <c r="BJ16" s="34"/>
      <c r="BK16" s="34"/>
      <c r="BL16" s="34" t="str">
        <f t="shared" si="7"/>
        <v/>
      </c>
      <c r="BM16" s="34"/>
      <c r="BN16" s="34"/>
      <c r="BO16" s="34"/>
      <c r="BP16" s="34">
        <f t="shared" si="8"/>
        <v>0</v>
      </c>
      <c r="BQ16" s="34"/>
      <c r="BR16" s="34">
        <f t="shared" si="9"/>
        <v>0</v>
      </c>
      <c r="BS16" s="34">
        <f t="shared" si="10"/>
        <v>0</v>
      </c>
      <c r="BT16" s="34">
        <f t="shared" si="11"/>
        <v>0</v>
      </c>
      <c r="BU16" s="34"/>
      <c r="BV16" s="34"/>
      <c r="BW16" s="34">
        <f t="shared" si="12"/>
        <v>0</v>
      </c>
      <c r="BX16" s="12">
        <f t="shared" si="13"/>
        <v>0</v>
      </c>
      <c r="BY16" s="243">
        <f t="shared" si="14"/>
        <v>0</v>
      </c>
      <c r="BZ16" s="34"/>
      <c r="CA16" s="34" t="str">
        <f t="shared" si="15"/>
        <v/>
      </c>
      <c r="CB16" s="34" t="str">
        <f t="shared" si="16"/>
        <v/>
      </c>
      <c r="CC16" s="34"/>
      <c r="CD16" s="34"/>
      <c r="CE16" s="34"/>
      <c r="CF16" s="34"/>
    </row>
    <row r="17" customHeight="1" spans="1:84">
      <c r="A17" s="107"/>
      <c r="B17" s="9"/>
      <c r="C17" s="9"/>
      <c r="D17" s="9"/>
      <c r="E17" s="13"/>
      <c r="F17" s="13"/>
      <c r="G17" s="13"/>
      <c r="H17" s="9"/>
      <c r="I17" s="9"/>
      <c r="J17" s="9"/>
      <c r="K17" s="9"/>
      <c r="L17" s="9"/>
      <c r="M17" s="16"/>
      <c r="N17" s="16"/>
      <c r="O17" s="15"/>
      <c r="P17" s="15"/>
      <c r="Q17" s="15"/>
      <c r="R17" s="15"/>
      <c r="S17" s="15"/>
      <c r="T17" s="15"/>
      <c r="U17" s="15">
        <f t="shared" si="1"/>
        <v>0</v>
      </c>
      <c r="V17" s="15">
        <f t="shared" si="2"/>
        <v>0</v>
      </c>
      <c r="W17" s="15">
        <f t="shared" si="3"/>
        <v>0</v>
      </c>
      <c r="X17" s="16"/>
      <c r="Y17" s="112"/>
      <c r="Z17" s="16"/>
      <c r="AA17" s="16" t="str">
        <f t="shared" ref="AA17:AA18" si="17">IF(V17-W17=0,"",(Z17-V17+W17)/(V17-W17)*100)</f>
        <v/>
      </c>
      <c r="AB17" s="27"/>
      <c r="AC17" s="8"/>
      <c r="AD17" s="28"/>
      <c r="AE17" s="28"/>
      <c r="AF17" s="28"/>
      <c r="AG17" s="28"/>
      <c r="AH17" s="28"/>
      <c r="AI17" s="28"/>
      <c r="AJ17" s="28"/>
      <c r="AK17" s="28"/>
      <c r="AL17" s="28"/>
      <c r="AM17" s="28"/>
      <c r="AN17" s="28"/>
      <c r="AO17" s="28"/>
      <c r="AP17" s="28"/>
      <c r="AQ17" s="35"/>
      <c r="AR17" s="34"/>
      <c r="AS17" s="28"/>
      <c r="AT17" s="34"/>
      <c r="AU17" s="34"/>
      <c r="AV17" s="34"/>
      <c r="AW17" s="34"/>
      <c r="AX17" s="34"/>
      <c r="AY17" s="34"/>
      <c r="AZ17" s="34"/>
      <c r="BA17" s="34"/>
      <c r="BB17" s="34"/>
      <c r="BC17" s="34"/>
      <c r="BD17" s="34"/>
      <c r="BE17" s="240"/>
      <c r="BF17" s="34"/>
      <c r="BG17" s="34"/>
      <c r="BH17" s="34"/>
      <c r="BI17" s="34"/>
      <c r="BJ17" s="34"/>
      <c r="BK17" s="34"/>
      <c r="BL17" s="34"/>
      <c r="BM17" s="34"/>
      <c r="BN17" s="34"/>
      <c r="BO17" s="34"/>
      <c r="BP17" s="34"/>
      <c r="BQ17" s="34"/>
      <c r="BR17" s="34"/>
      <c r="BS17" s="34"/>
      <c r="BT17" s="34"/>
      <c r="BU17" s="34"/>
      <c r="BV17" s="34"/>
      <c r="BW17" s="34"/>
      <c r="BX17" s="12"/>
      <c r="BY17" s="243"/>
      <c r="BZ17" s="34"/>
      <c r="CA17" s="34"/>
      <c r="CB17" s="34"/>
      <c r="CC17" s="34"/>
      <c r="CD17" s="34"/>
      <c r="CE17" s="34"/>
      <c r="CF17" s="34"/>
    </row>
    <row r="18" customHeight="1" spans="1:84">
      <c r="A18" s="107"/>
      <c r="B18" s="9"/>
      <c r="C18" s="9"/>
      <c r="D18" s="9"/>
      <c r="E18" s="13"/>
      <c r="F18" s="13"/>
      <c r="G18" s="13"/>
      <c r="H18" s="9"/>
      <c r="I18" s="9"/>
      <c r="J18" s="9"/>
      <c r="K18" s="9"/>
      <c r="L18" s="9"/>
      <c r="M18" s="16"/>
      <c r="N18" s="16"/>
      <c r="O18" s="15"/>
      <c r="P18" s="15"/>
      <c r="Q18" s="15"/>
      <c r="R18" s="15"/>
      <c r="S18" s="15"/>
      <c r="T18" s="15"/>
      <c r="U18" s="15">
        <f t="shared" si="1"/>
        <v>0</v>
      </c>
      <c r="V18" s="15">
        <f t="shared" si="2"/>
        <v>0</v>
      </c>
      <c r="W18" s="15">
        <f t="shared" si="3"/>
        <v>0</v>
      </c>
      <c r="X18" s="16"/>
      <c r="Y18" s="112"/>
      <c r="Z18" s="16"/>
      <c r="AA18" s="16" t="str">
        <f t="shared" si="17"/>
        <v/>
      </c>
      <c r="AB18" s="27"/>
      <c r="AC18" s="8"/>
      <c r="AD18" s="28"/>
      <c r="AE18" s="28"/>
      <c r="AF18" s="28"/>
      <c r="AG18" s="28"/>
      <c r="AH18" s="28"/>
      <c r="AI18" s="28"/>
      <c r="AJ18" s="28"/>
      <c r="AK18" s="28"/>
      <c r="AL18" s="28"/>
      <c r="AM18" s="28"/>
      <c r="AN18" s="28"/>
      <c r="AO18" s="28"/>
      <c r="AP18" s="28"/>
      <c r="AQ18" s="35"/>
      <c r="AR18" s="34"/>
      <c r="AS18" s="28"/>
      <c r="AT18" s="34"/>
      <c r="AU18" s="34"/>
      <c r="AV18" s="34"/>
      <c r="AW18" s="34"/>
      <c r="AX18" s="34"/>
      <c r="AY18" s="34"/>
      <c r="AZ18" s="34"/>
      <c r="BA18" s="34"/>
      <c r="BB18" s="34"/>
      <c r="BC18" s="34"/>
      <c r="BD18" s="34"/>
      <c r="BE18" s="240"/>
      <c r="BF18" s="34"/>
      <c r="BG18" s="34"/>
      <c r="BH18" s="34"/>
      <c r="BI18" s="34"/>
      <c r="BJ18" s="34"/>
      <c r="BK18" s="34"/>
      <c r="BL18" s="34"/>
      <c r="BM18" s="34"/>
      <c r="BN18" s="34"/>
      <c r="BO18" s="34"/>
      <c r="BP18" s="34"/>
      <c r="BQ18" s="34"/>
      <c r="BR18" s="34"/>
      <c r="BS18" s="34"/>
      <c r="BT18" s="34"/>
      <c r="BU18" s="34"/>
      <c r="BV18" s="34"/>
      <c r="BW18" s="34"/>
      <c r="BX18" s="12"/>
      <c r="BY18" s="243"/>
      <c r="BZ18" s="34"/>
      <c r="CA18" s="34"/>
      <c r="CB18" s="34"/>
      <c r="CC18" s="34"/>
      <c r="CD18" s="34"/>
      <c r="CE18" s="34"/>
      <c r="CF18" s="34"/>
    </row>
    <row r="19" customHeight="1" spans="1:84">
      <c r="A19" s="107" t="str">
        <f t="shared" si="0"/>
        <v/>
      </c>
      <c r="B19" s="9"/>
      <c r="C19" s="9"/>
      <c r="D19" s="9"/>
      <c r="E19" s="13"/>
      <c r="F19" s="13"/>
      <c r="G19" s="13"/>
      <c r="H19" s="9"/>
      <c r="I19" s="9"/>
      <c r="J19" s="9"/>
      <c r="K19" s="9"/>
      <c r="L19" s="9"/>
      <c r="M19" s="16"/>
      <c r="N19" s="16"/>
      <c r="O19" s="15"/>
      <c r="P19" s="15"/>
      <c r="Q19" s="15"/>
      <c r="R19" s="15"/>
      <c r="S19" s="15"/>
      <c r="T19" s="15"/>
      <c r="U19" s="15">
        <f t="shared" si="1"/>
        <v>0</v>
      </c>
      <c r="V19" s="15">
        <f t="shared" si="2"/>
        <v>0</v>
      </c>
      <c r="W19" s="15">
        <f t="shared" si="3"/>
        <v>0</v>
      </c>
      <c r="X19" s="16"/>
      <c r="Y19" s="112"/>
      <c r="Z19" s="16"/>
      <c r="AA19" s="16" t="str">
        <f t="shared" si="4"/>
        <v/>
      </c>
      <c r="AB19" s="27"/>
      <c r="AC19" s="8"/>
      <c r="AD19" s="28"/>
      <c r="AE19" s="28"/>
      <c r="AF19" s="28"/>
      <c r="AG19" s="28"/>
      <c r="AH19" s="28"/>
      <c r="AI19" s="28"/>
      <c r="AJ19" s="28"/>
      <c r="AK19" s="28"/>
      <c r="AL19" s="28"/>
      <c r="AM19" s="28"/>
      <c r="AN19" s="28"/>
      <c r="AO19" s="28"/>
      <c r="AP19" s="28"/>
      <c r="AQ19" s="35"/>
      <c r="AR19" s="34"/>
      <c r="AS19" s="28"/>
      <c r="AT19" s="34"/>
      <c r="AU19" s="34"/>
      <c r="AV19" s="34"/>
      <c r="AW19" s="34"/>
      <c r="AX19" s="34"/>
      <c r="AY19" s="34"/>
      <c r="AZ19" s="34"/>
      <c r="BA19" s="34"/>
      <c r="BB19" s="34"/>
      <c r="BC19" s="34"/>
      <c r="BD19" s="34"/>
      <c r="BE19" s="240">
        <f t="shared" si="5"/>
        <v>1900</v>
      </c>
      <c r="BF19" s="34"/>
      <c r="BG19" s="34">
        <f>(基本信息输入表!$M$7-'4-6-4机器设备'!K17)/365</f>
        <v>124.583561643836</v>
      </c>
      <c r="BH19" s="34"/>
      <c r="BI19" s="34">
        <f t="shared" si="6"/>
        <v>0</v>
      </c>
      <c r="BJ19" s="34"/>
      <c r="BK19" s="34"/>
      <c r="BL19" s="34" t="str">
        <f t="shared" si="7"/>
        <v/>
      </c>
      <c r="BM19" s="34"/>
      <c r="BN19" s="34"/>
      <c r="BO19" s="34"/>
      <c r="BP19" s="34">
        <f t="shared" si="8"/>
        <v>0</v>
      </c>
      <c r="BQ19" s="34"/>
      <c r="BR19" s="34">
        <f t="shared" si="9"/>
        <v>0</v>
      </c>
      <c r="BS19" s="34">
        <f t="shared" si="10"/>
        <v>0</v>
      </c>
      <c r="BT19" s="34">
        <f t="shared" si="11"/>
        <v>0</v>
      </c>
      <c r="BU19" s="34"/>
      <c r="BV19" s="34"/>
      <c r="BW19" s="34">
        <f t="shared" si="12"/>
        <v>0</v>
      </c>
      <c r="BX19" s="12">
        <f t="shared" si="13"/>
        <v>0</v>
      </c>
      <c r="BY19" s="243">
        <f t="shared" si="14"/>
        <v>0</v>
      </c>
      <c r="BZ19" s="34"/>
      <c r="CA19" s="34" t="str">
        <f t="shared" si="15"/>
        <v/>
      </c>
      <c r="CB19" s="34" t="str">
        <f t="shared" si="16"/>
        <v/>
      </c>
      <c r="CC19" s="34"/>
      <c r="CD19" s="34"/>
      <c r="CE19" s="34"/>
      <c r="CF19" s="34"/>
    </row>
    <row r="20" customHeight="1" spans="1:84">
      <c r="A20" s="107" t="str">
        <f t="shared" si="0"/>
        <v/>
      </c>
      <c r="B20" s="9"/>
      <c r="C20" s="9"/>
      <c r="D20" s="9"/>
      <c r="E20" s="13"/>
      <c r="F20" s="13"/>
      <c r="G20" s="13"/>
      <c r="H20" s="9"/>
      <c r="I20" s="9"/>
      <c r="J20" s="9"/>
      <c r="K20" s="9"/>
      <c r="L20" s="9"/>
      <c r="M20" s="16"/>
      <c r="N20" s="16"/>
      <c r="O20" s="15"/>
      <c r="P20" s="15"/>
      <c r="Q20" s="15"/>
      <c r="R20" s="15"/>
      <c r="S20" s="15"/>
      <c r="T20" s="15"/>
      <c r="U20" s="15">
        <f t="shared" si="1"/>
        <v>0</v>
      </c>
      <c r="V20" s="15">
        <f t="shared" si="2"/>
        <v>0</v>
      </c>
      <c r="W20" s="15">
        <f t="shared" si="3"/>
        <v>0</v>
      </c>
      <c r="X20" s="16"/>
      <c r="Y20" s="112"/>
      <c r="Z20" s="16"/>
      <c r="AA20" s="16" t="str">
        <f t="shared" si="4"/>
        <v/>
      </c>
      <c r="AB20" s="27"/>
      <c r="AC20" s="8"/>
      <c r="AD20" s="28"/>
      <c r="AE20" s="28"/>
      <c r="AF20" s="28"/>
      <c r="AG20" s="28"/>
      <c r="AH20" s="28"/>
      <c r="AI20" s="28"/>
      <c r="AJ20" s="28"/>
      <c r="AK20" s="28"/>
      <c r="AL20" s="28"/>
      <c r="AM20" s="28"/>
      <c r="AN20" s="28"/>
      <c r="AO20" s="28"/>
      <c r="AP20" s="28"/>
      <c r="AQ20" s="35"/>
      <c r="AR20" s="34"/>
      <c r="AS20" s="28"/>
      <c r="AT20" s="34"/>
      <c r="AU20" s="34"/>
      <c r="AV20" s="34"/>
      <c r="AW20" s="34"/>
      <c r="AX20" s="34"/>
      <c r="AY20" s="34"/>
      <c r="AZ20" s="34"/>
      <c r="BA20" s="34"/>
      <c r="BB20" s="34"/>
      <c r="BC20" s="34"/>
      <c r="BD20" s="34"/>
      <c r="BE20" s="240">
        <f t="shared" si="5"/>
        <v>1900</v>
      </c>
      <c r="BF20" s="34"/>
      <c r="BG20" s="34">
        <f>(基本信息输入表!$M$7-'4-6-4机器设备'!K18)/365</f>
        <v>124.583561643836</v>
      </c>
      <c r="BH20" s="34"/>
      <c r="BI20" s="34">
        <f t="shared" si="6"/>
        <v>0</v>
      </c>
      <c r="BJ20" s="34"/>
      <c r="BK20" s="34"/>
      <c r="BL20" s="34" t="str">
        <f t="shared" si="7"/>
        <v/>
      </c>
      <c r="BM20" s="34"/>
      <c r="BN20" s="34"/>
      <c r="BO20" s="34"/>
      <c r="BP20" s="34">
        <f t="shared" si="8"/>
        <v>0</v>
      </c>
      <c r="BQ20" s="34"/>
      <c r="BR20" s="34">
        <f t="shared" si="9"/>
        <v>0</v>
      </c>
      <c r="BS20" s="34">
        <f t="shared" si="10"/>
        <v>0</v>
      </c>
      <c r="BT20" s="34">
        <f t="shared" si="11"/>
        <v>0</v>
      </c>
      <c r="BU20" s="34"/>
      <c r="BV20" s="34"/>
      <c r="BW20" s="34">
        <f t="shared" si="12"/>
        <v>0</v>
      </c>
      <c r="BX20" s="12">
        <f t="shared" si="13"/>
        <v>0</v>
      </c>
      <c r="BY20" s="243">
        <f t="shared" si="14"/>
        <v>0</v>
      </c>
      <c r="BZ20" s="34"/>
      <c r="CA20" s="34" t="str">
        <f t="shared" si="15"/>
        <v/>
      </c>
      <c r="CB20" s="34" t="str">
        <f t="shared" si="16"/>
        <v/>
      </c>
      <c r="CC20" s="34"/>
      <c r="CD20" s="34"/>
      <c r="CE20" s="34"/>
      <c r="CF20" s="34"/>
    </row>
    <row r="21" customHeight="1" spans="1:84">
      <c r="A21" s="107" t="str">
        <f t="shared" si="0"/>
        <v/>
      </c>
      <c r="B21" s="9"/>
      <c r="C21" s="9"/>
      <c r="D21" s="9"/>
      <c r="E21" s="13"/>
      <c r="F21" s="13"/>
      <c r="G21" s="13"/>
      <c r="H21" s="9"/>
      <c r="I21" s="9"/>
      <c r="J21" s="9"/>
      <c r="K21" s="9"/>
      <c r="L21" s="9"/>
      <c r="M21" s="16"/>
      <c r="N21" s="16"/>
      <c r="O21" s="15"/>
      <c r="P21" s="15"/>
      <c r="Q21" s="15"/>
      <c r="R21" s="15"/>
      <c r="S21" s="15"/>
      <c r="T21" s="15"/>
      <c r="U21" s="15">
        <f t="shared" si="1"/>
        <v>0</v>
      </c>
      <c r="V21" s="15">
        <f t="shared" si="2"/>
        <v>0</v>
      </c>
      <c r="W21" s="15">
        <f t="shared" si="3"/>
        <v>0</v>
      </c>
      <c r="X21" s="16"/>
      <c r="Y21" s="112"/>
      <c r="Z21" s="16"/>
      <c r="AA21" s="16" t="str">
        <f t="shared" si="4"/>
        <v/>
      </c>
      <c r="AB21" s="27"/>
      <c r="AC21" s="8"/>
      <c r="AD21" s="28"/>
      <c r="AE21" s="28"/>
      <c r="AF21" s="28"/>
      <c r="AG21" s="28"/>
      <c r="AH21" s="28"/>
      <c r="AI21" s="28"/>
      <c r="AJ21" s="28"/>
      <c r="AK21" s="28"/>
      <c r="AL21" s="28"/>
      <c r="AM21" s="28"/>
      <c r="AN21" s="28"/>
      <c r="AO21" s="28"/>
      <c r="AP21" s="28"/>
      <c r="AQ21" s="35"/>
      <c r="AR21" s="34"/>
      <c r="AS21" s="28"/>
      <c r="AT21" s="34"/>
      <c r="AU21" s="34"/>
      <c r="AV21" s="34"/>
      <c r="AW21" s="34"/>
      <c r="AX21" s="34"/>
      <c r="AY21" s="34"/>
      <c r="AZ21" s="34"/>
      <c r="BA21" s="34"/>
      <c r="BB21" s="34"/>
      <c r="BC21" s="34"/>
      <c r="BD21" s="34"/>
      <c r="BE21" s="240">
        <f t="shared" si="5"/>
        <v>1900</v>
      </c>
      <c r="BF21" s="34"/>
      <c r="BG21" s="34">
        <f>(基本信息输入表!$M$7-'4-6-4机器设备'!K19)/365</f>
        <v>124.583561643836</v>
      </c>
      <c r="BH21" s="34"/>
      <c r="BI21" s="34">
        <f t="shared" si="6"/>
        <v>0</v>
      </c>
      <c r="BJ21" s="34"/>
      <c r="BK21" s="34"/>
      <c r="BL21" s="34" t="str">
        <f t="shared" si="7"/>
        <v/>
      </c>
      <c r="BM21" s="34"/>
      <c r="BN21" s="34"/>
      <c r="BO21" s="34"/>
      <c r="BP21" s="34">
        <f t="shared" si="8"/>
        <v>0</v>
      </c>
      <c r="BQ21" s="34"/>
      <c r="BR21" s="34">
        <f t="shared" si="9"/>
        <v>0</v>
      </c>
      <c r="BS21" s="34">
        <f t="shared" si="10"/>
        <v>0</v>
      </c>
      <c r="BT21" s="34">
        <f t="shared" si="11"/>
        <v>0</v>
      </c>
      <c r="BU21" s="34"/>
      <c r="BV21" s="34"/>
      <c r="BW21" s="34">
        <f t="shared" si="12"/>
        <v>0</v>
      </c>
      <c r="BX21" s="12">
        <f t="shared" si="13"/>
        <v>0</v>
      </c>
      <c r="BY21" s="243">
        <f t="shared" si="14"/>
        <v>0</v>
      </c>
      <c r="BZ21" s="34"/>
      <c r="CA21" s="34" t="str">
        <f t="shared" si="15"/>
        <v/>
      </c>
      <c r="CB21" s="34" t="str">
        <f t="shared" si="16"/>
        <v/>
      </c>
      <c r="CC21" s="34"/>
      <c r="CD21" s="34"/>
      <c r="CE21" s="34"/>
      <c r="CF21" s="34"/>
    </row>
    <row r="22" customHeight="1" spans="1:84">
      <c r="A22" s="107" t="str">
        <f t="shared" si="0"/>
        <v/>
      </c>
      <c r="B22" s="9"/>
      <c r="C22" s="9"/>
      <c r="D22" s="9"/>
      <c r="E22" s="13"/>
      <c r="F22" s="13"/>
      <c r="G22" s="13"/>
      <c r="H22" s="9"/>
      <c r="I22" s="9"/>
      <c r="J22" s="9"/>
      <c r="K22" s="9"/>
      <c r="L22" s="9"/>
      <c r="M22" s="16"/>
      <c r="N22" s="16"/>
      <c r="O22" s="15"/>
      <c r="P22" s="15"/>
      <c r="Q22" s="15"/>
      <c r="R22" s="15"/>
      <c r="S22" s="15"/>
      <c r="T22" s="15"/>
      <c r="U22" s="15">
        <f t="shared" si="1"/>
        <v>0</v>
      </c>
      <c r="V22" s="15">
        <f t="shared" si="2"/>
        <v>0</v>
      </c>
      <c r="W22" s="15">
        <f t="shared" si="3"/>
        <v>0</v>
      </c>
      <c r="X22" s="16"/>
      <c r="Y22" s="112"/>
      <c r="Z22" s="16"/>
      <c r="AA22" s="16" t="str">
        <f t="shared" si="4"/>
        <v/>
      </c>
      <c r="AB22" s="27"/>
      <c r="AC22" s="8"/>
      <c r="AD22" s="28"/>
      <c r="AE22" s="28"/>
      <c r="AF22" s="28"/>
      <c r="AG22" s="28"/>
      <c r="AH22" s="28"/>
      <c r="AI22" s="28"/>
      <c r="AJ22" s="28"/>
      <c r="AK22" s="28"/>
      <c r="AL22" s="28"/>
      <c r="AM22" s="28"/>
      <c r="AN22" s="28"/>
      <c r="AO22" s="28"/>
      <c r="AP22" s="28"/>
      <c r="AQ22" s="35"/>
      <c r="AR22" s="34"/>
      <c r="AS22" s="28"/>
      <c r="AT22" s="34"/>
      <c r="AU22" s="34"/>
      <c r="AV22" s="34"/>
      <c r="AW22" s="34"/>
      <c r="AX22" s="34"/>
      <c r="AY22" s="34"/>
      <c r="AZ22" s="34"/>
      <c r="BA22" s="34"/>
      <c r="BB22" s="34"/>
      <c r="BC22" s="34"/>
      <c r="BD22" s="34"/>
      <c r="BE22" s="240">
        <f t="shared" si="5"/>
        <v>1900</v>
      </c>
      <c r="BF22" s="34"/>
      <c r="BG22" s="34">
        <f>(基本信息输入表!$M$7-'4-6-4机器设备'!K20)/365</f>
        <v>124.583561643836</v>
      </c>
      <c r="BH22" s="34"/>
      <c r="BI22" s="34">
        <f t="shared" si="6"/>
        <v>0</v>
      </c>
      <c r="BJ22" s="34"/>
      <c r="BK22" s="34"/>
      <c r="BL22" s="34" t="str">
        <f t="shared" si="7"/>
        <v/>
      </c>
      <c r="BM22" s="34"/>
      <c r="BN22" s="34"/>
      <c r="BO22" s="34"/>
      <c r="BP22" s="34">
        <f t="shared" si="8"/>
        <v>0</v>
      </c>
      <c r="BQ22" s="34"/>
      <c r="BR22" s="34">
        <f t="shared" si="9"/>
        <v>0</v>
      </c>
      <c r="BS22" s="34">
        <f t="shared" si="10"/>
        <v>0</v>
      </c>
      <c r="BT22" s="34">
        <f t="shared" si="11"/>
        <v>0</v>
      </c>
      <c r="BU22" s="34"/>
      <c r="BV22" s="34"/>
      <c r="BW22" s="34">
        <f t="shared" si="12"/>
        <v>0</v>
      </c>
      <c r="BX22" s="12">
        <f t="shared" si="13"/>
        <v>0</v>
      </c>
      <c r="BY22" s="243">
        <f t="shared" si="14"/>
        <v>0</v>
      </c>
      <c r="BZ22" s="34"/>
      <c r="CA22" s="34" t="str">
        <f t="shared" si="15"/>
        <v/>
      </c>
      <c r="CB22" s="34" t="str">
        <f t="shared" si="16"/>
        <v/>
      </c>
      <c r="CC22" s="34"/>
      <c r="CD22" s="34"/>
      <c r="CE22" s="34"/>
      <c r="CF22" s="34"/>
    </row>
    <row r="23" customHeight="1" spans="1:84">
      <c r="A23" s="107" t="str">
        <f t="shared" si="0"/>
        <v/>
      </c>
      <c r="B23" s="9"/>
      <c r="C23" s="9"/>
      <c r="D23" s="9"/>
      <c r="E23" s="13"/>
      <c r="F23" s="13"/>
      <c r="G23" s="13"/>
      <c r="H23" s="9"/>
      <c r="I23" s="9"/>
      <c r="J23" s="9"/>
      <c r="K23" s="9"/>
      <c r="L23" s="9"/>
      <c r="M23" s="16"/>
      <c r="N23" s="16"/>
      <c r="O23" s="15"/>
      <c r="P23" s="15"/>
      <c r="Q23" s="15"/>
      <c r="R23" s="15"/>
      <c r="S23" s="15"/>
      <c r="T23" s="15"/>
      <c r="U23" s="15">
        <f t="shared" si="1"/>
        <v>0</v>
      </c>
      <c r="V23" s="15">
        <f t="shared" si="2"/>
        <v>0</v>
      </c>
      <c r="W23" s="15">
        <f t="shared" si="3"/>
        <v>0</v>
      </c>
      <c r="X23" s="16"/>
      <c r="Y23" s="112"/>
      <c r="Z23" s="16"/>
      <c r="AA23" s="16" t="str">
        <f t="shared" si="4"/>
        <v/>
      </c>
      <c r="AB23" s="27"/>
      <c r="AC23" s="8"/>
      <c r="AD23" s="28"/>
      <c r="AE23" s="28"/>
      <c r="AF23" s="28"/>
      <c r="AG23" s="28"/>
      <c r="AH23" s="28"/>
      <c r="AI23" s="28"/>
      <c r="AJ23" s="28"/>
      <c r="AK23" s="28"/>
      <c r="AL23" s="28"/>
      <c r="AM23" s="28"/>
      <c r="AN23" s="28"/>
      <c r="AO23" s="28"/>
      <c r="AP23" s="28"/>
      <c r="AQ23" s="35"/>
      <c r="AR23" s="34"/>
      <c r="AS23" s="28"/>
      <c r="AT23" s="34"/>
      <c r="AU23" s="34"/>
      <c r="AV23" s="34"/>
      <c r="AW23" s="34"/>
      <c r="AX23" s="34"/>
      <c r="AY23" s="34"/>
      <c r="AZ23" s="34"/>
      <c r="BA23" s="34"/>
      <c r="BB23" s="34"/>
      <c r="BC23" s="34"/>
      <c r="BD23" s="34"/>
      <c r="BE23" s="240">
        <f t="shared" si="5"/>
        <v>1900</v>
      </c>
      <c r="BF23" s="34"/>
      <c r="BG23" s="34">
        <f>(基本信息输入表!$M$7-'4-6-4机器设备'!K21)/365</f>
        <v>124.583561643836</v>
      </c>
      <c r="BH23" s="34"/>
      <c r="BI23" s="34">
        <f t="shared" si="6"/>
        <v>0</v>
      </c>
      <c r="BJ23" s="34"/>
      <c r="BK23" s="34"/>
      <c r="BL23" s="34" t="str">
        <f t="shared" si="7"/>
        <v/>
      </c>
      <c r="BM23" s="34"/>
      <c r="BN23" s="34"/>
      <c r="BO23" s="34"/>
      <c r="BP23" s="34">
        <f t="shared" si="8"/>
        <v>0</v>
      </c>
      <c r="BQ23" s="34"/>
      <c r="BR23" s="34">
        <f t="shared" si="9"/>
        <v>0</v>
      </c>
      <c r="BS23" s="34">
        <f t="shared" si="10"/>
        <v>0</v>
      </c>
      <c r="BT23" s="34">
        <f t="shared" si="11"/>
        <v>0</v>
      </c>
      <c r="BU23" s="34"/>
      <c r="BV23" s="34"/>
      <c r="BW23" s="34">
        <f t="shared" si="12"/>
        <v>0</v>
      </c>
      <c r="BX23" s="12">
        <f t="shared" si="13"/>
        <v>0</v>
      </c>
      <c r="BY23" s="243">
        <f t="shared" si="14"/>
        <v>0</v>
      </c>
      <c r="BZ23" s="34"/>
      <c r="CA23" s="34" t="str">
        <f t="shared" si="15"/>
        <v/>
      </c>
      <c r="CB23" s="34" t="str">
        <f t="shared" si="16"/>
        <v/>
      </c>
      <c r="CC23" s="34"/>
      <c r="CD23" s="34"/>
      <c r="CE23" s="34"/>
      <c r="CF23" s="34"/>
    </row>
    <row r="24" customHeight="1" spans="1:84">
      <c r="A24" s="107" t="str">
        <f t="shared" si="0"/>
        <v/>
      </c>
      <c r="B24" s="9"/>
      <c r="C24" s="9"/>
      <c r="D24" s="9"/>
      <c r="E24" s="13"/>
      <c r="F24" s="13"/>
      <c r="G24" s="13"/>
      <c r="H24" s="9"/>
      <c r="I24" s="9"/>
      <c r="J24" s="9"/>
      <c r="K24" s="9"/>
      <c r="L24" s="9"/>
      <c r="M24" s="16"/>
      <c r="N24" s="16"/>
      <c r="O24" s="15"/>
      <c r="P24" s="15"/>
      <c r="Q24" s="15"/>
      <c r="R24" s="15"/>
      <c r="S24" s="15"/>
      <c r="T24" s="15"/>
      <c r="U24" s="15">
        <f t="shared" si="1"/>
        <v>0</v>
      </c>
      <c r="V24" s="15">
        <f t="shared" si="2"/>
        <v>0</v>
      </c>
      <c r="W24" s="15">
        <f t="shared" si="3"/>
        <v>0</v>
      </c>
      <c r="X24" s="16"/>
      <c r="Y24" s="112"/>
      <c r="Z24" s="16"/>
      <c r="AA24" s="16" t="str">
        <f t="shared" ref="AA24:AA25" si="18">IF(V24-W24=0,"",(Z24-V24+W24)/(V24-W24)*100)</f>
        <v/>
      </c>
      <c r="AB24" s="27"/>
      <c r="AC24" s="8"/>
      <c r="AD24" s="28"/>
      <c r="AE24" s="28"/>
      <c r="AF24" s="28"/>
      <c r="AG24" s="28"/>
      <c r="AH24" s="28"/>
      <c r="AI24" s="28"/>
      <c r="AJ24" s="28"/>
      <c r="AK24" s="28"/>
      <c r="AL24" s="28"/>
      <c r="AM24" s="28"/>
      <c r="AN24" s="28"/>
      <c r="AO24" s="28"/>
      <c r="AP24" s="28"/>
      <c r="AQ24" s="35"/>
      <c r="AR24" s="34"/>
      <c r="AS24" s="28"/>
      <c r="AT24" s="34"/>
      <c r="AU24" s="34"/>
      <c r="AV24" s="34"/>
      <c r="AW24" s="34"/>
      <c r="AX24" s="34"/>
      <c r="AY24" s="34"/>
      <c r="AZ24" s="34"/>
      <c r="BA24" s="34"/>
      <c r="BB24" s="34"/>
      <c r="BC24" s="34"/>
      <c r="BD24" s="34"/>
      <c r="BE24" s="240">
        <f t="shared" si="5"/>
        <v>1900</v>
      </c>
      <c r="BF24" s="34"/>
      <c r="BG24" s="34">
        <f>(基本信息输入表!$M$7-'4-6-4机器设备'!K22)/365</f>
        <v>124.583561643836</v>
      </c>
      <c r="BH24" s="34"/>
      <c r="BI24" s="34">
        <f t="shared" si="6"/>
        <v>0</v>
      </c>
      <c r="BJ24" s="34"/>
      <c r="BK24" s="34"/>
      <c r="BL24" s="34" t="str">
        <f t="shared" si="7"/>
        <v/>
      </c>
      <c r="BM24" s="34"/>
      <c r="BN24" s="34"/>
      <c r="BO24" s="34"/>
      <c r="BP24" s="34">
        <f t="shared" si="8"/>
        <v>0</v>
      </c>
      <c r="BQ24" s="34"/>
      <c r="BR24" s="34">
        <f t="shared" si="9"/>
        <v>0</v>
      </c>
      <c r="BS24" s="34">
        <f t="shared" si="10"/>
        <v>0</v>
      </c>
      <c r="BT24" s="34">
        <f t="shared" si="11"/>
        <v>0</v>
      </c>
      <c r="BU24" s="34"/>
      <c r="BV24" s="34"/>
      <c r="BW24" s="34">
        <f t="shared" si="12"/>
        <v>0</v>
      </c>
      <c r="BX24" s="12">
        <f t="shared" si="13"/>
        <v>0</v>
      </c>
      <c r="BY24" s="243">
        <f t="shared" si="14"/>
        <v>0</v>
      </c>
      <c r="BZ24" s="34"/>
      <c r="CA24" s="34" t="str">
        <f t="shared" si="15"/>
        <v/>
      </c>
      <c r="CB24" s="34" t="str">
        <f t="shared" si="16"/>
        <v/>
      </c>
      <c r="CC24" s="34"/>
      <c r="CD24" s="34"/>
      <c r="CE24" s="34"/>
      <c r="CF24" s="34"/>
    </row>
    <row r="25" customHeight="1" spans="1:84">
      <c r="A25" s="107" t="str">
        <f t="shared" si="0"/>
        <v/>
      </c>
      <c r="B25" s="9"/>
      <c r="C25" s="9"/>
      <c r="D25" s="9"/>
      <c r="E25" s="13"/>
      <c r="F25" s="13"/>
      <c r="G25" s="13"/>
      <c r="H25" s="9"/>
      <c r="I25" s="9"/>
      <c r="J25" s="9"/>
      <c r="K25" s="9"/>
      <c r="L25" s="9"/>
      <c r="M25" s="16"/>
      <c r="N25" s="16"/>
      <c r="O25" s="15"/>
      <c r="P25" s="15"/>
      <c r="Q25" s="15"/>
      <c r="R25" s="15"/>
      <c r="S25" s="15"/>
      <c r="T25" s="15"/>
      <c r="U25" s="15">
        <f t="shared" si="1"/>
        <v>0</v>
      </c>
      <c r="V25" s="15">
        <f t="shared" si="2"/>
        <v>0</v>
      </c>
      <c r="W25" s="15">
        <f t="shared" si="3"/>
        <v>0</v>
      </c>
      <c r="X25" s="16"/>
      <c r="Y25" s="112"/>
      <c r="Z25" s="16"/>
      <c r="AA25" s="16" t="str">
        <f t="shared" si="18"/>
        <v/>
      </c>
      <c r="AB25" s="27"/>
      <c r="AC25" s="8"/>
      <c r="AD25" s="28"/>
      <c r="AE25" s="28"/>
      <c r="AF25" s="28"/>
      <c r="AG25" s="28"/>
      <c r="AH25" s="28"/>
      <c r="AI25" s="28"/>
      <c r="AJ25" s="28"/>
      <c r="AK25" s="28"/>
      <c r="AL25" s="28"/>
      <c r="AM25" s="28"/>
      <c r="AN25" s="28"/>
      <c r="AO25" s="28"/>
      <c r="AP25" s="28"/>
      <c r="AQ25" s="35"/>
      <c r="AR25" s="34"/>
      <c r="AS25" s="28"/>
      <c r="AT25" s="34"/>
      <c r="AU25" s="34"/>
      <c r="AV25" s="34"/>
      <c r="AW25" s="34"/>
      <c r="AX25" s="34"/>
      <c r="AY25" s="34"/>
      <c r="AZ25" s="34"/>
      <c r="BA25" s="34"/>
      <c r="BB25" s="34"/>
      <c r="BC25" s="34"/>
      <c r="BD25" s="34"/>
      <c r="BE25" s="240">
        <f t="shared" si="5"/>
        <v>1900</v>
      </c>
      <c r="BF25" s="34"/>
      <c r="BG25" s="34">
        <f>(基本信息输入表!$M$7-'4-6-4机器设备'!K25)/365</f>
        <v>124.583561643836</v>
      </c>
      <c r="BH25" s="34"/>
      <c r="BI25" s="34">
        <f t="shared" si="6"/>
        <v>0</v>
      </c>
      <c r="BJ25" s="34"/>
      <c r="BK25" s="34"/>
      <c r="BL25" s="34" t="str">
        <f t="shared" si="7"/>
        <v/>
      </c>
      <c r="BM25" s="34"/>
      <c r="BN25" s="34"/>
      <c r="BO25" s="34"/>
      <c r="BP25" s="34">
        <f t="shared" si="8"/>
        <v>0</v>
      </c>
      <c r="BQ25" s="34"/>
      <c r="BR25" s="34">
        <f t="shared" si="9"/>
        <v>0</v>
      </c>
      <c r="BS25" s="34">
        <f t="shared" si="10"/>
        <v>0</v>
      </c>
      <c r="BT25" s="34">
        <f t="shared" si="11"/>
        <v>0</v>
      </c>
      <c r="BU25" s="34"/>
      <c r="BV25" s="34"/>
      <c r="BW25" s="34">
        <f t="shared" si="12"/>
        <v>0</v>
      </c>
      <c r="BX25" s="12">
        <f t="shared" si="13"/>
        <v>0</v>
      </c>
      <c r="BY25" s="243">
        <f t="shared" si="14"/>
        <v>0</v>
      </c>
      <c r="BZ25" s="34"/>
      <c r="CA25" s="34" t="str">
        <f t="shared" si="15"/>
        <v/>
      </c>
      <c r="CB25" s="34" t="str">
        <f t="shared" si="16"/>
        <v/>
      </c>
      <c r="CC25" s="34"/>
      <c r="CD25" s="34"/>
      <c r="CE25" s="34"/>
      <c r="CF25" s="34"/>
    </row>
    <row r="26" customHeight="1" spans="1:84">
      <c r="A26" s="107" t="str">
        <f t="shared" si="0"/>
        <v/>
      </c>
      <c r="B26" s="9"/>
      <c r="C26" s="9"/>
      <c r="D26" s="9"/>
      <c r="E26" s="13"/>
      <c r="F26" s="13"/>
      <c r="G26" s="13"/>
      <c r="H26" s="9"/>
      <c r="I26" s="9"/>
      <c r="J26" s="9"/>
      <c r="K26" s="9"/>
      <c r="L26" s="9"/>
      <c r="M26" s="16"/>
      <c r="N26" s="16"/>
      <c r="O26" s="15"/>
      <c r="P26" s="15"/>
      <c r="Q26" s="15"/>
      <c r="R26" s="15"/>
      <c r="S26" s="15"/>
      <c r="T26" s="15"/>
      <c r="U26" s="15">
        <f t="shared" si="1"/>
        <v>0</v>
      </c>
      <c r="V26" s="15">
        <f t="shared" si="2"/>
        <v>0</v>
      </c>
      <c r="W26" s="15">
        <f t="shared" si="3"/>
        <v>0</v>
      </c>
      <c r="X26" s="16"/>
      <c r="Y26" s="112"/>
      <c r="Z26" s="16"/>
      <c r="AA26" s="16" t="str">
        <f t="shared" si="4"/>
        <v/>
      </c>
      <c r="AB26" s="27"/>
      <c r="AC26" s="8"/>
      <c r="AD26" s="28"/>
      <c r="AE26" s="28"/>
      <c r="AF26" s="28"/>
      <c r="AG26" s="28"/>
      <c r="AH26" s="28"/>
      <c r="AI26" s="28"/>
      <c r="AJ26" s="28"/>
      <c r="AK26" s="28"/>
      <c r="AL26" s="28"/>
      <c r="AM26" s="28"/>
      <c r="AN26" s="28"/>
      <c r="AO26" s="28"/>
      <c r="AP26" s="28"/>
      <c r="AQ26" s="35"/>
      <c r="AR26" s="34"/>
      <c r="AS26" s="28"/>
      <c r="AT26" s="34"/>
      <c r="AU26" s="34"/>
      <c r="AV26" s="34"/>
      <c r="AW26" s="34"/>
      <c r="AX26" s="34"/>
      <c r="AY26" s="34"/>
      <c r="AZ26" s="34"/>
      <c r="BA26" s="34"/>
      <c r="BB26" s="34"/>
      <c r="BC26" s="34"/>
      <c r="BD26" s="34"/>
      <c r="BE26" s="240">
        <f t="shared" si="5"/>
        <v>1900</v>
      </c>
      <c r="BF26" s="34"/>
      <c r="BG26" s="34">
        <f>(基本信息输入表!$M$7-'4-6-4机器设备'!K26)/365</f>
        <v>124.583561643836</v>
      </c>
      <c r="BH26" s="34"/>
      <c r="BI26" s="34">
        <f t="shared" si="6"/>
        <v>0</v>
      </c>
      <c r="BJ26" s="34"/>
      <c r="BK26" s="34"/>
      <c r="BL26" s="34" t="str">
        <f t="shared" si="7"/>
        <v/>
      </c>
      <c r="BM26" s="34"/>
      <c r="BN26" s="34"/>
      <c r="BO26" s="34"/>
      <c r="BP26" s="34">
        <f t="shared" si="8"/>
        <v>0</v>
      </c>
      <c r="BQ26" s="34"/>
      <c r="BR26" s="34">
        <f t="shared" si="9"/>
        <v>0</v>
      </c>
      <c r="BS26" s="34">
        <f t="shared" si="10"/>
        <v>0</v>
      </c>
      <c r="BT26" s="34">
        <f t="shared" si="11"/>
        <v>0</v>
      </c>
      <c r="BU26" s="34"/>
      <c r="BV26" s="34"/>
      <c r="BW26" s="34">
        <f t="shared" si="12"/>
        <v>0</v>
      </c>
      <c r="BX26" s="12">
        <f t="shared" si="13"/>
        <v>0</v>
      </c>
      <c r="BY26" s="243">
        <f t="shared" si="14"/>
        <v>0</v>
      </c>
      <c r="BZ26" s="34"/>
      <c r="CA26" s="34" t="str">
        <f t="shared" si="15"/>
        <v/>
      </c>
      <c r="CB26" s="34" t="str">
        <f t="shared" si="16"/>
        <v/>
      </c>
      <c r="CC26" s="34"/>
      <c r="CD26" s="34"/>
      <c r="CE26" s="34"/>
      <c r="CF26" s="34"/>
    </row>
    <row r="27" customHeight="1" spans="1:84">
      <c r="A27" s="107" t="str">
        <f t="shared" si="0"/>
        <v/>
      </c>
      <c r="B27" s="9"/>
      <c r="C27" s="9"/>
      <c r="D27" s="9"/>
      <c r="E27" s="13"/>
      <c r="F27" s="13"/>
      <c r="G27" s="13"/>
      <c r="H27" s="9"/>
      <c r="I27" s="9"/>
      <c r="J27" s="9"/>
      <c r="K27" s="9"/>
      <c r="L27" s="9"/>
      <c r="M27" s="16"/>
      <c r="N27" s="16"/>
      <c r="O27" s="15"/>
      <c r="P27" s="15"/>
      <c r="Q27" s="15"/>
      <c r="R27" s="15"/>
      <c r="S27" s="15"/>
      <c r="T27" s="15"/>
      <c r="U27" s="15">
        <f t="shared" si="1"/>
        <v>0</v>
      </c>
      <c r="V27" s="15">
        <f t="shared" si="2"/>
        <v>0</v>
      </c>
      <c r="W27" s="15">
        <f t="shared" si="3"/>
        <v>0</v>
      </c>
      <c r="X27" s="16"/>
      <c r="Y27" s="112"/>
      <c r="Z27" s="16"/>
      <c r="AA27" s="16" t="str">
        <f t="shared" si="4"/>
        <v/>
      </c>
      <c r="AB27" s="27"/>
      <c r="AC27" s="8"/>
      <c r="AD27" s="28"/>
      <c r="AE27" s="28"/>
      <c r="AF27" s="28"/>
      <c r="AG27" s="28"/>
      <c r="AH27" s="28"/>
      <c r="AI27" s="28"/>
      <c r="AJ27" s="28"/>
      <c r="AK27" s="28"/>
      <c r="AL27" s="28"/>
      <c r="AM27" s="28"/>
      <c r="AN27" s="28"/>
      <c r="AO27" s="28"/>
      <c r="AP27" s="28"/>
      <c r="AQ27" s="35"/>
      <c r="AR27" s="34"/>
      <c r="AS27" s="28"/>
      <c r="AT27" s="34"/>
      <c r="AU27" s="34"/>
      <c r="AV27" s="34"/>
      <c r="AW27" s="34"/>
      <c r="AX27" s="34"/>
      <c r="AY27" s="34"/>
      <c r="AZ27" s="34"/>
      <c r="BA27" s="34"/>
      <c r="BB27" s="34"/>
      <c r="BC27" s="34"/>
      <c r="BD27" s="34"/>
      <c r="BE27" s="240">
        <f t="shared" si="5"/>
        <v>1900</v>
      </c>
      <c r="BF27" s="34"/>
      <c r="BG27" s="34">
        <f>(基本信息输入表!$M$7-'4-6-4机器设备'!K27)/365</f>
        <v>124.583561643836</v>
      </c>
      <c r="BH27" s="34"/>
      <c r="BI27" s="34">
        <f t="shared" si="6"/>
        <v>0</v>
      </c>
      <c r="BJ27" s="34"/>
      <c r="BK27" s="34"/>
      <c r="BL27" s="34" t="str">
        <f t="shared" si="7"/>
        <v/>
      </c>
      <c r="BM27" s="34"/>
      <c r="BN27" s="34"/>
      <c r="BO27" s="34"/>
      <c r="BP27" s="34">
        <f t="shared" si="8"/>
        <v>0</v>
      </c>
      <c r="BQ27" s="34"/>
      <c r="BR27" s="34">
        <f t="shared" si="9"/>
        <v>0</v>
      </c>
      <c r="BS27" s="34">
        <f t="shared" si="10"/>
        <v>0</v>
      </c>
      <c r="BT27" s="34">
        <f t="shared" si="11"/>
        <v>0</v>
      </c>
      <c r="BU27" s="34"/>
      <c r="BV27" s="34"/>
      <c r="BW27" s="34">
        <f t="shared" si="12"/>
        <v>0</v>
      </c>
      <c r="BX27" s="12">
        <f t="shared" si="13"/>
        <v>0</v>
      </c>
      <c r="BY27" s="243">
        <f t="shared" si="14"/>
        <v>0</v>
      </c>
      <c r="BZ27" s="34"/>
      <c r="CA27" s="34" t="str">
        <f t="shared" si="15"/>
        <v/>
      </c>
      <c r="CB27" s="34" t="str">
        <f t="shared" si="16"/>
        <v/>
      </c>
      <c r="CC27" s="34"/>
      <c r="CD27" s="34"/>
      <c r="CE27" s="34"/>
      <c r="CF27" s="34"/>
    </row>
    <row r="28" customHeight="1" spans="1:84">
      <c r="A28" s="107" t="str">
        <f t="shared" si="0"/>
        <v/>
      </c>
      <c r="B28" s="9"/>
      <c r="C28" s="9"/>
      <c r="D28" s="9"/>
      <c r="E28" s="13"/>
      <c r="F28" s="13"/>
      <c r="G28" s="13"/>
      <c r="H28" s="9"/>
      <c r="I28" s="9"/>
      <c r="J28" s="9"/>
      <c r="K28" s="9"/>
      <c r="L28" s="9"/>
      <c r="M28" s="16"/>
      <c r="N28" s="16"/>
      <c r="O28" s="15"/>
      <c r="P28" s="15"/>
      <c r="Q28" s="15"/>
      <c r="R28" s="15"/>
      <c r="S28" s="15"/>
      <c r="T28" s="15"/>
      <c r="U28" s="15">
        <f t="shared" si="1"/>
        <v>0</v>
      </c>
      <c r="V28" s="15">
        <f t="shared" si="2"/>
        <v>0</v>
      </c>
      <c r="W28" s="15">
        <f t="shared" si="3"/>
        <v>0</v>
      </c>
      <c r="X28" s="16"/>
      <c r="Y28" s="112"/>
      <c r="Z28" s="16"/>
      <c r="AA28" s="16" t="str">
        <f t="shared" si="4"/>
        <v/>
      </c>
      <c r="AB28" s="27"/>
      <c r="AC28" s="8"/>
      <c r="AD28" s="28"/>
      <c r="AE28" s="28"/>
      <c r="AF28" s="28"/>
      <c r="AG28" s="28"/>
      <c r="AH28" s="28"/>
      <c r="AI28" s="28"/>
      <c r="AJ28" s="28"/>
      <c r="AK28" s="28"/>
      <c r="AL28" s="28"/>
      <c r="AM28" s="28"/>
      <c r="AN28" s="28"/>
      <c r="AO28" s="28"/>
      <c r="AP28" s="28"/>
      <c r="AQ28" s="35"/>
      <c r="AR28" s="34"/>
      <c r="AS28" s="28"/>
      <c r="AT28" s="34"/>
      <c r="AU28" s="34"/>
      <c r="AV28" s="34"/>
      <c r="AW28" s="34"/>
      <c r="AX28" s="34"/>
      <c r="AY28" s="34"/>
      <c r="AZ28" s="34"/>
      <c r="BA28" s="34"/>
      <c r="BB28" s="34"/>
      <c r="BC28" s="34"/>
      <c r="BD28" s="34"/>
      <c r="BE28" s="240">
        <f t="shared" si="5"/>
        <v>1900</v>
      </c>
      <c r="BF28" s="34"/>
      <c r="BG28" s="34">
        <f>(基本信息输入表!$M$7-'4-6-4机器设备'!K28)/365</f>
        <v>124.583561643836</v>
      </c>
      <c r="BH28" s="34"/>
      <c r="BI28" s="34">
        <f t="shared" si="6"/>
        <v>0</v>
      </c>
      <c r="BJ28" s="34"/>
      <c r="BK28" s="34"/>
      <c r="BL28" s="34" t="str">
        <f t="shared" si="7"/>
        <v/>
      </c>
      <c r="BM28" s="34"/>
      <c r="BN28" s="34"/>
      <c r="BO28" s="34"/>
      <c r="BP28" s="34">
        <f t="shared" si="8"/>
        <v>0</v>
      </c>
      <c r="BQ28" s="34"/>
      <c r="BR28" s="34">
        <f t="shared" si="9"/>
        <v>0</v>
      </c>
      <c r="BS28" s="34">
        <f t="shared" si="10"/>
        <v>0</v>
      </c>
      <c r="BT28" s="34">
        <f t="shared" si="11"/>
        <v>0</v>
      </c>
      <c r="BU28" s="34"/>
      <c r="BV28" s="34"/>
      <c r="BW28" s="34">
        <f t="shared" si="12"/>
        <v>0</v>
      </c>
      <c r="BX28" s="12">
        <f t="shared" si="13"/>
        <v>0</v>
      </c>
      <c r="BY28" s="243">
        <f t="shared" si="14"/>
        <v>0</v>
      </c>
      <c r="BZ28" s="34"/>
      <c r="CA28" s="34" t="str">
        <f t="shared" si="15"/>
        <v/>
      </c>
      <c r="CB28" s="34" t="str">
        <f t="shared" si="16"/>
        <v/>
      </c>
      <c r="CC28" s="34"/>
      <c r="CD28" s="34"/>
      <c r="CE28" s="34"/>
      <c r="CF28" s="34"/>
    </row>
    <row r="29" customHeight="1" spans="1:84">
      <c r="A29" s="107" t="str">
        <f t="shared" si="0"/>
        <v/>
      </c>
      <c r="B29" s="9"/>
      <c r="C29" s="9"/>
      <c r="D29" s="9"/>
      <c r="E29" s="13"/>
      <c r="F29" s="13"/>
      <c r="G29" s="13"/>
      <c r="H29" s="9"/>
      <c r="I29" s="9"/>
      <c r="J29" s="9"/>
      <c r="K29" s="9"/>
      <c r="L29" s="9"/>
      <c r="M29" s="16"/>
      <c r="N29" s="16"/>
      <c r="O29" s="15"/>
      <c r="P29" s="15"/>
      <c r="Q29" s="15"/>
      <c r="R29" s="15"/>
      <c r="S29" s="15"/>
      <c r="T29" s="15"/>
      <c r="U29" s="15">
        <f t="shared" si="1"/>
        <v>0</v>
      </c>
      <c r="V29" s="15">
        <f t="shared" si="2"/>
        <v>0</v>
      </c>
      <c r="W29" s="15">
        <f t="shared" si="3"/>
        <v>0</v>
      </c>
      <c r="X29" s="16"/>
      <c r="Y29" s="112"/>
      <c r="Z29" s="16"/>
      <c r="AA29" s="16" t="str">
        <f t="shared" si="4"/>
        <v/>
      </c>
      <c r="AB29" s="27"/>
      <c r="AC29" s="8"/>
      <c r="AD29" s="28"/>
      <c r="AE29" s="28"/>
      <c r="AF29" s="28"/>
      <c r="AG29" s="28"/>
      <c r="AH29" s="28"/>
      <c r="AI29" s="28"/>
      <c r="AJ29" s="28"/>
      <c r="AK29" s="28"/>
      <c r="AL29" s="28"/>
      <c r="AM29" s="28"/>
      <c r="AN29" s="28"/>
      <c r="AO29" s="28"/>
      <c r="AP29" s="28"/>
      <c r="AQ29" s="35"/>
      <c r="AR29" s="34"/>
      <c r="AS29" s="28"/>
      <c r="AT29" s="34"/>
      <c r="AU29" s="34"/>
      <c r="AV29" s="34"/>
      <c r="AW29" s="34"/>
      <c r="AX29" s="34"/>
      <c r="AY29" s="34"/>
      <c r="AZ29" s="34"/>
      <c r="BA29" s="34"/>
      <c r="BB29" s="34"/>
      <c r="BC29" s="34"/>
      <c r="BD29" s="34"/>
      <c r="BE29" s="240">
        <f t="shared" si="5"/>
        <v>1900</v>
      </c>
      <c r="BF29" s="34"/>
      <c r="BG29" s="34">
        <f>(基本信息输入表!$M$7-'4-6-4机器设备'!K29)/365</f>
        <v>124.583561643836</v>
      </c>
      <c r="BH29" s="34"/>
      <c r="BI29" s="34">
        <f t="shared" si="6"/>
        <v>0</v>
      </c>
      <c r="BJ29" s="34"/>
      <c r="BK29" s="34"/>
      <c r="BL29" s="34" t="str">
        <f t="shared" si="7"/>
        <v/>
      </c>
      <c r="BM29" s="34"/>
      <c r="BN29" s="34"/>
      <c r="BO29" s="34"/>
      <c r="BP29" s="34">
        <f t="shared" si="8"/>
        <v>0</v>
      </c>
      <c r="BQ29" s="34"/>
      <c r="BR29" s="34">
        <f t="shared" si="9"/>
        <v>0</v>
      </c>
      <c r="BS29" s="34">
        <f t="shared" si="10"/>
        <v>0</v>
      </c>
      <c r="BT29" s="34">
        <f t="shared" si="11"/>
        <v>0</v>
      </c>
      <c r="BU29" s="34"/>
      <c r="BV29" s="34"/>
      <c r="BW29" s="34">
        <f t="shared" si="12"/>
        <v>0</v>
      </c>
      <c r="BX29" s="12">
        <f t="shared" si="13"/>
        <v>0</v>
      </c>
      <c r="BY29" s="243">
        <f t="shared" si="14"/>
        <v>0</v>
      </c>
      <c r="BZ29" s="34"/>
      <c r="CA29" s="34" t="str">
        <f t="shared" si="15"/>
        <v/>
      </c>
      <c r="CB29" s="34" t="str">
        <f t="shared" si="16"/>
        <v/>
      </c>
      <c r="CC29" s="34"/>
      <c r="CD29" s="34"/>
      <c r="CE29" s="34"/>
      <c r="CF29" s="34"/>
    </row>
    <row r="30" customHeight="1" spans="1:84">
      <c r="A30" s="9" t="s">
        <v>1160</v>
      </c>
      <c r="B30" s="9"/>
      <c r="C30" s="9"/>
      <c r="D30" s="9"/>
      <c r="E30" s="9"/>
      <c r="F30" s="9"/>
      <c r="G30" s="216"/>
      <c r="H30" s="9"/>
      <c r="I30" s="9"/>
      <c r="J30" s="16"/>
      <c r="K30" s="16" t="s">
        <v>721</v>
      </c>
      <c r="L30" s="16"/>
      <c r="M30" s="16"/>
      <c r="N30" s="16"/>
      <c r="O30" s="16">
        <f t="shared" ref="O30:X30" si="19">SUM(O8:O29)</f>
        <v>0</v>
      </c>
      <c r="P30" s="16">
        <f t="shared" si="19"/>
        <v>0</v>
      </c>
      <c r="Q30" s="16">
        <f t="shared" si="19"/>
        <v>0</v>
      </c>
      <c r="R30" s="16">
        <f t="shared" si="19"/>
        <v>0</v>
      </c>
      <c r="S30" s="16">
        <f t="shared" si="19"/>
        <v>0</v>
      </c>
      <c r="T30" s="16">
        <f t="shared" si="19"/>
        <v>0</v>
      </c>
      <c r="U30" s="16">
        <f t="shared" si="19"/>
        <v>0</v>
      </c>
      <c r="V30" s="16">
        <f t="shared" si="19"/>
        <v>0</v>
      </c>
      <c r="W30" s="16">
        <f t="shared" si="19"/>
        <v>0</v>
      </c>
      <c r="X30" s="112">
        <f t="shared" si="19"/>
        <v>0</v>
      </c>
      <c r="Y30" s="16"/>
      <c r="Z30" s="112">
        <f>SUM(Z8:Z29)</f>
        <v>0</v>
      </c>
      <c r="AA30" s="16" t="str">
        <f t="shared" si="4"/>
        <v/>
      </c>
      <c r="AB30" s="13"/>
      <c r="AC30" s="8"/>
      <c r="AD30" s="28"/>
      <c r="AE30" s="28"/>
      <c r="AF30" s="28"/>
      <c r="AG30" s="28"/>
      <c r="AH30" s="28"/>
      <c r="AI30" s="28"/>
      <c r="AJ30" s="28"/>
      <c r="AK30" s="28"/>
      <c r="AL30" s="28"/>
      <c r="AM30" s="28"/>
      <c r="AN30" s="28"/>
      <c r="AO30" s="28"/>
      <c r="AP30" s="28"/>
      <c r="AQ30" s="35"/>
      <c r="AR30" s="34"/>
      <c r="AS30" s="28"/>
      <c r="AT30" s="34"/>
      <c r="AU30" s="34"/>
      <c r="AV30" s="34"/>
      <c r="AW30" s="34"/>
      <c r="AX30" s="34"/>
      <c r="AY30" s="34"/>
      <c r="AZ30" s="34"/>
      <c r="BA30" s="34"/>
      <c r="BB30" s="34"/>
      <c r="BC30" s="34"/>
      <c r="BD30" s="34"/>
      <c r="BE30" s="240">
        <f t="shared" si="5"/>
        <v>1900</v>
      </c>
      <c r="BF30" s="34"/>
      <c r="BG30" s="34">
        <f>(基本信息输入表!$M$7-'4-6-4机器设备'!K30)/365</f>
        <v>124.583561643836</v>
      </c>
      <c r="BH30" s="34"/>
      <c r="BI30" s="34">
        <f t="shared" si="6"/>
        <v>0</v>
      </c>
      <c r="BJ30" s="34"/>
      <c r="BK30" s="34"/>
      <c r="BL30" s="34" t="str">
        <f t="shared" si="7"/>
        <v/>
      </c>
      <c r="BM30" s="34"/>
      <c r="BN30" s="34"/>
      <c r="BO30" s="34"/>
      <c r="BP30" s="34">
        <f t="shared" si="8"/>
        <v>0</v>
      </c>
      <c r="BQ30" s="34"/>
      <c r="BR30" s="34">
        <f t="shared" si="9"/>
        <v>0</v>
      </c>
      <c r="BS30" s="34">
        <f t="shared" si="10"/>
        <v>0</v>
      </c>
      <c r="BT30" s="34">
        <f t="shared" si="11"/>
        <v>0</v>
      </c>
      <c r="BU30" s="34"/>
      <c r="BV30" s="34"/>
      <c r="BW30" s="34">
        <f t="shared" si="12"/>
        <v>0</v>
      </c>
      <c r="BX30" s="12">
        <f t="shared" si="13"/>
        <v>0</v>
      </c>
      <c r="BY30" s="243">
        <f t="shared" si="14"/>
        <v>0</v>
      </c>
      <c r="BZ30" s="34"/>
      <c r="CA30" s="34" t="str">
        <f t="shared" si="15"/>
        <v/>
      </c>
      <c r="CB30" s="34" t="str">
        <f t="shared" si="16"/>
        <v/>
      </c>
      <c r="CC30" s="34"/>
      <c r="CD30" s="34"/>
      <c r="CE30" s="34"/>
      <c r="CF30" s="34"/>
    </row>
    <row r="31" customHeight="1" spans="1:84">
      <c r="A31" s="9" t="s">
        <v>1161</v>
      </c>
      <c r="B31" s="9"/>
      <c r="C31" s="9"/>
      <c r="D31" s="9"/>
      <c r="E31" s="9"/>
      <c r="F31" s="9"/>
      <c r="G31" s="16"/>
      <c r="H31" s="16"/>
      <c r="I31" s="16"/>
      <c r="J31" s="16"/>
      <c r="K31" s="16"/>
      <c r="L31" s="16"/>
      <c r="M31" s="16"/>
      <c r="N31" s="16"/>
      <c r="O31" s="16"/>
      <c r="P31" s="27">
        <f>Q30</f>
        <v>0</v>
      </c>
      <c r="Q31" s="27"/>
      <c r="R31" s="16"/>
      <c r="S31" s="27">
        <f>T30</f>
        <v>0</v>
      </c>
      <c r="T31" s="27"/>
      <c r="U31" s="16"/>
      <c r="V31" s="27">
        <f>W30</f>
        <v>0</v>
      </c>
      <c r="W31" s="27"/>
      <c r="X31" s="27"/>
      <c r="Y31" s="27"/>
      <c r="Z31" s="27"/>
      <c r="AA31" s="151"/>
      <c r="AB31" s="27"/>
      <c r="AD31" s="28"/>
      <c r="AE31" s="28"/>
      <c r="AF31" s="28"/>
      <c r="AG31" s="28"/>
      <c r="AH31" s="28"/>
      <c r="AI31" s="28"/>
      <c r="AJ31" s="34"/>
      <c r="AK31" s="34"/>
      <c r="AL31" s="28"/>
      <c r="AM31" s="28"/>
      <c r="AN31" s="28"/>
      <c r="AO31" s="28"/>
      <c r="AP31" s="28"/>
      <c r="AQ31" s="34"/>
      <c r="AR31" s="34"/>
      <c r="AS31" s="28"/>
      <c r="AT31" s="34"/>
      <c r="AU31" s="34"/>
      <c r="AV31" s="34"/>
      <c r="AW31" s="34"/>
      <c r="AX31" s="34"/>
      <c r="AY31" s="34"/>
      <c r="AZ31" s="34"/>
      <c r="BA31" s="34"/>
      <c r="BB31" s="34"/>
      <c r="BC31" s="34"/>
      <c r="BD31" s="34"/>
      <c r="BE31" s="240">
        <f t="shared" si="5"/>
        <v>1900</v>
      </c>
      <c r="BF31" s="34"/>
      <c r="BG31" s="34">
        <f>(基本信息输入表!$M$7-'4-6-4机器设备'!K31)/365</f>
        <v>124.583561643836</v>
      </c>
      <c r="BH31" s="34"/>
      <c r="BI31" s="34">
        <f t="shared" si="6"/>
        <v>0</v>
      </c>
      <c r="BJ31" s="34"/>
      <c r="BK31" s="34"/>
      <c r="BL31" s="34" t="str">
        <f t="shared" si="7"/>
        <v/>
      </c>
      <c r="BM31" s="34"/>
      <c r="BN31" s="34"/>
      <c r="BO31" s="34"/>
      <c r="BP31" s="34">
        <f t="shared" si="8"/>
        <v>0</v>
      </c>
      <c r="BQ31" s="34"/>
      <c r="BR31" s="34">
        <f t="shared" si="9"/>
        <v>0</v>
      </c>
      <c r="BS31" s="34">
        <f t="shared" si="10"/>
        <v>0</v>
      </c>
      <c r="BT31" s="34">
        <f t="shared" si="11"/>
        <v>0</v>
      </c>
      <c r="BU31" s="34"/>
      <c r="BV31" s="34"/>
      <c r="BW31" s="34">
        <f t="shared" si="12"/>
        <v>0</v>
      </c>
      <c r="BX31" s="12">
        <f t="shared" si="13"/>
        <v>0</v>
      </c>
      <c r="BY31" s="243">
        <f t="shared" si="14"/>
        <v>0</v>
      </c>
      <c r="BZ31" s="34"/>
      <c r="CA31" s="34" t="str">
        <f t="shared" si="15"/>
        <v/>
      </c>
      <c r="CB31" s="34" t="str">
        <f t="shared" si="16"/>
        <v/>
      </c>
      <c r="CC31" s="34"/>
      <c r="CD31" s="34"/>
      <c r="CE31" s="34"/>
      <c r="CF31" s="34"/>
    </row>
    <row r="32" customHeight="1" spans="1:84">
      <c r="A32" s="9" t="s">
        <v>1162</v>
      </c>
      <c r="B32" s="9"/>
      <c r="C32" s="9"/>
      <c r="D32" s="9"/>
      <c r="E32" s="9"/>
      <c r="F32" s="9"/>
      <c r="G32" s="216"/>
      <c r="H32" s="9"/>
      <c r="I32" s="9"/>
      <c r="J32" s="27"/>
      <c r="K32" s="16"/>
      <c r="L32" s="16"/>
      <c r="M32" s="16"/>
      <c r="N32" s="16"/>
      <c r="O32" s="16">
        <f>O30-O31</f>
        <v>0</v>
      </c>
      <c r="P32" s="16">
        <f>P30-P31</f>
        <v>0</v>
      </c>
      <c r="Q32" s="16"/>
      <c r="R32" s="16">
        <f>R30-R31</f>
        <v>0</v>
      </c>
      <c r="S32" s="16">
        <f>S30-S31</f>
        <v>0</v>
      </c>
      <c r="T32" s="16"/>
      <c r="U32" s="16">
        <f>U30-U31</f>
        <v>0</v>
      </c>
      <c r="V32" s="16">
        <f>V30-V31</f>
        <v>0</v>
      </c>
      <c r="W32" s="16"/>
      <c r="X32" s="112">
        <f>X30</f>
        <v>0</v>
      </c>
      <c r="Y32" s="16"/>
      <c r="Z32" s="112">
        <f>Z30</f>
        <v>0</v>
      </c>
      <c r="AA32" s="151" t="str">
        <f>IF(V32=0,"",(Z32-V32)/V32*100)</f>
        <v/>
      </c>
      <c r="AB32" s="13"/>
      <c r="AC32" s="8"/>
      <c r="AD32" s="28"/>
      <c r="AE32" s="28"/>
      <c r="AF32" s="28"/>
      <c r="AG32" s="28"/>
      <c r="AH32" s="28"/>
      <c r="AI32" s="28"/>
      <c r="AJ32" s="34"/>
      <c r="AK32" s="34"/>
      <c r="AL32" s="28"/>
      <c r="AM32" s="28"/>
      <c r="AN32" s="28"/>
      <c r="AO32" s="28"/>
      <c r="AP32" s="28"/>
      <c r="AQ32" s="34"/>
      <c r="AR32" s="34"/>
      <c r="AS32" s="28"/>
      <c r="AT32" s="34"/>
      <c r="AU32" s="34"/>
      <c r="AV32" s="34"/>
      <c r="AW32" s="34"/>
      <c r="AX32" s="34"/>
      <c r="AY32" s="34"/>
      <c r="AZ32" s="34"/>
      <c r="BA32" s="34"/>
      <c r="BB32" s="34"/>
      <c r="BC32" s="34"/>
      <c r="BD32" s="34"/>
      <c r="BE32" s="240">
        <f t="shared" si="5"/>
        <v>1900</v>
      </c>
      <c r="BF32" s="34"/>
      <c r="BG32" s="34">
        <f>(基本信息输入表!$M$7-'4-6-4机器设备'!K32)/365</f>
        <v>124.583561643836</v>
      </c>
      <c r="BH32" s="34"/>
      <c r="BI32" s="34">
        <f t="shared" si="6"/>
        <v>0</v>
      </c>
      <c r="BJ32" s="34"/>
      <c r="BK32" s="34"/>
      <c r="BL32" s="34" t="str">
        <f t="shared" si="7"/>
        <v/>
      </c>
      <c r="BM32" s="34"/>
      <c r="BN32" s="34"/>
      <c r="BO32" s="34"/>
      <c r="BP32" s="34">
        <f t="shared" si="8"/>
        <v>0</v>
      </c>
      <c r="BQ32" s="34"/>
      <c r="BR32" s="34">
        <f t="shared" si="9"/>
        <v>0</v>
      </c>
      <c r="BS32" s="34">
        <f t="shared" si="10"/>
        <v>0</v>
      </c>
      <c r="BT32" s="34">
        <f t="shared" si="11"/>
        <v>0</v>
      </c>
      <c r="BU32" s="34"/>
      <c r="BV32" s="34"/>
      <c r="BW32" s="34">
        <f t="shared" si="12"/>
        <v>0</v>
      </c>
      <c r="BX32" s="12">
        <f t="shared" si="13"/>
        <v>0</v>
      </c>
      <c r="BY32" s="243">
        <f t="shared" si="14"/>
        <v>0</v>
      </c>
      <c r="BZ32" s="34"/>
      <c r="CA32" s="34" t="str">
        <f t="shared" si="15"/>
        <v/>
      </c>
      <c r="CB32" s="34" t="str">
        <f t="shared" si="16"/>
        <v/>
      </c>
      <c r="CC32" s="34"/>
      <c r="CD32" s="34"/>
      <c r="CE32" s="34"/>
      <c r="CF32" s="34"/>
    </row>
    <row r="33" customHeight="1" spans="1:29">
      <c r="A33" s="3" t="str">
        <f>基本信息输入表!$K$6&amp;"填表人："&amp;基本信息输入表!$M$55</f>
        <v>被评估单位填表人：</v>
      </c>
      <c r="Z33" s="3" t="str">
        <f>"评估人员："&amp;基本信息输入表!$Q$55</f>
        <v>评估人员：陈诗雨</v>
      </c>
      <c r="AC33" s="3"/>
    </row>
    <row r="34" customHeight="1" spans="1:84">
      <c r="A34" s="3" t="str">
        <f>"填表日期："&amp;YEAR(基本信息输入表!$O$55)&amp;"年"&amp;MONTH(基本信息输入表!$O$55)&amp;"月"&amp;DAY(基本信息输入表!$O$55)&amp;"日"</f>
        <v>填表日期：1900年1月0日</v>
      </c>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customHeight="1" spans="29:84">
      <c r="AC35" s="244" t="s">
        <v>466</v>
      </c>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sheetData>
  <mergeCells count="52">
    <mergeCell ref="A2:AB2"/>
    <mergeCell ref="A3:AB3"/>
    <mergeCell ref="A5:M5"/>
    <mergeCell ref="AD5:AK5"/>
    <mergeCell ref="AL5:AX5"/>
    <mergeCell ref="AY5:BZ5"/>
    <mergeCell ref="CA5:CF5"/>
    <mergeCell ref="O6:Q6"/>
    <mergeCell ref="R6:T6"/>
    <mergeCell ref="U6:V6"/>
    <mergeCell ref="X6:Z6"/>
    <mergeCell ref="AL6:AR6"/>
    <mergeCell ref="AS6:AT6"/>
    <mergeCell ref="AU6:AV6"/>
    <mergeCell ref="AZ6:BB6"/>
    <mergeCell ref="BC6:BT6"/>
    <mergeCell ref="BW6:BY6"/>
    <mergeCell ref="CA6:CB6"/>
    <mergeCell ref="CC6:CD6"/>
    <mergeCell ref="A30:E30"/>
    <mergeCell ref="A31:E31"/>
    <mergeCell ref="A32:E32"/>
    <mergeCell ref="A6:A7"/>
    <mergeCell ref="B6:B7"/>
    <mergeCell ref="C6:C7"/>
    <mergeCell ref="D6:D7"/>
    <mergeCell ref="E6:E7"/>
    <mergeCell ref="F6:F7"/>
    <mergeCell ref="G6:G7"/>
    <mergeCell ref="H6:H7"/>
    <mergeCell ref="I6:I7"/>
    <mergeCell ref="J6:J7"/>
    <mergeCell ref="K6:K7"/>
    <mergeCell ref="L6:L7"/>
    <mergeCell ref="M6:M7"/>
    <mergeCell ref="N6:N7"/>
    <mergeCell ref="W6:W7"/>
    <mergeCell ref="AA6:AA7"/>
    <mergeCell ref="AB6:AB7"/>
    <mergeCell ref="AD6:AD7"/>
    <mergeCell ref="AE6:AE7"/>
    <mergeCell ref="AF6:AF7"/>
    <mergeCell ref="AG6:AG7"/>
    <mergeCell ref="AH6:AH7"/>
    <mergeCell ref="AI6:AI7"/>
    <mergeCell ref="AJ6:AJ7"/>
    <mergeCell ref="AK6:AK7"/>
    <mergeCell ref="AW6:AW7"/>
    <mergeCell ref="AX6:AX7"/>
    <mergeCell ref="AY6:AY7"/>
    <mergeCell ref="CE6:CE7"/>
    <mergeCell ref="CF6:CF7"/>
  </mergeCells>
  <dataValidations count="5">
    <dataValidation type="list" allowBlank="1" showInputMessage="1" showErrorMessage="1" sqref="AS8:AS32">
      <formula1>基本信息输入表!$A$126:$A$128</formula1>
    </dataValidation>
    <dataValidation type="list" allowBlank="1" showInputMessage="1" showErrorMessage="1" sqref="AU8:AU32">
      <formula1>基本信息输入表!$A$129:$A$132</formula1>
    </dataValidation>
    <dataValidation type="list" allowBlank="1" showInputMessage="1" showErrorMessage="1" sqref="AY8:AY32">
      <formula1>基本信息输入表!$A$148:$A$152</formula1>
    </dataValidation>
    <dataValidation type="list" allowBlank="1" showInputMessage="1" showErrorMessage="1" sqref="AL8:AP32">
      <formula1>$A$108:$A$109</formula1>
    </dataValidation>
    <dataValidation type="list" allowBlank="1" showInputMessage="1" showErrorMessage="1" sqref="AD8:AI32">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0" fitToHeight="1000" orientation="landscape"/>
  <headerFooter scaleWithDoc="0">
    <oddFooter>&amp;R&amp;"宋体,常规"&amp;10&amp;P/&amp;N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W65"/>
  <sheetViews>
    <sheetView showGridLines="0" showZeros="0" tabSelected="1" view="pageBreakPreview" zoomScale="55" zoomScaleNormal="100" topLeftCell="C28" workbookViewId="0">
      <selection activeCell="V39" sqref="V39"/>
    </sheetView>
  </sheetViews>
  <sheetFormatPr defaultColWidth="9" defaultRowHeight="15.75" customHeight="1"/>
  <cols>
    <col min="1" max="1" width="5.25" style="203" customWidth="1"/>
    <col min="2" max="2" width="8.5" style="203" customWidth="1"/>
    <col min="3" max="3" width="26.875" style="3" customWidth="1"/>
    <col min="4" max="4" width="15.0833333333333" style="3" customWidth="1"/>
    <col min="5" max="5" width="5.875" style="2" customWidth="1"/>
    <col min="6" max="6" width="4.125" style="2" customWidth="1"/>
    <col min="7" max="7" width="5.125" style="2" customWidth="1"/>
    <col min="8" max="8" width="9.25" style="2" customWidth="1"/>
    <col min="9" max="10" width="11.4166666666667" style="204" customWidth="1"/>
    <col min="11" max="11" width="5.25" style="2" customWidth="1"/>
    <col min="12" max="14" width="12.625" style="2" hidden="1" customWidth="1" outlineLevel="1"/>
    <col min="15" max="16" width="4.375" style="2" hidden="1" customWidth="1" outlineLevel="1"/>
    <col min="17" max="17" width="7.125" style="2" hidden="1" customWidth="1" outlineLevel="1"/>
    <col min="18" max="18" width="12.625" style="2" customWidth="1" collapsed="1"/>
    <col min="19" max="19" width="12.625" style="3" customWidth="1"/>
    <col min="20" max="20" width="8.75" style="3" customWidth="1"/>
    <col min="21" max="23" width="12.625" style="3" customWidth="1"/>
    <col min="24" max="24" width="7.875" style="3" customWidth="1"/>
    <col min="25" max="25" width="9.91666666666667" style="3" customWidth="1"/>
    <col min="26" max="26" width="7.5" style="205" customWidth="1"/>
    <col min="27" max="27" width="5.625" style="206" customWidth="1" outlineLevel="1"/>
    <col min="28" max="28" width="13.5" style="206" customWidth="1" outlineLevel="1"/>
    <col min="29" max="29" width="10.375" style="206" customWidth="1" outlineLevel="1"/>
    <col min="30" max="30" width="15.875" style="206" customWidth="1" outlineLevel="1"/>
    <col min="31" max="31" width="15.25" style="4" customWidth="1" outlineLevel="1"/>
    <col min="32" max="32" width="14.75" style="4" customWidth="1" outlineLevel="1"/>
    <col min="33" max="33" width="13.625" style="4" customWidth="1"/>
    <col min="34" max="37" width="5.625" style="4" customWidth="1" outlineLevel="1"/>
    <col min="38" max="39" width="7.25" style="4" customWidth="1" outlineLevel="1"/>
    <col min="40" max="40" width="5.625" style="4" customWidth="1" outlineLevel="1"/>
    <col min="41" max="44" width="8.625" style="4" customWidth="1" outlineLevel="1"/>
    <col min="45" max="45" width="14.625" style="4" customWidth="1" outlineLevel="1"/>
    <col min="46" max="46" width="13.625" style="4" customWidth="1"/>
    <col min="47" max="48" width="8.625" style="4" customWidth="1" outlineLevel="1"/>
    <col min="49" max="50" width="11.25" style="4" customWidth="1" outlineLevel="1"/>
    <col min="51" max="62" width="8.625" style="4" customWidth="1" outlineLevel="2"/>
    <col min="63" max="65" width="10.25" style="4" customWidth="1" outlineLevel="2"/>
    <col min="66" max="67" width="8.625" style="4" customWidth="1" outlineLevel="1"/>
    <col min="68" max="68" width="8.625" style="4" customWidth="1"/>
    <col min="69" max="69" width="13.75" style="4" customWidth="1"/>
    <col min="70" max="74" width="13.625" style="4" customWidth="1" outlineLevel="1"/>
    <col min="75" max="75" width="13.625" style="4" customWidth="1"/>
    <col min="76" max="16384" width="9" style="3"/>
  </cols>
  <sheetData>
    <row r="1" customHeight="1" spans="1:1">
      <c r="A1" s="207" t="s">
        <v>435</v>
      </c>
    </row>
    <row r="2" s="1" customFormat="1" ht="30" customHeight="1" spans="1:75">
      <c r="A2" s="208" t="s">
        <v>1163</v>
      </c>
      <c r="B2" s="208"/>
      <c r="C2" s="6"/>
      <c r="D2" s="6"/>
      <c r="E2" s="6"/>
      <c r="F2" s="6"/>
      <c r="G2" s="6"/>
      <c r="H2" s="6"/>
      <c r="I2" s="220"/>
      <c r="J2" s="220"/>
      <c r="K2" s="6"/>
      <c r="L2" s="6"/>
      <c r="M2" s="6"/>
      <c r="N2" s="6"/>
      <c r="O2" s="6"/>
      <c r="P2" s="6"/>
      <c r="Q2" s="6"/>
      <c r="R2" s="6"/>
      <c r="S2" s="6"/>
      <c r="T2" s="6"/>
      <c r="U2" s="6"/>
      <c r="V2" s="6"/>
      <c r="W2" s="6"/>
      <c r="X2" s="6"/>
      <c r="Y2" s="6"/>
      <c r="Z2" s="227"/>
      <c r="AA2" s="228"/>
      <c r="AB2" s="228"/>
      <c r="AC2" s="228"/>
      <c r="AD2" s="22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row>
    <row r="3" customHeight="1" spans="1:75">
      <c r="A3" s="203" t="str">
        <f>"评估基准日："&amp;TEXT(基本信息输入表!M7,"yyyy年mm月dd日")</f>
        <v>评估基准日：2024年06月30日</v>
      </c>
      <c r="C3" s="2"/>
      <c r="D3" s="2"/>
      <c r="S3" s="2"/>
      <c r="T3" s="2"/>
      <c r="U3" s="2"/>
      <c r="V3" s="2"/>
      <c r="W3" s="2"/>
      <c r="X3" s="2"/>
      <c r="Y3" s="2"/>
      <c r="Z3" s="229"/>
      <c r="AA3" s="228"/>
      <c r="AB3" s="228"/>
      <c r="AC3" s="228"/>
      <c r="AD3" s="22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row>
    <row r="4" ht="14.1" customHeight="1" spans="3:26">
      <c r="C4" s="2"/>
      <c r="D4" s="2"/>
      <c r="S4" s="2"/>
      <c r="T4" s="2"/>
      <c r="U4" s="2"/>
      <c r="V4" s="2"/>
      <c r="W4" s="2"/>
      <c r="X4" s="2"/>
      <c r="Y4" s="2" t="s">
        <v>1164</v>
      </c>
      <c r="Z4" s="96"/>
    </row>
    <row r="5" customHeight="1" spans="1:75">
      <c r="A5" s="209" t="str">
        <f>基本信息输入表!K6&amp;"："&amp;基本信息输入表!M6</f>
        <v>被评估单位：贵州天然气能源投资股份有限公司</v>
      </c>
      <c r="B5" s="209"/>
      <c r="C5" s="7"/>
      <c r="D5" s="7"/>
      <c r="E5" s="7"/>
      <c r="Y5" s="21" t="s">
        <v>469</v>
      </c>
      <c r="Z5" s="96"/>
      <c r="AA5" s="230" t="s">
        <v>598</v>
      </c>
      <c r="AB5" s="230"/>
      <c r="AC5" s="230"/>
      <c r="AD5" s="230"/>
      <c r="AE5" s="20"/>
      <c r="AF5" s="20"/>
      <c r="AG5" s="20"/>
      <c r="AH5" s="30" t="s">
        <v>599</v>
      </c>
      <c r="AI5" s="31"/>
      <c r="AJ5" s="31"/>
      <c r="AK5" s="31"/>
      <c r="AL5" s="31"/>
      <c r="AM5" s="31"/>
      <c r="AN5" s="31"/>
      <c r="AO5" s="31"/>
      <c r="AP5" s="31"/>
      <c r="AQ5" s="31"/>
      <c r="AR5" s="31"/>
      <c r="AS5" s="31"/>
      <c r="AT5" s="32"/>
      <c r="AU5" s="68" t="s">
        <v>600</v>
      </c>
      <c r="AV5" s="36"/>
      <c r="AW5" s="36"/>
      <c r="AX5" s="36"/>
      <c r="AY5" s="36"/>
      <c r="AZ5" s="36"/>
      <c r="BA5" s="36"/>
      <c r="BB5" s="36"/>
      <c r="BC5" s="36"/>
      <c r="BD5" s="36"/>
      <c r="BE5" s="36"/>
      <c r="BF5" s="36"/>
      <c r="BG5" s="36"/>
      <c r="BH5" s="36"/>
      <c r="BI5" s="36"/>
      <c r="BJ5" s="36"/>
      <c r="BK5" s="36"/>
      <c r="BL5" s="36"/>
      <c r="BM5" s="36"/>
      <c r="BN5" s="36"/>
      <c r="BO5" s="36"/>
      <c r="BP5" s="36"/>
      <c r="BQ5" s="37"/>
      <c r="BR5" s="33" t="s">
        <v>601</v>
      </c>
      <c r="BS5" s="33"/>
      <c r="BT5" s="33"/>
      <c r="BU5" s="33"/>
      <c r="BV5" s="33"/>
      <c r="BW5" s="33"/>
    </row>
    <row r="6" s="2" customFormat="1" customHeight="1" spans="1:75">
      <c r="A6" s="210" t="s">
        <v>470</v>
      </c>
      <c r="B6" s="211" t="s">
        <v>1040</v>
      </c>
      <c r="C6" s="112" t="s">
        <v>1108</v>
      </c>
      <c r="D6" s="112" t="s">
        <v>797</v>
      </c>
      <c r="E6" s="112" t="s">
        <v>1109</v>
      </c>
      <c r="F6" s="112" t="s">
        <v>770</v>
      </c>
      <c r="G6" s="112" t="s">
        <v>771</v>
      </c>
      <c r="H6" s="144" t="s">
        <v>778</v>
      </c>
      <c r="I6" s="221" t="s">
        <v>1113</v>
      </c>
      <c r="J6" s="221" t="s">
        <v>820</v>
      </c>
      <c r="K6" s="132" t="s">
        <v>1046</v>
      </c>
      <c r="L6" s="146" t="s">
        <v>694</v>
      </c>
      <c r="M6" s="147"/>
      <c r="N6" s="148"/>
      <c r="O6" s="146" t="s">
        <v>695</v>
      </c>
      <c r="P6" s="147"/>
      <c r="Q6" s="148"/>
      <c r="R6" s="9" t="s">
        <v>442</v>
      </c>
      <c r="S6" s="9"/>
      <c r="T6" s="149" t="s">
        <v>781</v>
      </c>
      <c r="U6" s="9" t="s">
        <v>443</v>
      </c>
      <c r="V6" s="9"/>
      <c r="W6" s="9"/>
      <c r="X6" s="112" t="s">
        <v>445</v>
      </c>
      <c r="Y6" s="112" t="s">
        <v>588</v>
      </c>
      <c r="Z6" s="231"/>
      <c r="AA6" s="230" t="s">
        <v>602</v>
      </c>
      <c r="AB6" s="230" t="s">
        <v>654</v>
      </c>
      <c r="AC6" s="230" t="s">
        <v>696</v>
      </c>
      <c r="AD6" s="232" t="s">
        <v>630</v>
      </c>
      <c r="AE6" s="23" t="s">
        <v>604</v>
      </c>
      <c r="AF6" s="20" t="s">
        <v>605</v>
      </c>
      <c r="AG6" s="20"/>
      <c r="AH6" s="30" t="s">
        <v>606</v>
      </c>
      <c r="AI6" s="31"/>
      <c r="AJ6" s="31"/>
      <c r="AK6" s="31"/>
      <c r="AL6" s="31"/>
      <c r="AM6" s="31"/>
      <c r="AN6" s="32"/>
      <c r="AO6" s="33" t="s">
        <v>607</v>
      </c>
      <c r="AP6" s="33"/>
      <c r="AQ6" s="33" t="s">
        <v>656</v>
      </c>
      <c r="AR6" s="33"/>
      <c r="AS6" s="33" t="s">
        <v>608</v>
      </c>
      <c r="AT6" s="38"/>
      <c r="AU6" s="20" t="s">
        <v>609</v>
      </c>
      <c r="AV6" s="20" t="s">
        <v>657</v>
      </c>
      <c r="AW6" s="20"/>
      <c r="AX6" s="20"/>
      <c r="AY6" s="69" t="s">
        <v>823</v>
      </c>
      <c r="AZ6" s="70"/>
      <c r="BA6" s="70"/>
      <c r="BB6" s="70"/>
      <c r="BC6" s="70"/>
      <c r="BD6" s="70"/>
      <c r="BE6" s="70"/>
      <c r="BF6" s="70"/>
      <c r="BG6" s="70"/>
      <c r="BH6" s="70"/>
      <c r="BI6" s="70"/>
      <c r="BJ6" s="70"/>
      <c r="BK6" s="70"/>
      <c r="BL6" s="70"/>
      <c r="BM6" s="70"/>
      <c r="BN6" s="20" t="s">
        <v>443</v>
      </c>
      <c r="BO6" s="20"/>
      <c r="BP6" s="20"/>
      <c r="BQ6" s="72"/>
      <c r="BR6" s="33" t="s">
        <v>444</v>
      </c>
      <c r="BS6" s="33"/>
      <c r="BT6" s="30" t="s">
        <v>611</v>
      </c>
      <c r="BU6" s="32"/>
      <c r="BV6" s="33" t="s">
        <v>612</v>
      </c>
      <c r="BW6" s="38"/>
    </row>
    <row r="7" s="2" customFormat="1" ht="25.5" customHeight="1" spans="1:75">
      <c r="A7" s="210"/>
      <c r="B7" s="212"/>
      <c r="C7" s="9"/>
      <c r="D7" s="9"/>
      <c r="E7" s="9"/>
      <c r="F7" s="9"/>
      <c r="G7" s="9"/>
      <c r="H7" s="145"/>
      <c r="I7" s="222"/>
      <c r="J7" s="222"/>
      <c r="K7" s="141"/>
      <c r="L7" s="148" t="s">
        <v>838</v>
      </c>
      <c r="M7" s="148" t="s">
        <v>840</v>
      </c>
      <c r="N7" s="148" t="s">
        <v>1048</v>
      </c>
      <c r="O7" s="148" t="s">
        <v>838</v>
      </c>
      <c r="P7" s="148" t="s">
        <v>840</v>
      </c>
      <c r="Q7" s="148" t="s">
        <v>1048</v>
      </c>
      <c r="R7" s="14" t="s">
        <v>838</v>
      </c>
      <c r="S7" s="9" t="s">
        <v>840</v>
      </c>
      <c r="T7" s="150"/>
      <c r="U7" s="9" t="s">
        <v>838</v>
      </c>
      <c r="V7" s="112" t="s">
        <v>825</v>
      </c>
      <c r="W7" s="9" t="s">
        <v>840</v>
      </c>
      <c r="X7" s="9"/>
      <c r="Y7" s="9"/>
      <c r="Z7" s="229"/>
      <c r="AA7" s="230"/>
      <c r="AB7" s="230"/>
      <c r="AC7" s="230"/>
      <c r="AD7" s="230"/>
      <c r="AE7" s="20"/>
      <c r="AF7" s="20"/>
      <c r="AG7" s="20"/>
      <c r="AH7" s="33" t="s">
        <v>617</v>
      </c>
      <c r="AI7" s="95" t="s">
        <v>1117</v>
      </c>
      <c r="AJ7" s="95" t="s">
        <v>972</v>
      </c>
      <c r="AK7" s="95" t="s">
        <v>1049</v>
      </c>
      <c r="AL7" s="33" t="s">
        <v>667</v>
      </c>
      <c r="AM7" s="33" t="s">
        <v>620</v>
      </c>
      <c r="AN7" s="30" t="s">
        <v>621</v>
      </c>
      <c r="AO7" s="33" t="s">
        <v>622</v>
      </c>
      <c r="AP7" s="33" t="s">
        <v>623</v>
      </c>
      <c r="AQ7" s="33" t="s">
        <v>622</v>
      </c>
      <c r="AR7" s="33" t="s">
        <v>668</v>
      </c>
      <c r="AS7" s="33"/>
      <c r="AT7" s="41"/>
      <c r="AU7" s="20"/>
      <c r="AV7" s="20" t="s">
        <v>669</v>
      </c>
      <c r="AW7" s="20" t="s">
        <v>826</v>
      </c>
      <c r="AX7" s="20" t="s">
        <v>670</v>
      </c>
      <c r="AY7" s="110" t="s">
        <v>784</v>
      </c>
      <c r="AZ7" s="110" t="s">
        <v>827</v>
      </c>
      <c r="BA7" s="22" t="s">
        <v>1118</v>
      </c>
      <c r="BB7" s="22" t="s">
        <v>1119</v>
      </c>
      <c r="BC7" s="22" t="s">
        <v>829</v>
      </c>
      <c r="BD7" s="22" t="s">
        <v>830</v>
      </c>
      <c r="BE7" s="22" t="s">
        <v>831</v>
      </c>
      <c r="BF7" s="22" t="s">
        <v>1126</v>
      </c>
      <c r="BG7" s="110" t="s">
        <v>786</v>
      </c>
      <c r="BH7" s="110" t="s">
        <v>1165</v>
      </c>
      <c r="BI7" s="22" t="s">
        <v>1139</v>
      </c>
      <c r="BJ7" s="110" t="s">
        <v>836</v>
      </c>
      <c r="BK7" s="22" t="s">
        <v>1140</v>
      </c>
      <c r="BL7" s="22" t="s">
        <v>1166</v>
      </c>
      <c r="BM7" s="22"/>
      <c r="BN7" s="20" t="s">
        <v>838</v>
      </c>
      <c r="BO7" s="20" t="s">
        <v>839</v>
      </c>
      <c r="BP7" s="20" t="s">
        <v>840</v>
      </c>
      <c r="BQ7" s="37"/>
      <c r="BR7" s="33" t="s">
        <v>841</v>
      </c>
      <c r="BS7" s="33" t="s">
        <v>842</v>
      </c>
      <c r="BT7" s="33" t="s">
        <v>838</v>
      </c>
      <c r="BU7" s="33" t="s">
        <v>840</v>
      </c>
      <c r="BV7" s="33"/>
      <c r="BW7" s="41"/>
    </row>
    <row r="8" s="65" customFormat="1" customHeight="1" spans="1:75">
      <c r="A8" s="213">
        <f t="shared" ref="A8:A26" si="0">IF(C8="","",ROW()-7)</f>
        <v>1</v>
      </c>
      <c r="B8" s="210" t="s">
        <v>1167</v>
      </c>
      <c r="C8" s="13" t="s">
        <v>1168</v>
      </c>
      <c r="D8" s="13" t="s">
        <v>1169</v>
      </c>
      <c r="E8" s="9" t="s">
        <v>1170</v>
      </c>
      <c r="F8" s="9" t="s">
        <v>1171</v>
      </c>
      <c r="G8" s="9">
        <v>10</v>
      </c>
      <c r="H8" s="214" t="s">
        <v>1172</v>
      </c>
      <c r="I8" s="223">
        <v>42403</v>
      </c>
      <c r="J8" s="223">
        <v>42403</v>
      </c>
      <c r="K8" s="14">
        <v>3</v>
      </c>
      <c r="L8" s="14">
        <v>20735</v>
      </c>
      <c r="M8" s="14">
        <v>0</v>
      </c>
      <c r="N8" s="14">
        <v>0</v>
      </c>
      <c r="O8" s="14"/>
      <c r="P8" s="14"/>
      <c r="Q8" s="14"/>
      <c r="R8" s="14">
        <f>L8+O8</f>
        <v>20735</v>
      </c>
      <c r="S8" s="142">
        <f>M8+P8</f>
        <v>0</v>
      </c>
      <c r="T8" s="142">
        <f>N8+Q8</f>
        <v>0</v>
      </c>
      <c r="U8" s="9">
        <v>11300</v>
      </c>
      <c r="V8" s="112">
        <v>16</v>
      </c>
      <c r="W8" s="9">
        <v>1808</v>
      </c>
      <c r="X8" s="13" t="str">
        <f t="shared" ref="X8:X15" si="1">IF(S8-T8=0,"",(W8-S8+T8)/(S8-T8)*100)</f>
        <v/>
      </c>
      <c r="Y8" s="13"/>
      <c r="Z8" s="8"/>
      <c r="AA8" s="233"/>
      <c r="AB8" s="233" t="s">
        <v>1173</v>
      </c>
      <c r="AC8" s="233">
        <v>14310032</v>
      </c>
      <c r="AD8" s="233" t="s">
        <v>1174</v>
      </c>
      <c r="AE8" s="234"/>
      <c r="AF8" s="234"/>
      <c r="AG8" s="13"/>
      <c r="AH8" s="234"/>
      <c r="AI8" s="234"/>
      <c r="AJ8" s="234"/>
      <c r="AK8" s="234"/>
      <c r="AL8" s="234"/>
      <c r="AM8" s="234"/>
      <c r="AN8" s="234"/>
      <c r="AO8" s="234"/>
      <c r="AP8" s="234"/>
      <c r="AQ8" s="234"/>
      <c r="AR8" s="234"/>
      <c r="AS8" s="234"/>
      <c r="AT8" s="234"/>
      <c r="AU8" s="234" t="s">
        <v>224</v>
      </c>
      <c r="AV8" s="234" t="s">
        <v>208</v>
      </c>
      <c r="AW8" s="234"/>
      <c r="AX8" s="234"/>
      <c r="AY8" s="234"/>
      <c r="AZ8" s="234"/>
      <c r="BA8" s="239">
        <f t="shared" ref="BA8:BA15" si="2">YEAR(G8)</f>
        <v>1900</v>
      </c>
      <c r="BB8" s="234"/>
      <c r="BC8" s="234">
        <f>(基本信息输入表!$M$7-J8)/365</f>
        <v>8.41095890410959</v>
      </c>
      <c r="BD8" s="234"/>
      <c r="BE8" s="234">
        <f t="shared" ref="BE8:BE15" si="3">IFERROR(BD8/(BC8+BD8)*100,"")</f>
        <v>0</v>
      </c>
      <c r="BF8" s="234"/>
      <c r="BG8" s="234"/>
      <c r="BH8" s="234"/>
      <c r="BI8" s="234">
        <f t="shared" ref="BI8:BI15" si="4">BF8*(1+BG8+BH8)</f>
        <v>0</v>
      </c>
      <c r="BJ8" s="234">
        <f t="shared" ref="BJ8:BJ15" si="5">BF8/1.17*17%+BG8/1.11*11%</f>
        <v>0</v>
      </c>
      <c r="BK8" s="234">
        <f t="shared" ref="BK8:BK15" si="6">BI8-BJ8</f>
        <v>0</v>
      </c>
      <c r="BL8" s="234" t="str">
        <f>IFERROR(AVERAGE(#REF!),"")</f>
        <v/>
      </c>
      <c r="BM8" s="234"/>
      <c r="BN8" s="234">
        <f t="shared" ref="BN8:BN15" si="7">IF(AU8="市场法",BL8,IF(BK8&lt;10,BK8,ROUND(BK8,-1)))</f>
        <v>0</v>
      </c>
      <c r="BO8" s="241">
        <f t="shared" ref="BO8:BO15" si="8">IF(AU8="市场法","",ROUND(BE8,0))</f>
        <v>0</v>
      </c>
      <c r="BP8" s="242">
        <f t="shared" ref="BP8:BP15" si="9">IF(AU8="市场法",BL8,IFERROR(BN8*BO8/100,""))</f>
        <v>0</v>
      </c>
      <c r="BQ8" s="234"/>
      <c r="BR8" s="234">
        <f t="shared" ref="BR8:BR15" si="10">IFERROR((BN8-R8)/R8*100,"")</f>
        <v>-100</v>
      </c>
      <c r="BS8" s="234" t="str">
        <f t="shared" ref="BS8:BS15" si="11">IFERROR((BP8-S8+T8)/(S8-T8)*100,"")</f>
        <v/>
      </c>
      <c r="BT8" s="234"/>
      <c r="BU8" s="234"/>
      <c r="BV8" s="234"/>
      <c r="BW8" s="234"/>
    </row>
    <row r="9" s="65" customFormat="1" customHeight="1" spans="1:75">
      <c r="A9" s="213">
        <f t="shared" si="0"/>
        <v>2</v>
      </c>
      <c r="B9" s="210" t="s">
        <v>1167</v>
      </c>
      <c r="C9" s="13" t="s">
        <v>1175</v>
      </c>
      <c r="D9" s="13" t="s">
        <v>1169</v>
      </c>
      <c r="E9" s="9" t="s">
        <v>1170</v>
      </c>
      <c r="F9" s="9" t="s">
        <v>1171</v>
      </c>
      <c r="G9" s="9">
        <v>9</v>
      </c>
      <c r="H9" s="214" t="s">
        <v>1172</v>
      </c>
      <c r="I9" s="223">
        <v>42403</v>
      </c>
      <c r="J9" s="223">
        <v>42403</v>
      </c>
      <c r="K9" s="14">
        <v>3</v>
      </c>
      <c r="L9" s="14">
        <v>18850</v>
      </c>
      <c r="M9" s="14">
        <v>0</v>
      </c>
      <c r="N9" s="14">
        <v>0</v>
      </c>
      <c r="O9" s="14"/>
      <c r="P9" s="14"/>
      <c r="Q9" s="14"/>
      <c r="R9" s="14">
        <f t="shared" ref="R9:R31" si="12">L9+O9</f>
        <v>18850</v>
      </c>
      <c r="S9" s="142">
        <f t="shared" ref="S9:S31" si="13">M9+P9</f>
        <v>0</v>
      </c>
      <c r="T9" s="142">
        <f t="shared" ref="T9:T31" si="14">N9+Q9</f>
        <v>0</v>
      </c>
      <c r="U9" s="9">
        <v>10170</v>
      </c>
      <c r="V9" s="112">
        <v>16</v>
      </c>
      <c r="W9" s="9">
        <v>1627</v>
      </c>
      <c r="X9" s="13" t="str">
        <f t="shared" si="1"/>
        <v/>
      </c>
      <c r="Y9" s="13"/>
      <c r="Z9" s="8"/>
      <c r="AA9" s="233"/>
      <c r="AB9" s="233" t="s">
        <v>1173</v>
      </c>
      <c r="AC9" s="233">
        <v>14310032</v>
      </c>
      <c r="AD9" s="233" t="s">
        <v>1174</v>
      </c>
      <c r="AE9" s="234"/>
      <c r="AF9" s="234"/>
      <c r="AG9" s="13"/>
      <c r="AH9" s="234"/>
      <c r="AI9" s="234"/>
      <c r="AJ9" s="234"/>
      <c r="AK9" s="234"/>
      <c r="AL9" s="234"/>
      <c r="AM9" s="238"/>
      <c r="AN9" s="234"/>
      <c r="AO9" s="234"/>
      <c r="AP9" s="234"/>
      <c r="AQ9" s="234"/>
      <c r="AR9" s="234"/>
      <c r="AS9" s="234"/>
      <c r="AT9" s="234"/>
      <c r="AU9" s="234" t="s">
        <v>224</v>
      </c>
      <c r="AV9" s="234"/>
      <c r="AW9" s="234"/>
      <c r="AX9" s="234"/>
      <c r="AY9" s="234"/>
      <c r="AZ9" s="234"/>
      <c r="BA9" s="239">
        <f t="shared" si="2"/>
        <v>1900</v>
      </c>
      <c r="BB9" s="234"/>
      <c r="BC9" s="234">
        <f>(基本信息输入表!$M$7-J9)/365</f>
        <v>8.41095890410959</v>
      </c>
      <c r="BD9" s="234"/>
      <c r="BE9" s="234">
        <f t="shared" si="3"/>
        <v>0</v>
      </c>
      <c r="BF9" s="234"/>
      <c r="BG9" s="234"/>
      <c r="BH9" s="234"/>
      <c r="BI9" s="234">
        <f t="shared" si="4"/>
        <v>0</v>
      </c>
      <c r="BJ9" s="234">
        <f t="shared" si="5"/>
        <v>0</v>
      </c>
      <c r="BK9" s="234">
        <f t="shared" si="6"/>
        <v>0</v>
      </c>
      <c r="BL9" s="234" t="str">
        <f>IFERROR(AVERAGE(#REF!),"")</f>
        <v/>
      </c>
      <c r="BM9" s="234"/>
      <c r="BN9" s="234">
        <f t="shared" si="7"/>
        <v>0</v>
      </c>
      <c r="BO9" s="241">
        <f t="shared" si="8"/>
        <v>0</v>
      </c>
      <c r="BP9" s="242">
        <f t="shared" si="9"/>
        <v>0</v>
      </c>
      <c r="BQ9" s="234"/>
      <c r="BR9" s="234">
        <f t="shared" si="10"/>
        <v>-100</v>
      </c>
      <c r="BS9" s="234" t="str">
        <f t="shared" si="11"/>
        <v/>
      </c>
      <c r="BT9" s="234"/>
      <c r="BU9" s="234"/>
      <c r="BV9" s="234"/>
      <c r="BW9" s="234"/>
    </row>
    <row r="10" s="65" customFormat="1" customHeight="1" spans="1:75">
      <c r="A10" s="213">
        <f t="shared" si="0"/>
        <v>3</v>
      </c>
      <c r="B10" s="210" t="s">
        <v>1167</v>
      </c>
      <c r="C10" s="13" t="s">
        <v>1176</v>
      </c>
      <c r="D10" s="13" t="s">
        <v>1177</v>
      </c>
      <c r="E10" s="9" t="s">
        <v>1170</v>
      </c>
      <c r="F10" s="9" t="s">
        <v>1178</v>
      </c>
      <c r="G10" s="9">
        <v>22</v>
      </c>
      <c r="H10" s="214" t="s">
        <v>1172</v>
      </c>
      <c r="I10" s="223">
        <v>42403</v>
      </c>
      <c r="J10" s="223">
        <v>42403</v>
      </c>
      <c r="K10" s="14">
        <v>3</v>
      </c>
      <c r="L10" s="14">
        <v>33660</v>
      </c>
      <c r="M10" s="14">
        <v>0</v>
      </c>
      <c r="N10" s="14">
        <v>0</v>
      </c>
      <c r="O10" s="14"/>
      <c r="P10" s="14"/>
      <c r="Q10" s="14"/>
      <c r="R10" s="14">
        <f t="shared" si="12"/>
        <v>33660</v>
      </c>
      <c r="S10" s="142">
        <f t="shared" si="13"/>
        <v>0</v>
      </c>
      <c r="T10" s="142">
        <f t="shared" si="14"/>
        <v>0</v>
      </c>
      <c r="U10" s="9">
        <v>30380</v>
      </c>
      <c r="V10" s="112">
        <v>16</v>
      </c>
      <c r="W10" s="9">
        <v>4861</v>
      </c>
      <c r="X10" s="13" t="str">
        <f t="shared" si="1"/>
        <v/>
      </c>
      <c r="Y10" s="13"/>
      <c r="Z10" s="8"/>
      <c r="AA10" s="233"/>
      <c r="AB10" s="233" t="s">
        <v>1173</v>
      </c>
      <c r="AC10" s="233">
        <v>14310032</v>
      </c>
      <c r="AD10" s="233" t="s">
        <v>1174</v>
      </c>
      <c r="AE10" s="234"/>
      <c r="AF10" s="234"/>
      <c r="AG10" s="13"/>
      <c r="AH10" s="234"/>
      <c r="AI10" s="234"/>
      <c r="AJ10" s="234"/>
      <c r="AK10" s="234"/>
      <c r="AL10" s="234"/>
      <c r="AM10" s="238"/>
      <c r="AN10" s="234"/>
      <c r="AO10" s="234"/>
      <c r="AP10" s="234"/>
      <c r="AQ10" s="234"/>
      <c r="AR10" s="234"/>
      <c r="AS10" s="234"/>
      <c r="AT10" s="234"/>
      <c r="AU10" s="234" t="s">
        <v>224</v>
      </c>
      <c r="AV10" s="234"/>
      <c r="AW10" s="234"/>
      <c r="AX10" s="234"/>
      <c r="AY10" s="234"/>
      <c r="AZ10" s="234"/>
      <c r="BA10" s="239">
        <f t="shared" si="2"/>
        <v>1900</v>
      </c>
      <c r="BB10" s="234"/>
      <c r="BC10" s="234">
        <f>(基本信息输入表!$M$7-J10)/365</f>
        <v>8.41095890410959</v>
      </c>
      <c r="BD10" s="234"/>
      <c r="BE10" s="234">
        <f t="shared" si="3"/>
        <v>0</v>
      </c>
      <c r="BF10" s="234"/>
      <c r="BG10" s="234"/>
      <c r="BH10" s="234"/>
      <c r="BI10" s="234">
        <f t="shared" si="4"/>
        <v>0</v>
      </c>
      <c r="BJ10" s="234">
        <f t="shared" si="5"/>
        <v>0</v>
      </c>
      <c r="BK10" s="234">
        <f t="shared" si="6"/>
        <v>0</v>
      </c>
      <c r="BL10" s="234" t="str">
        <f>IFERROR(AVERAGE(#REF!),"")</f>
        <v/>
      </c>
      <c r="BM10" s="234"/>
      <c r="BN10" s="234">
        <f t="shared" si="7"/>
        <v>0</v>
      </c>
      <c r="BO10" s="241">
        <f t="shared" si="8"/>
        <v>0</v>
      </c>
      <c r="BP10" s="242">
        <f t="shared" si="9"/>
        <v>0</v>
      </c>
      <c r="BQ10" s="234"/>
      <c r="BR10" s="234">
        <f t="shared" si="10"/>
        <v>-100</v>
      </c>
      <c r="BS10" s="234" t="str">
        <f t="shared" si="11"/>
        <v/>
      </c>
      <c r="BT10" s="234"/>
      <c r="BU10" s="234"/>
      <c r="BV10" s="234"/>
      <c r="BW10" s="234"/>
    </row>
    <row r="11" s="65" customFormat="1" customHeight="1" spans="1:75">
      <c r="A11" s="213">
        <f t="shared" si="0"/>
        <v>4</v>
      </c>
      <c r="B11" s="210" t="s">
        <v>1167</v>
      </c>
      <c r="C11" s="13" t="s">
        <v>1179</v>
      </c>
      <c r="D11" s="13" t="s">
        <v>1180</v>
      </c>
      <c r="E11" s="9" t="s">
        <v>1170</v>
      </c>
      <c r="F11" s="9" t="s">
        <v>1178</v>
      </c>
      <c r="G11" s="9">
        <v>22</v>
      </c>
      <c r="H11" s="214" t="s">
        <v>1172</v>
      </c>
      <c r="I11" s="223">
        <v>42403</v>
      </c>
      <c r="J11" s="223">
        <v>42403</v>
      </c>
      <c r="K11" s="14">
        <v>3</v>
      </c>
      <c r="L11" s="14">
        <v>4400</v>
      </c>
      <c r="M11" s="14">
        <v>0</v>
      </c>
      <c r="N11" s="14">
        <v>0</v>
      </c>
      <c r="O11" s="14"/>
      <c r="P11" s="14"/>
      <c r="Q11" s="14"/>
      <c r="R11" s="14">
        <f t="shared" si="12"/>
        <v>4400</v>
      </c>
      <c r="S11" s="142">
        <f t="shared" si="13"/>
        <v>0</v>
      </c>
      <c r="T11" s="142">
        <f t="shared" si="14"/>
        <v>0</v>
      </c>
      <c r="U11" s="9">
        <v>0</v>
      </c>
      <c r="V11" s="112"/>
      <c r="W11" s="9">
        <v>0</v>
      </c>
      <c r="X11" s="13" t="str">
        <f t="shared" si="1"/>
        <v/>
      </c>
      <c r="Y11" s="217" t="s">
        <v>1181</v>
      </c>
      <c r="Z11" s="8"/>
      <c r="AA11" s="233"/>
      <c r="AB11" s="233" t="s">
        <v>1173</v>
      </c>
      <c r="AC11" s="233">
        <v>14310032</v>
      </c>
      <c r="AD11" s="233" t="s">
        <v>1174</v>
      </c>
      <c r="AE11" s="234"/>
      <c r="AF11" s="234"/>
      <c r="AG11" s="13"/>
      <c r="AH11" s="234"/>
      <c r="AI11" s="234"/>
      <c r="AJ11" s="234"/>
      <c r="AK11" s="234"/>
      <c r="AL11" s="234"/>
      <c r="AM11" s="238"/>
      <c r="AN11" s="234"/>
      <c r="AO11" s="234"/>
      <c r="AP11" s="234"/>
      <c r="AQ11" s="234"/>
      <c r="AR11" s="234"/>
      <c r="AS11" s="234"/>
      <c r="AT11" s="234"/>
      <c r="AU11" s="234" t="s">
        <v>224</v>
      </c>
      <c r="AV11" s="234"/>
      <c r="AW11" s="234"/>
      <c r="AX11" s="234"/>
      <c r="AY11" s="234"/>
      <c r="AZ11" s="234"/>
      <c r="BA11" s="239">
        <f t="shared" si="2"/>
        <v>1900</v>
      </c>
      <c r="BB11" s="234"/>
      <c r="BC11" s="234">
        <f>(基本信息输入表!$M$7-J11)/365</f>
        <v>8.41095890410959</v>
      </c>
      <c r="BD11" s="234"/>
      <c r="BE11" s="234">
        <f t="shared" si="3"/>
        <v>0</v>
      </c>
      <c r="BF11" s="234"/>
      <c r="BG11" s="234"/>
      <c r="BH11" s="234"/>
      <c r="BI11" s="234">
        <f t="shared" si="4"/>
        <v>0</v>
      </c>
      <c r="BJ11" s="234">
        <f t="shared" si="5"/>
        <v>0</v>
      </c>
      <c r="BK11" s="234">
        <f t="shared" si="6"/>
        <v>0</v>
      </c>
      <c r="BL11" s="234" t="str">
        <f>IFERROR(AVERAGE(#REF!),"")</f>
        <v/>
      </c>
      <c r="BM11" s="234"/>
      <c r="BN11" s="234">
        <f t="shared" si="7"/>
        <v>0</v>
      </c>
      <c r="BO11" s="241">
        <f t="shared" si="8"/>
        <v>0</v>
      </c>
      <c r="BP11" s="242">
        <f t="shared" si="9"/>
        <v>0</v>
      </c>
      <c r="BQ11" s="234"/>
      <c r="BR11" s="234">
        <f t="shared" si="10"/>
        <v>-100</v>
      </c>
      <c r="BS11" s="234" t="str">
        <f t="shared" si="11"/>
        <v/>
      </c>
      <c r="BT11" s="234"/>
      <c r="BU11" s="234"/>
      <c r="BV11" s="234"/>
      <c r="BW11" s="234"/>
    </row>
    <row r="12" s="65" customFormat="1" customHeight="1" spans="1:75">
      <c r="A12" s="213">
        <f t="shared" si="0"/>
        <v>5</v>
      </c>
      <c r="B12" s="210" t="s">
        <v>1167</v>
      </c>
      <c r="C12" s="13" t="s">
        <v>1182</v>
      </c>
      <c r="D12" s="13" t="s">
        <v>1180</v>
      </c>
      <c r="E12" s="9" t="s">
        <v>1170</v>
      </c>
      <c r="F12" s="9" t="s">
        <v>1178</v>
      </c>
      <c r="G12" s="9">
        <v>22</v>
      </c>
      <c r="H12" s="214" t="s">
        <v>1172</v>
      </c>
      <c r="I12" s="223">
        <v>42403</v>
      </c>
      <c r="J12" s="223">
        <v>42403</v>
      </c>
      <c r="K12" s="14">
        <v>3</v>
      </c>
      <c r="L12" s="14">
        <v>4576</v>
      </c>
      <c r="M12" s="14">
        <v>0</v>
      </c>
      <c r="N12" s="14">
        <v>0</v>
      </c>
      <c r="O12" s="14"/>
      <c r="P12" s="14"/>
      <c r="Q12" s="14"/>
      <c r="R12" s="14">
        <f t="shared" si="12"/>
        <v>4576</v>
      </c>
      <c r="S12" s="142">
        <f t="shared" si="13"/>
        <v>0</v>
      </c>
      <c r="T12" s="142">
        <f t="shared" si="14"/>
        <v>0</v>
      </c>
      <c r="U12" s="9">
        <v>0</v>
      </c>
      <c r="V12" s="112"/>
      <c r="W12" s="9">
        <v>0</v>
      </c>
      <c r="X12" s="13" t="str">
        <f t="shared" si="1"/>
        <v/>
      </c>
      <c r="Y12" s="217" t="s">
        <v>1181</v>
      </c>
      <c r="Z12" s="8"/>
      <c r="AA12" s="233"/>
      <c r="AB12" s="233" t="s">
        <v>1173</v>
      </c>
      <c r="AC12" s="233">
        <v>14310032</v>
      </c>
      <c r="AD12" s="233" t="s">
        <v>1174</v>
      </c>
      <c r="AE12" s="234"/>
      <c r="AF12" s="234"/>
      <c r="AG12" s="13"/>
      <c r="AH12" s="234"/>
      <c r="AI12" s="234"/>
      <c r="AJ12" s="234"/>
      <c r="AK12" s="234"/>
      <c r="AL12" s="234"/>
      <c r="AM12" s="238"/>
      <c r="AN12" s="234"/>
      <c r="AO12" s="234"/>
      <c r="AP12" s="234"/>
      <c r="AQ12" s="234"/>
      <c r="AR12" s="234"/>
      <c r="AS12" s="234"/>
      <c r="AT12" s="234"/>
      <c r="AU12" s="234" t="s">
        <v>224</v>
      </c>
      <c r="AV12" s="234"/>
      <c r="AW12" s="234"/>
      <c r="AX12" s="234"/>
      <c r="AY12" s="234"/>
      <c r="AZ12" s="234"/>
      <c r="BA12" s="239">
        <f t="shared" si="2"/>
        <v>1900</v>
      </c>
      <c r="BB12" s="234"/>
      <c r="BC12" s="234">
        <f>(基本信息输入表!$M$7-J12)/365</f>
        <v>8.41095890410959</v>
      </c>
      <c r="BD12" s="234"/>
      <c r="BE12" s="234">
        <f t="shared" si="3"/>
        <v>0</v>
      </c>
      <c r="BF12" s="234"/>
      <c r="BG12" s="234"/>
      <c r="BH12" s="234"/>
      <c r="BI12" s="234">
        <f t="shared" si="4"/>
        <v>0</v>
      </c>
      <c r="BJ12" s="234">
        <f t="shared" si="5"/>
        <v>0</v>
      </c>
      <c r="BK12" s="234">
        <f t="shared" si="6"/>
        <v>0</v>
      </c>
      <c r="BL12" s="234" t="str">
        <f>IFERROR(AVERAGE(#REF!),"")</f>
        <v/>
      </c>
      <c r="BM12" s="234"/>
      <c r="BN12" s="234">
        <f t="shared" si="7"/>
        <v>0</v>
      </c>
      <c r="BO12" s="241">
        <f t="shared" si="8"/>
        <v>0</v>
      </c>
      <c r="BP12" s="242">
        <f t="shared" si="9"/>
        <v>0</v>
      </c>
      <c r="BQ12" s="234"/>
      <c r="BR12" s="234">
        <f t="shared" si="10"/>
        <v>-100</v>
      </c>
      <c r="BS12" s="234" t="str">
        <f t="shared" si="11"/>
        <v/>
      </c>
      <c r="BT12" s="234"/>
      <c r="BU12" s="234"/>
      <c r="BV12" s="234"/>
      <c r="BW12" s="234"/>
    </row>
    <row r="13" s="65" customFormat="1" customHeight="1" spans="1:75">
      <c r="A13" s="213">
        <f t="shared" si="0"/>
        <v>6</v>
      </c>
      <c r="B13" s="210" t="s">
        <v>1167</v>
      </c>
      <c r="C13" s="13" t="s">
        <v>1183</v>
      </c>
      <c r="D13" s="13" t="s">
        <v>1184</v>
      </c>
      <c r="E13" s="9" t="s">
        <v>1170</v>
      </c>
      <c r="F13" s="9" t="s">
        <v>1185</v>
      </c>
      <c r="G13" s="9">
        <v>19</v>
      </c>
      <c r="H13" s="214" t="s">
        <v>1172</v>
      </c>
      <c r="I13" s="223">
        <v>42403</v>
      </c>
      <c r="J13" s="223">
        <v>42403</v>
      </c>
      <c r="K13" s="14">
        <v>3</v>
      </c>
      <c r="L13" s="14">
        <v>14782</v>
      </c>
      <c r="M13" s="14">
        <v>0</v>
      </c>
      <c r="N13" s="14">
        <v>0</v>
      </c>
      <c r="O13" s="14"/>
      <c r="P13" s="14"/>
      <c r="Q13" s="14"/>
      <c r="R13" s="14">
        <f t="shared" si="12"/>
        <v>14782</v>
      </c>
      <c r="S13" s="142">
        <f t="shared" si="13"/>
        <v>0</v>
      </c>
      <c r="T13" s="142">
        <f t="shared" si="14"/>
        <v>0</v>
      </c>
      <c r="U13" s="9">
        <v>6750</v>
      </c>
      <c r="V13" s="112">
        <v>16</v>
      </c>
      <c r="W13" s="9">
        <v>1080</v>
      </c>
      <c r="X13" s="13" t="str">
        <f t="shared" si="1"/>
        <v/>
      </c>
      <c r="Y13" s="13"/>
      <c r="Z13" s="8"/>
      <c r="AA13" s="233"/>
      <c r="AB13" s="233" t="s">
        <v>1173</v>
      </c>
      <c r="AC13" s="233">
        <v>14310032</v>
      </c>
      <c r="AD13" s="233" t="s">
        <v>1174</v>
      </c>
      <c r="AE13" s="234"/>
      <c r="AF13" s="234"/>
      <c r="AG13" s="13"/>
      <c r="AH13" s="234"/>
      <c r="AI13" s="234"/>
      <c r="AJ13" s="234"/>
      <c r="AK13" s="234"/>
      <c r="AL13" s="234"/>
      <c r="AM13" s="238"/>
      <c r="AN13" s="234"/>
      <c r="AO13" s="234"/>
      <c r="AP13" s="234"/>
      <c r="AQ13" s="234"/>
      <c r="AR13" s="234"/>
      <c r="AS13" s="234"/>
      <c r="AT13" s="234"/>
      <c r="AU13" s="234" t="s">
        <v>224</v>
      </c>
      <c r="AV13" s="234"/>
      <c r="AW13" s="234"/>
      <c r="AX13" s="234"/>
      <c r="AY13" s="234"/>
      <c r="AZ13" s="234"/>
      <c r="BA13" s="239">
        <f t="shared" si="2"/>
        <v>1900</v>
      </c>
      <c r="BB13" s="234"/>
      <c r="BC13" s="234">
        <f>(基本信息输入表!$M$7-J13)/365</f>
        <v>8.41095890410959</v>
      </c>
      <c r="BD13" s="234"/>
      <c r="BE13" s="234">
        <f t="shared" si="3"/>
        <v>0</v>
      </c>
      <c r="BF13" s="234"/>
      <c r="BG13" s="234"/>
      <c r="BH13" s="234"/>
      <c r="BI13" s="234">
        <f t="shared" si="4"/>
        <v>0</v>
      </c>
      <c r="BJ13" s="234">
        <f t="shared" si="5"/>
        <v>0</v>
      </c>
      <c r="BK13" s="234">
        <f t="shared" si="6"/>
        <v>0</v>
      </c>
      <c r="BL13" s="234" t="str">
        <f>IFERROR(AVERAGE(#REF!),"")</f>
        <v/>
      </c>
      <c r="BM13" s="234"/>
      <c r="BN13" s="234">
        <f t="shared" si="7"/>
        <v>0</v>
      </c>
      <c r="BO13" s="241">
        <f t="shared" si="8"/>
        <v>0</v>
      </c>
      <c r="BP13" s="242">
        <f t="shared" si="9"/>
        <v>0</v>
      </c>
      <c r="BQ13" s="234"/>
      <c r="BR13" s="234">
        <f t="shared" si="10"/>
        <v>-100</v>
      </c>
      <c r="BS13" s="234" t="str">
        <f t="shared" si="11"/>
        <v/>
      </c>
      <c r="BT13" s="234"/>
      <c r="BU13" s="234"/>
      <c r="BV13" s="234"/>
      <c r="BW13" s="234"/>
    </row>
    <row r="14" s="65" customFormat="1" customHeight="1" spans="1:75">
      <c r="A14" s="213">
        <f t="shared" si="0"/>
        <v>7</v>
      </c>
      <c r="B14" s="210" t="s">
        <v>1167</v>
      </c>
      <c r="C14" s="13" t="s">
        <v>1186</v>
      </c>
      <c r="D14" s="13" t="s">
        <v>1187</v>
      </c>
      <c r="E14" s="9" t="s">
        <v>1170</v>
      </c>
      <c r="F14" s="9" t="s">
        <v>1185</v>
      </c>
      <c r="G14" s="9">
        <v>22</v>
      </c>
      <c r="H14" s="214" t="s">
        <v>1172</v>
      </c>
      <c r="I14" s="223">
        <v>42403</v>
      </c>
      <c r="J14" s="223">
        <v>42403</v>
      </c>
      <c r="K14" s="14">
        <v>3</v>
      </c>
      <c r="L14" s="14">
        <v>11022</v>
      </c>
      <c r="M14" s="14">
        <v>0</v>
      </c>
      <c r="N14" s="14">
        <v>0</v>
      </c>
      <c r="O14" s="14"/>
      <c r="P14" s="14"/>
      <c r="Q14" s="14"/>
      <c r="R14" s="14">
        <f t="shared" si="12"/>
        <v>11022</v>
      </c>
      <c r="S14" s="142">
        <f t="shared" si="13"/>
        <v>0</v>
      </c>
      <c r="T14" s="142">
        <f t="shared" si="14"/>
        <v>0</v>
      </c>
      <c r="U14" s="9">
        <v>5900</v>
      </c>
      <c r="V14" s="112">
        <v>16</v>
      </c>
      <c r="W14" s="9">
        <v>944</v>
      </c>
      <c r="X14" s="13" t="str">
        <f t="shared" si="1"/>
        <v/>
      </c>
      <c r="Y14" s="13"/>
      <c r="Z14" s="8"/>
      <c r="AA14" s="233"/>
      <c r="AB14" s="233" t="s">
        <v>1173</v>
      </c>
      <c r="AC14" s="233">
        <v>14310032</v>
      </c>
      <c r="AD14" s="233" t="s">
        <v>1174</v>
      </c>
      <c r="AE14" s="234"/>
      <c r="AF14" s="234"/>
      <c r="AG14" s="13"/>
      <c r="AH14" s="234"/>
      <c r="AI14" s="234"/>
      <c r="AJ14" s="234"/>
      <c r="AK14" s="234"/>
      <c r="AL14" s="234"/>
      <c r="AM14" s="238"/>
      <c r="AN14" s="234"/>
      <c r="AO14" s="234"/>
      <c r="AP14" s="234"/>
      <c r="AQ14" s="234"/>
      <c r="AR14" s="234"/>
      <c r="AS14" s="234"/>
      <c r="AT14" s="234"/>
      <c r="AU14" s="234" t="s">
        <v>224</v>
      </c>
      <c r="AV14" s="234"/>
      <c r="AW14" s="234"/>
      <c r="AX14" s="234"/>
      <c r="AY14" s="234"/>
      <c r="AZ14" s="234"/>
      <c r="BA14" s="239">
        <f t="shared" si="2"/>
        <v>1900</v>
      </c>
      <c r="BB14" s="234"/>
      <c r="BC14" s="234">
        <f>(基本信息输入表!$M$7-J14)/365</f>
        <v>8.41095890410959</v>
      </c>
      <c r="BD14" s="234"/>
      <c r="BE14" s="234">
        <f t="shared" si="3"/>
        <v>0</v>
      </c>
      <c r="BF14" s="234"/>
      <c r="BG14" s="234"/>
      <c r="BH14" s="234"/>
      <c r="BI14" s="234">
        <f t="shared" si="4"/>
        <v>0</v>
      </c>
      <c r="BJ14" s="234">
        <f t="shared" si="5"/>
        <v>0</v>
      </c>
      <c r="BK14" s="234">
        <f t="shared" si="6"/>
        <v>0</v>
      </c>
      <c r="BL14" s="234" t="str">
        <f>IFERROR(AVERAGE(#REF!),"")</f>
        <v/>
      </c>
      <c r="BM14" s="234"/>
      <c r="BN14" s="234">
        <f t="shared" si="7"/>
        <v>0</v>
      </c>
      <c r="BO14" s="241">
        <f t="shared" si="8"/>
        <v>0</v>
      </c>
      <c r="BP14" s="242">
        <f t="shared" si="9"/>
        <v>0</v>
      </c>
      <c r="BQ14" s="234"/>
      <c r="BR14" s="234">
        <f t="shared" si="10"/>
        <v>-100</v>
      </c>
      <c r="BS14" s="234" t="str">
        <f t="shared" si="11"/>
        <v/>
      </c>
      <c r="BT14" s="234"/>
      <c r="BU14" s="234"/>
      <c r="BV14" s="234"/>
      <c r="BW14" s="234"/>
    </row>
    <row r="15" s="65" customFormat="1" customHeight="1" spans="1:75">
      <c r="A15" s="213">
        <f t="shared" si="0"/>
        <v>8</v>
      </c>
      <c r="B15" s="210" t="s">
        <v>1167</v>
      </c>
      <c r="C15" s="13" t="s">
        <v>1188</v>
      </c>
      <c r="D15" s="13" t="s">
        <v>1189</v>
      </c>
      <c r="E15" s="214" t="s">
        <v>1170</v>
      </c>
      <c r="F15" s="214" t="s">
        <v>1185</v>
      </c>
      <c r="G15" s="9">
        <v>90</v>
      </c>
      <c r="H15" s="214" t="s">
        <v>1172</v>
      </c>
      <c r="I15" s="223">
        <v>42403</v>
      </c>
      <c r="J15" s="223">
        <v>42403</v>
      </c>
      <c r="K15" s="14">
        <v>3</v>
      </c>
      <c r="L15" s="14">
        <v>61560</v>
      </c>
      <c r="M15" s="14">
        <v>0</v>
      </c>
      <c r="N15" s="14">
        <v>0</v>
      </c>
      <c r="O15" s="14"/>
      <c r="P15" s="14"/>
      <c r="Q15" s="14"/>
      <c r="R15" s="14">
        <f t="shared" si="12"/>
        <v>61560</v>
      </c>
      <c r="S15" s="142">
        <f t="shared" si="13"/>
        <v>0</v>
      </c>
      <c r="T15" s="142">
        <f t="shared" si="14"/>
        <v>0</v>
      </c>
      <c r="U15" s="9">
        <v>30690</v>
      </c>
      <c r="V15" s="112">
        <v>16</v>
      </c>
      <c r="W15" s="9">
        <v>4910</v>
      </c>
      <c r="X15" s="13" t="str">
        <f t="shared" si="1"/>
        <v/>
      </c>
      <c r="Y15" s="13"/>
      <c r="Z15" s="8"/>
      <c r="AA15" s="233"/>
      <c r="AB15" s="233" t="s">
        <v>1173</v>
      </c>
      <c r="AC15" s="233">
        <v>14310032</v>
      </c>
      <c r="AD15" s="233" t="s">
        <v>1174</v>
      </c>
      <c r="AE15" s="234"/>
      <c r="AF15" s="234"/>
      <c r="AG15" s="13"/>
      <c r="AH15" s="234"/>
      <c r="AI15" s="234"/>
      <c r="AJ15" s="234"/>
      <c r="AK15" s="234"/>
      <c r="AL15" s="234"/>
      <c r="AM15" s="238"/>
      <c r="AN15" s="234"/>
      <c r="AO15" s="234"/>
      <c r="AP15" s="234"/>
      <c r="AQ15" s="234"/>
      <c r="AR15" s="234"/>
      <c r="AS15" s="234"/>
      <c r="AT15" s="234"/>
      <c r="AU15" s="234" t="s">
        <v>224</v>
      </c>
      <c r="AV15" s="234"/>
      <c r="AW15" s="234"/>
      <c r="AX15" s="234"/>
      <c r="AY15" s="234"/>
      <c r="AZ15" s="234"/>
      <c r="BA15" s="239">
        <f t="shared" si="2"/>
        <v>1900</v>
      </c>
      <c r="BB15" s="234"/>
      <c r="BC15" s="234">
        <f>(基本信息输入表!$M$7-J15)/365</f>
        <v>8.41095890410959</v>
      </c>
      <c r="BD15" s="234"/>
      <c r="BE15" s="234">
        <f t="shared" si="3"/>
        <v>0</v>
      </c>
      <c r="BF15" s="234"/>
      <c r="BG15" s="234"/>
      <c r="BH15" s="234"/>
      <c r="BI15" s="234">
        <f t="shared" si="4"/>
        <v>0</v>
      </c>
      <c r="BJ15" s="234">
        <f t="shared" si="5"/>
        <v>0</v>
      </c>
      <c r="BK15" s="234">
        <f t="shared" si="6"/>
        <v>0</v>
      </c>
      <c r="BL15" s="234" t="str">
        <f>IFERROR(AVERAGE(#REF!),"")</f>
        <v/>
      </c>
      <c r="BM15" s="234"/>
      <c r="BN15" s="234">
        <f t="shared" si="7"/>
        <v>0</v>
      </c>
      <c r="BO15" s="241">
        <f t="shared" si="8"/>
        <v>0</v>
      </c>
      <c r="BP15" s="242">
        <f t="shared" si="9"/>
        <v>0</v>
      </c>
      <c r="BQ15" s="234"/>
      <c r="BR15" s="234">
        <f t="shared" si="10"/>
        <v>-100</v>
      </c>
      <c r="BS15" s="234" t="str">
        <f t="shared" si="11"/>
        <v/>
      </c>
      <c r="BT15" s="234"/>
      <c r="BU15" s="234"/>
      <c r="BV15" s="234"/>
      <c r="BW15" s="234"/>
    </row>
    <row r="16" s="202" customFormat="1" customHeight="1" spans="1:75">
      <c r="A16" s="213">
        <f t="shared" si="0"/>
        <v>9</v>
      </c>
      <c r="B16" s="210" t="s">
        <v>1167</v>
      </c>
      <c r="C16" s="139" t="s">
        <v>1190</v>
      </c>
      <c r="D16" s="139" t="s">
        <v>1191</v>
      </c>
      <c r="E16" s="215" t="s">
        <v>1170</v>
      </c>
      <c r="F16" s="216" t="s">
        <v>1185</v>
      </c>
      <c r="G16" s="216">
        <v>6</v>
      </c>
      <c r="H16" s="214" t="s">
        <v>1172</v>
      </c>
      <c r="I16" s="223">
        <v>42403</v>
      </c>
      <c r="J16" s="223">
        <v>42403</v>
      </c>
      <c r="K16" s="14">
        <v>3</v>
      </c>
      <c r="L16" s="14">
        <v>3114</v>
      </c>
      <c r="M16" s="14">
        <v>0</v>
      </c>
      <c r="N16" s="14">
        <v>0</v>
      </c>
      <c r="O16" s="224"/>
      <c r="P16" s="224"/>
      <c r="Q16" s="224"/>
      <c r="R16" s="14">
        <f t="shared" si="12"/>
        <v>3114</v>
      </c>
      <c r="S16" s="142">
        <f t="shared" si="13"/>
        <v>0</v>
      </c>
      <c r="T16" s="142">
        <f t="shared" si="14"/>
        <v>0</v>
      </c>
      <c r="U16" s="216">
        <v>1080</v>
      </c>
      <c r="V16" s="138">
        <v>16</v>
      </c>
      <c r="W16" s="216">
        <v>173</v>
      </c>
      <c r="X16" s="139"/>
      <c r="Y16" s="139"/>
      <c r="Z16" s="235"/>
      <c r="AA16" s="233"/>
      <c r="AB16" s="233" t="s">
        <v>1173</v>
      </c>
      <c r="AC16" s="233">
        <v>14310032</v>
      </c>
      <c r="AD16" s="233" t="s">
        <v>1174</v>
      </c>
      <c r="AE16" s="234"/>
      <c r="AF16" s="234"/>
      <c r="AG16" s="139"/>
      <c r="AH16" s="234"/>
      <c r="AI16" s="234"/>
      <c r="AJ16" s="234"/>
      <c r="AK16" s="234"/>
      <c r="AL16" s="234"/>
      <c r="AM16" s="238"/>
      <c r="AN16" s="234"/>
      <c r="AO16" s="234"/>
      <c r="AP16" s="234"/>
      <c r="AQ16" s="234"/>
      <c r="AR16" s="234"/>
      <c r="AS16" s="234"/>
      <c r="AT16" s="234"/>
      <c r="AU16" s="234"/>
      <c r="AV16" s="234"/>
      <c r="AW16" s="234"/>
      <c r="AX16" s="234"/>
      <c r="AY16" s="234"/>
      <c r="AZ16" s="234"/>
      <c r="BA16" s="239"/>
      <c r="BB16" s="234"/>
      <c r="BC16" s="234"/>
      <c r="BD16" s="234"/>
      <c r="BE16" s="234"/>
      <c r="BF16" s="234"/>
      <c r="BG16" s="234"/>
      <c r="BH16" s="234"/>
      <c r="BI16" s="234"/>
      <c r="BJ16" s="234"/>
      <c r="BK16" s="234"/>
      <c r="BL16" s="234"/>
      <c r="BM16" s="234"/>
      <c r="BN16" s="234"/>
      <c r="BO16" s="241"/>
      <c r="BP16" s="242"/>
      <c r="BQ16" s="234"/>
      <c r="BR16" s="234"/>
      <c r="BS16" s="234"/>
      <c r="BT16" s="234"/>
      <c r="BU16" s="234"/>
      <c r="BV16" s="234"/>
      <c r="BW16" s="234"/>
    </row>
    <row r="17" s="65" customFormat="1" customHeight="1" spans="1:75">
      <c r="A17" s="213">
        <f t="shared" si="0"/>
        <v>10</v>
      </c>
      <c r="B17" s="210" t="s">
        <v>1167</v>
      </c>
      <c r="C17" s="13" t="s">
        <v>1192</v>
      </c>
      <c r="D17" s="13" t="s">
        <v>1193</v>
      </c>
      <c r="E17" s="214" t="s">
        <v>1170</v>
      </c>
      <c r="F17" s="9" t="s">
        <v>1185</v>
      </c>
      <c r="G17" s="9">
        <v>29</v>
      </c>
      <c r="H17" s="214" t="s">
        <v>1172</v>
      </c>
      <c r="I17" s="223">
        <v>42403</v>
      </c>
      <c r="J17" s="223">
        <v>42403</v>
      </c>
      <c r="K17" s="14">
        <v>3</v>
      </c>
      <c r="L17" s="14">
        <v>12209</v>
      </c>
      <c r="M17" s="14">
        <v>0</v>
      </c>
      <c r="N17" s="14">
        <v>0</v>
      </c>
      <c r="O17" s="14"/>
      <c r="P17" s="14"/>
      <c r="Q17" s="14"/>
      <c r="R17" s="14">
        <f t="shared" si="12"/>
        <v>12209</v>
      </c>
      <c r="S17" s="142">
        <f t="shared" si="13"/>
        <v>0</v>
      </c>
      <c r="T17" s="142">
        <f t="shared" si="14"/>
        <v>0</v>
      </c>
      <c r="U17" s="9">
        <v>7540</v>
      </c>
      <c r="V17" s="112">
        <v>16</v>
      </c>
      <c r="W17" s="9">
        <v>1206</v>
      </c>
      <c r="X17" s="13" t="str">
        <f>IF(S17-T17=0,"",(W17-S17+T17)/(S17-T17)*100)</f>
        <v/>
      </c>
      <c r="Y17" s="13"/>
      <c r="Z17" s="8"/>
      <c r="AA17" s="233"/>
      <c r="AB17" s="233" t="s">
        <v>1173</v>
      </c>
      <c r="AC17" s="233">
        <v>14310032</v>
      </c>
      <c r="AD17" s="233" t="s">
        <v>1174</v>
      </c>
      <c r="AE17" s="234"/>
      <c r="AF17" s="234"/>
      <c r="AG17" s="13"/>
      <c r="AH17" s="234"/>
      <c r="AI17" s="234"/>
      <c r="AJ17" s="234"/>
      <c r="AK17" s="234"/>
      <c r="AL17" s="234"/>
      <c r="AM17" s="238"/>
      <c r="AN17" s="234"/>
      <c r="AO17" s="234"/>
      <c r="AP17" s="234"/>
      <c r="AQ17" s="234"/>
      <c r="AR17" s="234"/>
      <c r="AS17" s="234"/>
      <c r="AT17" s="234"/>
      <c r="AU17" s="234" t="s">
        <v>224</v>
      </c>
      <c r="AV17" s="234"/>
      <c r="AW17" s="234"/>
      <c r="AX17" s="234"/>
      <c r="AY17" s="234"/>
      <c r="AZ17" s="234"/>
      <c r="BA17" s="239">
        <f>YEAR(G17)</f>
        <v>1900</v>
      </c>
      <c r="BB17" s="234"/>
      <c r="BC17" s="234">
        <f>(基本信息输入表!$M$7-J17)/365</f>
        <v>8.41095890410959</v>
      </c>
      <c r="BD17" s="234"/>
      <c r="BE17" s="234">
        <f>IFERROR(BD17/(BC17+BD17)*100,"")</f>
        <v>0</v>
      </c>
      <c r="BF17" s="234"/>
      <c r="BG17" s="234"/>
      <c r="BH17" s="234"/>
      <c r="BI17" s="234">
        <f>BF17*(1+BG17+BH17)</f>
        <v>0</v>
      </c>
      <c r="BJ17" s="234">
        <f>BF17/1.17*17%+BG17/1.11*11%</f>
        <v>0</v>
      </c>
      <c r="BK17" s="234">
        <f>BI17-BJ17</f>
        <v>0</v>
      </c>
      <c r="BL17" s="234" t="str">
        <f>IFERROR(AVERAGE(#REF!),"")</f>
        <v/>
      </c>
      <c r="BM17" s="234"/>
      <c r="BN17" s="234">
        <f>IF(AU17="市场法",BL17,IF(BK17&lt;10,BK17,ROUND(BK17,-1)))</f>
        <v>0</v>
      </c>
      <c r="BO17" s="241">
        <f>IF(AU17="市场法","",ROUND(BE17,0))</f>
        <v>0</v>
      </c>
      <c r="BP17" s="242">
        <f>IF(AU17="市场法",BL17,IFERROR(BN17*BO17/100,""))</f>
        <v>0</v>
      </c>
      <c r="BQ17" s="234"/>
      <c r="BR17" s="234">
        <f>IFERROR((BN17-R17)/R17*100,"")</f>
        <v>-100</v>
      </c>
      <c r="BS17" s="234" t="str">
        <f>IFERROR((BP17-S17+T17)/(S17-T17)*100,"")</f>
        <v/>
      </c>
      <c r="BT17" s="234"/>
      <c r="BU17" s="234"/>
      <c r="BV17" s="234"/>
      <c r="BW17" s="234"/>
    </row>
    <row r="18" s="65" customFormat="1" customHeight="1" spans="1:75">
      <c r="A18" s="213">
        <f t="shared" si="0"/>
        <v>11</v>
      </c>
      <c r="B18" s="210" t="s">
        <v>1167</v>
      </c>
      <c r="C18" s="13" t="s">
        <v>1194</v>
      </c>
      <c r="D18" s="13" t="s">
        <v>1195</v>
      </c>
      <c r="E18" s="214" t="s">
        <v>1170</v>
      </c>
      <c r="F18" s="9" t="s">
        <v>1178</v>
      </c>
      <c r="G18" s="9">
        <v>21</v>
      </c>
      <c r="H18" s="214" t="s">
        <v>1172</v>
      </c>
      <c r="I18" s="223">
        <v>42403</v>
      </c>
      <c r="J18" s="223">
        <v>42403</v>
      </c>
      <c r="K18" s="14">
        <v>3</v>
      </c>
      <c r="L18" s="14">
        <v>33285</v>
      </c>
      <c r="M18" s="14">
        <v>0</v>
      </c>
      <c r="N18" s="14">
        <v>0</v>
      </c>
      <c r="O18" s="14"/>
      <c r="P18" s="14"/>
      <c r="Q18" s="14"/>
      <c r="R18" s="14">
        <f t="shared" si="12"/>
        <v>33285</v>
      </c>
      <c r="S18" s="142">
        <f t="shared" si="13"/>
        <v>0</v>
      </c>
      <c r="T18" s="142">
        <f t="shared" si="14"/>
        <v>0</v>
      </c>
      <c r="U18" s="9">
        <v>16020</v>
      </c>
      <c r="V18" s="112">
        <v>16</v>
      </c>
      <c r="W18" s="9">
        <v>2563</v>
      </c>
      <c r="X18" s="13"/>
      <c r="Y18" s="13"/>
      <c r="Z18" s="8"/>
      <c r="AA18" s="233"/>
      <c r="AB18" s="233" t="s">
        <v>1173</v>
      </c>
      <c r="AC18" s="233">
        <v>14310032</v>
      </c>
      <c r="AD18" s="233" t="s">
        <v>1174</v>
      </c>
      <c r="AE18" s="234"/>
      <c r="AF18" s="234"/>
      <c r="AG18" s="13"/>
      <c r="AH18" s="234"/>
      <c r="AI18" s="234"/>
      <c r="AJ18" s="234"/>
      <c r="AK18" s="234"/>
      <c r="AL18" s="234"/>
      <c r="AM18" s="238"/>
      <c r="AN18" s="234"/>
      <c r="AO18" s="234"/>
      <c r="AP18" s="234"/>
      <c r="AQ18" s="234"/>
      <c r="AR18" s="234"/>
      <c r="AS18" s="234"/>
      <c r="AT18" s="234"/>
      <c r="AU18" s="234"/>
      <c r="AV18" s="234"/>
      <c r="AW18" s="234"/>
      <c r="AX18" s="234"/>
      <c r="AY18" s="234"/>
      <c r="AZ18" s="234"/>
      <c r="BA18" s="239"/>
      <c r="BB18" s="234"/>
      <c r="BC18" s="234"/>
      <c r="BD18" s="234"/>
      <c r="BE18" s="234"/>
      <c r="BF18" s="234"/>
      <c r="BG18" s="234"/>
      <c r="BH18" s="234"/>
      <c r="BI18" s="234"/>
      <c r="BJ18" s="234"/>
      <c r="BK18" s="234"/>
      <c r="BL18" s="234"/>
      <c r="BM18" s="234"/>
      <c r="BN18" s="234"/>
      <c r="BO18" s="241"/>
      <c r="BP18" s="242"/>
      <c r="BQ18" s="234"/>
      <c r="BR18" s="234"/>
      <c r="BS18" s="234"/>
      <c r="BT18" s="234"/>
      <c r="BU18" s="234"/>
      <c r="BV18" s="234"/>
      <c r="BW18" s="234"/>
    </row>
    <row r="19" s="65" customFormat="1" customHeight="1" spans="1:75">
      <c r="A19" s="213">
        <f t="shared" si="0"/>
        <v>12</v>
      </c>
      <c r="B19" s="210" t="s">
        <v>1167</v>
      </c>
      <c r="C19" s="13" t="s">
        <v>1196</v>
      </c>
      <c r="D19" s="13" t="s">
        <v>1197</v>
      </c>
      <c r="E19" s="214" t="s">
        <v>1170</v>
      </c>
      <c r="F19" s="9" t="s">
        <v>1171</v>
      </c>
      <c r="G19" s="9">
        <v>1</v>
      </c>
      <c r="H19" s="214" t="s">
        <v>1172</v>
      </c>
      <c r="I19" s="223">
        <v>42403</v>
      </c>
      <c r="J19" s="223">
        <v>42403</v>
      </c>
      <c r="K19" s="14">
        <v>3</v>
      </c>
      <c r="L19" s="14">
        <v>5885</v>
      </c>
      <c r="M19" s="14">
        <v>0</v>
      </c>
      <c r="N19" s="14">
        <v>0</v>
      </c>
      <c r="O19" s="14"/>
      <c r="P19" s="14"/>
      <c r="Q19" s="14"/>
      <c r="R19" s="14">
        <f t="shared" si="12"/>
        <v>5885</v>
      </c>
      <c r="S19" s="142">
        <f t="shared" si="13"/>
        <v>0</v>
      </c>
      <c r="T19" s="142">
        <f t="shared" si="14"/>
        <v>0</v>
      </c>
      <c r="U19" s="9">
        <v>1610</v>
      </c>
      <c r="V19" s="112">
        <v>16</v>
      </c>
      <c r="W19" s="9">
        <v>258</v>
      </c>
      <c r="X19" s="13"/>
      <c r="Y19" s="13"/>
      <c r="Z19" s="8"/>
      <c r="AA19" s="233"/>
      <c r="AB19" s="233" t="s">
        <v>1173</v>
      </c>
      <c r="AC19" s="233">
        <v>14310032</v>
      </c>
      <c r="AD19" s="233" t="s">
        <v>1174</v>
      </c>
      <c r="AE19" s="234"/>
      <c r="AF19" s="234"/>
      <c r="AG19" s="13"/>
      <c r="AH19" s="234"/>
      <c r="AI19" s="234"/>
      <c r="AJ19" s="234"/>
      <c r="AK19" s="234"/>
      <c r="AL19" s="234"/>
      <c r="AM19" s="238"/>
      <c r="AN19" s="234"/>
      <c r="AO19" s="234"/>
      <c r="AP19" s="234"/>
      <c r="AQ19" s="234"/>
      <c r="AR19" s="234"/>
      <c r="AS19" s="234"/>
      <c r="AT19" s="234"/>
      <c r="AU19" s="234"/>
      <c r="AV19" s="234"/>
      <c r="AW19" s="234"/>
      <c r="AX19" s="234"/>
      <c r="AY19" s="234"/>
      <c r="AZ19" s="234"/>
      <c r="BA19" s="239"/>
      <c r="BB19" s="234"/>
      <c r="BC19" s="234"/>
      <c r="BD19" s="234"/>
      <c r="BE19" s="234"/>
      <c r="BF19" s="234"/>
      <c r="BG19" s="234"/>
      <c r="BH19" s="234"/>
      <c r="BI19" s="234"/>
      <c r="BJ19" s="234"/>
      <c r="BK19" s="234"/>
      <c r="BL19" s="234"/>
      <c r="BM19" s="234"/>
      <c r="BN19" s="234"/>
      <c r="BO19" s="241"/>
      <c r="BP19" s="242"/>
      <c r="BQ19" s="234"/>
      <c r="BR19" s="234"/>
      <c r="BS19" s="234"/>
      <c r="BT19" s="234"/>
      <c r="BU19" s="234"/>
      <c r="BV19" s="234"/>
      <c r="BW19" s="234"/>
    </row>
    <row r="20" s="65" customFormat="1" customHeight="1" spans="1:75">
      <c r="A20" s="213">
        <f t="shared" si="0"/>
        <v>13</v>
      </c>
      <c r="B20" s="210" t="s">
        <v>1167</v>
      </c>
      <c r="C20" s="13" t="s">
        <v>1198</v>
      </c>
      <c r="D20" s="13" t="s">
        <v>1199</v>
      </c>
      <c r="E20" s="214" t="s">
        <v>1170</v>
      </c>
      <c r="F20" s="9" t="s">
        <v>1171</v>
      </c>
      <c r="G20" s="9">
        <v>2</v>
      </c>
      <c r="H20" s="214" t="s">
        <v>1172</v>
      </c>
      <c r="I20" s="223">
        <v>42403</v>
      </c>
      <c r="J20" s="223">
        <v>42403</v>
      </c>
      <c r="K20" s="14">
        <v>3</v>
      </c>
      <c r="L20" s="14">
        <v>3370</v>
      </c>
      <c r="M20" s="14">
        <v>0</v>
      </c>
      <c r="N20" s="14">
        <v>0</v>
      </c>
      <c r="O20" s="14"/>
      <c r="P20" s="14"/>
      <c r="Q20" s="14"/>
      <c r="R20" s="14">
        <f t="shared" si="12"/>
        <v>3370</v>
      </c>
      <c r="S20" s="142">
        <f t="shared" si="13"/>
        <v>0</v>
      </c>
      <c r="T20" s="142">
        <f t="shared" si="14"/>
        <v>0</v>
      </c>
      <c r="U20" s="9">
        <v>2540</v>
      </c>
      <c r="V20" s="112">
        <v>16</v>
      </c>
      <c r="W20" s="9">
        <v>406</v>
      </c>
      <c r="X20" s="13"/>
      <c r="Y20" s="13"/>
      <c r="Z20" s="8"/>
      <c r="AA20" s="233"/>
      <c r="AB20" s="233" t="s">
        <v>1173</v>
      </c>
      <c r="AC20" s="233">
        <v>14310032</v>
      </c>
      <c r="AD20" s="233" t="s">
        <v>1174</v>
      </c>
      <c r="AE20" s="234"/>
      <c r="AF20" s="234"/>
      <c r="AG20" s="13"/>
      <c r="AH20" s="234"/>
      <c r="AI20" s="234"/>
      <c r="AJ20" s="234"/>
      <c r="AK20" s="234"/>
      <c r="AL20" s="234"/>
      <c r="AM20" s="238"/>
      <c r="AN20" s="234"/>
      <c r="AO20" s="234"/>
      <c r="AP20" s="234"/>
      <c r="AQ20" s="234"/>
      <c r="AR20" s="234"/>
      <c r="AS20" s="234"/>
      <c r="AT20" s="234"/>
      <c r="AU20" s="234"/>
      <c r="AV20" s="234"/>
      <c r="AW20" s="234"/>
      <c r="AX20" s="234"/>
      <c r="AY20" s="234"/>
      <c r="AZ20" s="234"/>
      <c r="BA20" s="239"/>
      <c r="BB20" s="234"/>
      <c r="BC20" s="234"/>
      <c r="BD20" s="234"/>
      <c r="BE20" s="234"/>
      <c r="BF20" s="234"/>
      <c r="BG20" s="234"/>
      <c r="BH20" s="234"/>
      <c r="BI20" s="234"/>
      <c r="BJ20" s="234"/>
      <c r="BK20" s="234"/>
      <c r="BL20" s="234"/>
      <c r="BM20" s="234"/>
      <c r="BN20" s="234"/>
      <c r="BO20" s="241"/>
      <c r="BP20" s="242"/>
      <c r="BQ20" s="234"/>
      <c r="BR20" s="234"/>
      <c r="BS20" s="234"/>
      <c r="BT20" s="234"/>
      <c r="BU20" s="234"/>
      <c r="BV20" s="234"/>
      <c r="BW20" s="234"/>
    </row>
    <row r="21" s="65" customFormat="1" customHeight="1" spans="1:75">
      <c r="A21" s="213">
        <f t="shared" si="0"/>
        <v>14</v>
      </c>
      <c r="B21" s="210" t="s">
        <v>1167</v>
      </c>
      <c r="C21" s="13" t="s">
        <v>1200</v>
      </c>
      <c r="D21" s="13" t="s">
        <v>1201</v>
      </c>
      <c r="E21" s="214" t="s">
        <v>1170</v>
      </c>
      <c r="F21" s="9" t="s">
        <v>1171</v>
      </c>
      <c r="G21" s="9">
        <v>1</v>
      </c>
      <c r="H21" s="214" t="s">
        <v>1172</v>
      </c>
      <c r="I21" s="223">
        <v>42403</v>
      </c>
      <c r="J21" s="223">
        <v>42403</v>
      </c>
      <c r="K21" s="14">
        <v>3</v>
      </c>
      <c r="L21" s="14">
        <v>1685</v>
      </c>
      <c r="M21" s="14">
        <v>0</v>
      </c>
      <c r="N21" s="14">
        <v>0</v>
      </c>
      <c r="O21" s="14"/>
      <c r="P21" s="14"/>
      <c r="Q21" s="14"/>
      <c r="R21" s="14">
        <f t="shared" si="12"/>
        <v>1685</v>
      </c>
      <c r="S21" s="142">
        <f t="shared" si="13"/>
        <v>0</v>
      </c>
      <c r="T21" s="142">
        <f t="shared" si="14"/>
        <v>0</v>
      </c>
      <c r="U21" s="9">
        <v>1130</v>
      </c>
      <c r="V21" s="112">
        <v>16</v>
      </c>
      <c r="W21" s="9">
        <v>181</v>
      </c>
      <c r="X21" s="13"/>
      <c r="Y21" s="13"/>
      <c r="Z21" s="8"/>
      <c r="AA21" s="233"/>
      <c r="AB21" s="233" t="s">
        <v>1173</v>
      </c>
      <c r="AC21" s="233">
        <v>14310032</v>
      </c>
      <c r="AD21" s="233" t="s">
        <v>1174</v>
      </c>
      <c r="AE21" s="234"/>
      <c r="AF21" s="234"/>
      <c r="AG21" s="13"/>
      <c r="AH21" s="234"/>
      <c r="AI21" s="234"/>
      <c r="AJ21" s="234"/>
      <c r="AK21" s="234"/>
      <c r="AL21" s="234"/>
      <c r="AM21" s="238"/>
      <c r="AN21" s="234"/>
      <c r="AO21" s="234"/>
      <c r="AP21" s="234"/>
      <c r="AQ21" s="234"/>
      <c r="AR21" s="234"/>
      <c r="AS21" s="234"/>
      <c r="AT21" s="234"/>
      <c r="AU21" s="234"/>
      <c r="AV21" s="234"/>
      <c r="AW21" s="234"/>
      <c r="AX21" s="234"/>
      <c r="AY21" s="234"/>
      <c r="AZ21" s="234"/>
      <c r="BA21" s="239"/>
      <c r="BB21" s="234"/>
      <c r="BC21" s="234"/>
      <c r="BD21" s="234"/>
      <c r="BE21" s="234"/>
      <c r="BF21" s="234"/>
      <c r="BG21" s="234"/>
      <c r="BH21" s="234"/>
      <c r="BI21" s="234"/>
      <c r="BJ21" s="234"/>
      <c r="BK21" s="234"/>
      <c r="BL21" s="234"/>
      <c r="BM21" s="234"/>
      <c r="BN21" s="234"/>
      <c r="BO21" s="241"/>
      <c r="BP21" s="242"/>
      <c r="BQ21" s="234"/>
      <c r="BR21" s="234"/>
      <c r="BS21" s="234"/>
      <c r="BT21" s="234"/>
      <c r="BU21" s="234"/>
      <c r="BV21" s="234"/>
      <c r="BW21" s="234"/>
    </row>
    <row r="22" s="65" customFormat="1" customHeight="1" spans="1:75">
      <c r="A22" s="213">
        <f t="shared" si="0"/>
        <v>15</v>
      </c>
      <c r="B22" s="210" t="s">
        <v>1167</v>
      </c>
      <c r="C22" s="13" t="s">
        <v>1202</v>
      </c>
      <c r="D22" s="13" t="s">
        <v>1203</v>
      </c>
      <c r="E22" s="214" t="s">
        <v>1170</v>
      </c>
      <c r="F22" s="214" t="s">
        <v>1204</v>
      </c>
      <c r="G22" s="9">
        <v>83</v>
      </c>
      <c r="H22" s="214" t="s">
        <v>1172</v>
      </c>
      <c r="I22" s="223">
        <v>42403</v>
      </c>
      <c r="J22" s="223">
        <v>42403</v>
      </c>
      <c r="K22" s="14">
        <v>3</v>
      </c>
      <c r="L22" s="14">
        <v>176790</v>
      </c>
      <c r="M22" s="14">
        <v>0</v>
      </c>
      <c r="N22" s="14">
        <v>0</v>
      </c>
      <c r="O22" s="14"/>
      <c r="P22" s="14"/>
      <c r="Q22" s="14"/>
      <c r="R22" s="14">
        <f t="shared" si="12"/>
        <v>176790</v>
      </c>
      <c r="S22" s="142">
        <f t="shared" si="13"/>
        <v>0</v>
      </c>
      <c r="T22" s="142">
        <f t="shared" si="14"/>
        <v>0</v>
      </c>
      <c r="U22" s="9">
        <v>88400</v>
      </c>
      <c r="V22" s="112">
        <v>16</v>
      </c>
      <c r="W22" s="9">
        <v>14144</v>
      </c>
      <c r="X22" s="13"/>
      <c r="Y22" s="13"/>
      <c r="Z22" s="8"/>
      <c r="AA22" s="233"/>
      <c r="AB22" s="233"/>
      <c r="AC22" s="233"/>
      <c r="AD22" s="233"/>
      <c r="AE22" s="234"/>
      <c r="AF22" s="234"/>
      <c r="AG22" s="13"/>
      <c r="AH22" s="234"/>
      <c r="AI22" s="234"/>
      <c r="AJ22" s="234"/>
      <c r="AK22" s="234"/>
      <c r="AL22" s="234"/>
      <c r="AM22" s="238"/>
      <c r="AN22" s="234"/>
      <c r="AO22" s="234"/>
      <c r="AP22" s="234"/>
      <c r="AQ22" s="234"/>
      <c r="AR22" s="234"/>
      <c r="AS22" s="234"/>
      <c r="AT22" s="234"/>
      <c r="AU22" s="234"/>
      <c r="AV22" s="234"/>
      <c r="AW22" s="234"/>
      <c r="AX22" s="234"/>
      <c r="AY22" s="234"/>
      <c r="AZ22" s="234"/>
      <c r="BA22" s="239"/>
      <c r="BB22" s="234"/>
      <c r="BC22" s="234"/>
      <c r="BD22" s="234"/>
      <c r="BE22" s="234"/>
      <c r="BF22" s="234"/>
      <c r="BG22" s="234"/>
      <c r="BH22" s="234"/>
      <c r="BI22" s="234"/>
      <c r="BJ22" s="234"/>
      <c r="BK22" s="234"/>
      <c r="BL22" s="234"/>
      <c r="BM22" s="234"/>
      <c r="BN22" s="234"/>
      <c r="BO22" s="241"/>
      <c r="BP22" s="242"/>
      <c r="BQ22" s="234"/>
      <c r="BR22" s="234"/>
      <c r="BS22" s="234"/>
      <c r="BT22" s="234"/>
      <c r="BU22" s="234"/>
      <c r="BV22" s="234"/>
      <c r="BW22" s="234"/>
    </row>
    <row r="23" s="65" customFormat="1" customHeight="1" spans="1:75">
      <c r="A23" s="213">
        <f t="shared" si="0"/>
        <v>16</v>
      </c>
      <c r="B23" s="210" t="s">
        <v>1167</v>
      </c>
      <c r="C23" s="13" t="s">
        <v>1205</v>
      </c>
      <c r="D23" s="13" t="s">
        <v>1206</v>
      </c>
      <c r="E23" s="214" t="s">
        <v>1170</v>
      </c>
      <c r="F23" s="9" t="s">
        <v>1171</v>
      </c>
      <c r="G23" s="9">
        <v>2</v>
      </c>
      <c r="H23" s="214" t="s">
        <v>1172</v>
      </c>
      <c r="I23" s="223">
        <v>42403</v>
      </c>
      <c r="J23" s="223">
        <v>42403</v>
      </c>
      <c r="K23" s="14">
        <v>3</v>
      </c>
      <c r="L23" s="14">
        <v>1260</v>
      </c>
      <c r="M23" s="14">
        <v>0</v>
      </c>
      <c r="N23" s="14">
        <v>0</v>
      </c>
      <c r="O23" s="14"/>
      <c r="P23" s="14"/>
      <c r="Q23" s="14"/>
      <c r="R23" s="14">
        <f t="shared" si="12"/>
        <v>1260</v>
      </c>
      <c r="S23" s="142">
        <f t="shared" si="13"/>
        <v>0</v>
      </c>
      <c r="T23" s="142">
        <f t="shared" si="14"/>
        <v>0</v>
      </c>
      <c r="U23" s="9">
        <v>470</v>
      </c>
      <c r="V23" s="112">
        <v>16</v>
      </c>
      <c r="W23" s="9">
        <v>75</v>
      </c>
      <c r="X23" s="13" t="str">
        <f>IF(S23-T23=0,"",(W23-S23+T23)/(S23-T23)*100)</f>
        <v/>
      </c>
      <c r="Y23" s="13"/>
      <c r="Z23" s="8"/>
      <c r="AA23" s="233"/>
      <c r="AB23" s="233" t="s">
        <v>1173</v>
      </c>
      <c r="AC23" s="233">
        <v>14310032</v>
      </c>
      <c r="AD23" s="233" t="s">
        <v>1174</v>
      </c>
      <c r="AE23" s="234"/>
      <c r="AF23" s="234"/>
      <c r="AG23" s="13"/>
      <c r="AH23" s="234"/>
      <c r="AI23" s="234"/>
      <c r="AJ23" s="234"/>
      <c r="AK23" s="234"/>
      <c r="AL23" s="234"/>
      <c r="AM23" s="238"/>
      <c r="AN23" s="234"/>
      <c r="AO23" s="234"/>
      <c r="AP23" s="234"/>
      <c r="AQ23" s="234"/>
      <c r="AR23" s="234"/>
      <c r="AS23" s="234"/>
      <c r="AT23" s="234"/>
      <c r="AU23" s="234" t="s">
        <v>224</v>
      </c>
      <c r="AV23" s="234"/>
      <c r="AW23" s="234"/>
      <c r="AX23" s="234"/>
      <c r="AY23" s="234"/>
      <c r="AZ23" s="234"/>
      <c r="BA23" s="239">
        <f>YEAR(G23)</f>
        <v>1900</v>
      </c>
      <c r="BB23" s="234"/>
      <c r="BC23" s="234">
        <f>(基本信息输入表!$M$7-J23)/365</f>
        <v>8.41095890410959</v>
      </c>
      <c r="BD23" s="234"/>
      <c r="BE23" s="234">
        <f>IFERROR(BD23/(BC23+BD23)*100,"")</f>
        <v>0</v>
      </c>
      <c r="BF23" s="234"/>
      <c r="BG23" s="234"/>
      <c r="BH23" s="234"/>
      <c r="BI23" s="234">
        <f>BF23*(1+BG23+BH23)</f>
        <v>0</v>
      </c>
      <c r="BJ23" s="234">
        <f>BF23/1.17*17%+BG23/1.11*11%</f>
        <v>0</v>
      </c>
      <c r="BK23" s="234">
        <f>BI23-BJ23</f>
        <v>0</v>
      </c>
      <c r="BL23" s="234" t="str">
        <f>IFERROR(AVERAGE(#REF!),"")</f>
        <v/>
      </c>
      <c r="BM23" s="234"/>
      <c r="BN23" s="234">
        <f>IF(AU23="市场法",BL23,IF(BK23&lt;10,BK23,ROUND(BK23,-1)))</f>
        <v>0</v>
      </c>
      <c r="BO23" s="241">
        <f>IF(AU23="市场法","",ROUND(BE23,0))</f>
        <v>0</v>
      </c>
      <c r="BP23" s="242">
        <f>IF(AU23="市场法",BL23,IFERROR(BN23*BO23/100,""))</f>
        <v>0</v>
      </c>
      <c r="BQ23" s="234"/>
      <c r="BR23" s="234">
        <f>IFERROR((BN23-R23)/R23*100,"")</f>
        <v>-100</v>
      </c>
      <c r="BS23" s="234" t="str">
        <f>IFERROR((BP23-S23+T23)/(S23-T23)*100,"")</f>
        <v/>
      </c>
      <c r="BT23" s="234"/>
      <c r="BU23" s="234"/>
      <c r="BV23" s="234"/>
      <c r="BW23" s="234"/>
    </row>
    <row r="24" s="65" customFormat="1" customHeight="1" spans="1:75">
      <c r="A24" s="213">
        <f t="shared" si="0"/>
        <v>17</v>
      </c>
      <c r="B24" s="210" t="s">
        <v>1167</v>
      </c>
      <c r="C24" s="13" t="s">
        <v>1207</v>
      </c>
      <c r="D24" s="13" t="s">
        <v>1208</v>
      </c>
      <c r="E24" s="9" t="s">
        <v>1170</v>
      </c>
      <c r="F24" s="9" t="s">
        <v>1178</v>
      </c>
      <c r="G24" s="9">
        <v>1</v>
      </c>
      <c r="H24" s="214" t="s">
        <v>1172</v>
      </c>
      <c r="I24" s="223">
        <v>42403</v>
      </c>
      <c r="J24" s="223">
        <v>42403</v>
      </c>
      <c r="K24" s="14">
        <v>3</v>
      </c>
      <c r="L24" s="14">
        <v>800</v>
      </c>
      <c r="M24" s="14">
        <v>0</v>
      </c>
      <c r="N24" s="14">
        <v>0</v>
      </c>
      <c r="O24" s="14"/>
      <c r="P24" s="14"/>
      <c r="Q24" s="14"/>
      <c r="R24" s="14">
        <f t="shared" si="12"/>
        <v>800</v>
      </c>
      <c r="S24" s="142">
        <f t="shared" si="13"/>
        <v>0</v>
      </c>
      <c r="T24" s="142">
        <f t="shared" si="14"/>
        <v>0</v>
      </c>
      <c r="U24" s="9">
        <v>120</v>
      </c>
      <c r="V24" s="112">
        <v>16</v>
      </c>
      <c r="W24" s="9">
        <v>19</v>
      </c>
      <c r="X24" s="13" t="str">
        <f>IF(S24-T24=0,"",(W24-S24+T24)/(S24-T24)*100)</f>
        <v/>
      </c>
      <c r="Y24" s="13"/>
      <c r="Z24" s="8"/>
      <c r="AA24" s="233"/>
      <c r="AB24" s="233" t="s">
        <v>1173</v>
      </c>
      <c r="AC24" s="233">
        <v>14310032</v>
      </c>
      <c r="AD24" s="233" t="s">
        <v>1174</v>
      </c>
      <c r="AE24" s="234"/>
      <c r="AF24" s="234"/>
      <c r="AG24" s="13"/>
      <c r="AH24" s="234"/>
      <c r="AI24" s="234"/>
      <c r="AJ24" s="234"/>
      <c r="AK24" s="234"/>
      <c r="AL24" s="234"/>
      <c r="AM24" s="238"/>
      <c r="AN24" s="234"/>
      <c r="AO24" s="234"/>
      <c r="AP24" s="234"/>
      <c r="AQ24" s="234"/>
      <c r="AR24" s="234"/>
      <c r="AS24" s="234"/>
      <c r="AT24" s="234"/>
      <c r="AU24" s="234" t="s">
        <v>224</v>
      </c>
      <c r="AV24" s="234"/>
      <c r="AW24" s="234"/>
      <c r="AX24" s="234"/>
      <c r="AY24" s="234"/>
      <c r="AZ24" s="234"/>
      <c r="BA24" s="239">
        <f>YEAR(G24)</f>
        <v>1900</v>
      </c>
      <c r="BB24" s="234"/>
      <c r="BC24" s="234">
        <f>(基本信息输入表!$M$7-J24)/365</f>
        <v>8.41095890410959</v>
      </c>
      <c r="BD24" s="234"/>
      <c r="BE24" s="234">
        <f>IFERROR(BD24/(BC24+BD24)*100,"")</f>
        <v>0</v>
      </c>
      <c r="BF24" s="234"/>
      <c r="BG24" s="234"/>
      <c r="BH24" s="234"/>
      <c r="BI24" s="234">
        <f>BF24*(1+BG24+BH24)</f>
        <v>0</v>
      </c>
      <c r="BJ24" s="234">
        <f>BF24/1.17*17%+BG24/1.11*11%</f>
        <v>0</v>
      </c>
      <c r="BK24" s="234">
        <f>BI24-BJ24</f>
        <v>0</v>
      </c>
      <c r="BL24" s="234" t="str">
        <f>IFERROR(AVERAGE(#REF!),"")</f>
        <v/>
      </c>
      <c r="BM24" s="234"/>
      <c r="BN24" s="234">
        <f>IF(AU24="市场法",BL24,IF(BK24&lt;10,BK24,ROUND(BK24,-1)))</f>
        <v>0</v>
      </c>
      <c r="BO24" s="241">
        <f>IF(AU24="市场法","",ROUND(BE24,0))</f>
        <v>0</v>
      </c>
      <c r="BP24" s="242">
        <f>IF(AU24="市场法",BL24,IFERROR(BN24*BO24/100,""))</f>
        <v>0</v>
      </c>
      <c r="BQ24" s="234"/>
      <c r="BR24" s="234">
        <f>IFERROR((BN24-R24)/R24*100,"")</f>
        <v>-100</v>
      </c>
      <c r="BS24" s="234" t="str">
        <f>IFERROR((BP24-S24+T24)/(S24-T24)*100,"")</f>
        <v/>
      </c>
      <c r="BT24" s="234"/>
      <c r="BU24" s="234"/>
      <c r="BV24" s="234"/>
      <c r="BW24" s="234"/>
    </row>
    <row r="25" s="65" customFormat="1" customHeight="1" spans="1:75">
      <c r="A25" s="213">
        <f t="shared" si="0"/>
        <v>18</v>
      </c>
      <c r="B25" s="210"/>
      <c r="C25" s="217" t="s">
        <v>1209</v>
      </c>
      <c r="D25" s="13"/>
      <c r="E25" s="9" t="s">
        <v>1210</v>
      </c>
      <c r="F25" s="9" t="s">
        <v>1171</v>
      </c>
      <c r="G25" s="9">
        <v>1</v>
      </c>
      <c r="H25" s="214" t="s">
        <v>1172</v>
      </c>
      <c r="I25" s="223">
        <v>41509</v>
      </c>
      <c r="J25" s="223">
        <v>41509</v>
      </c>
      <c r="K25" s="14">
        <v>3</v>
      </c>
      <c r="L25" s="14">
        <v>2550</v>
      </c>
      <c r="M25" s="14">
        <v>0</v>
      </c>
      <c r="N25" s="14">
        <v>0</v>
      </c>
      <c r="O25" s="14"/>
      <c r="P25" s="14"/>
      <c r="Q25" s="14"/>
      <c r="R25" s="14">
        <f t="shared" si="12"/>
        <v>2550</v>
      </c>
      <c r="S25" s="142">
        <f t="shared" si="13"/>
        <v>0</v>
      </c>
      <c r="T25" s="142">
        <f t="shared" si="14"/>
        <v>0</v>
      </c>
      <c r="U25" s="9">
        <v>1000</v>
      </c>
      <c r="V25" s="112">
        <v>10</v>
      </c>
      <c r="W25" s="9">
        <v>100</v>
      </c>
      <c r="X25" s="13"/>
      <c r="Y25" s="13"/>
      <c r="Z25" s="8"/>
      <c r="AA25" s="233"/>
      <c r="AB25" s="233"/>
      <c r="AC25" s="233"/>
      <c r="AD25" s="233"/>
      <c r="AE25" s="234"/>
      <c r="AF25" s="234"/>
      <c r="AG25" s="13"/>
      <c r="AH25" s="234"/>
      <c r="AI25" s="234"/>
      <c r="AJ25" s="234"/>
      <c r="AK25" s="234"/>
      <c r="AL25" s="234"/>
      <c r="AM25" s="238"/>
      <c r="AN25" s="234"/>
      <c r="AO25" s="234"/>
      <c r="AP25" s="234"/>
      <c r="AQ25" s="234"/>
      <c r="AR25" s="234"/>
      <c r="AS25" s="234"/>
      <c r="AT25" s="234"/>
      <c r="AU25" s="234"/>
      <c r="AV25" s="234"/>
      <c r="AW25" s="234"/>
      <c r="AX25" s="234"/>
      <c r="AY25" s="234"/>
      <c r="AZ25" s="234"/>
      <c r="BA25" s="239"/>
      <c r="BB25" s="234"/>
      <c r="BC25" s="234"/>
      <c r="BD25" s="234"/>
      <c r="BE25" s="234"/>
      <c r="BF25" s="234"/>
      <c r="BG25" s="234"/>
      <c r="BH25" s="234"/>
      <c r="BI25" s="234"/>
      <c r="BJ25" s="234"/>
      <c r="BK25" s="234"/>
      <c r="BL25" s="234"/>
      <c r="BM25" s="234"/>
      <c r="BN25" s="234"/>
      <c r="BO25" s="241"/>
      <c r="BP25" s="242"/>
      <c r="BQ25" s="234"/>
      <c r="BR25" s="234"/>
      <c r="BS25" s="234"/>
      <c r="BT25" s="234"/>
      <c r="BU25" s="234"/>
      <c r="BV25" s="234"/>
      <c r="BW25" s="234"/>
    </row>
    <row r="26" s="65" customFormat="1" customHeight="1" spans="1:75">
      <c r="A26" s="213">
        <f t="shared" si="0"/>
        <v>19</v>
      </c>
      <c r="B26" s="210"/>
      <c r="C26" s="13" t="s">
        <v>1211</v>
      </c>
      <c r="D26" s="13"/>
      <c r="E26" s="9" t="s">
        <v>1210</v>
      </c>
      <c r="F26" s="9" t="s">
        <v>1178</v>
      </c>
      <c r="G26" s="9">
        <v>1</v>
      </c>
      <c r="H26" s="214" t="s">
        <v>1172</v>
      </c>
      <c r="I26" s="223">
        <v>41509</v>
      </c>
      <c r="J26" s="223">
        <v>41509</v>
      </c>
      <c r="K26" s="14">
        <v>3</v>
      </c>
      <c r="L26" s="14">
        <v>2900</v>
      </c>
      <c r="M26" s="14">
        <v>0</v>
      </c>
      <c r="N26" s="14">
        <v>0</v>
      </c>
      <c r="O26" s="14"/>
      <c r="P26" s="14"/>
      <c r="Q26" s="14"/>
      <c r="R26" s="14">
        <f t="shared" si="12"/>
        <v>2900</v>
      </c>
      <c r="S26" s="142">
        <f t="shared" si="13"/>
        <v>0</v>
      </c>
      <c r="T26" s="142">
        <f t="shared" si="14"/>
        <v>0</v>
      </c>
      <c r="U26" s="9">
        <v>1480</v>
      </c>
      <c r="V26" s="112">
        <v>10</v>
      </c>
      <c r="W26" s="9">
        <v>148</v>
      </c>
      <c r="X26" s="13"/>
      <c r="Y26" s="13"/>
      <c r="Z26" s="8"/>
      <c r="AA26" s="233"/>
      <c r="AB26" s="233"/>
      <c r="AC26" s="233"/>
      <c r="AD26" s="233"/>
      <c r="AE26" s="234"/>
      <c r="AF26" s="234"/>
      <c r="AG26" s="13"/>
      <c r="AH26" s="234"/>
      <c r="AI26" s="234"/>
      <c r="AJ26" s="234"/>
      <c r="AK26" s="234"/>
      <c r="AL26" s="234"/>
      <c r="AM26" s="238"/>
      <c r="AN26" s="234"/>
      <c r="AO26" s="234"/>
      <c r="AP26" s="234"/>
      <c r="AQ26" s="234"/>
      <c r="AR26" s="234"/>
      <c r="AS26" s="234"/>
      <c r="AT26" s="234"/>
      <c r="AU26" s="234"/>
      <c r="AV26" s="234"/>
      <c r="AW26" s="234"/>
      <c r="AX26" s="234"/>
      <c r="AY26" s="234"/>
      <c r="AZ26" s="234"/>
      <c r="BA26" s="239"/>
      <c r="BB26" s="234"/>
      <c r="BC26" s="234"/>
      <c r="BD26" s="234"/>
      <c r="BE26" s="234"/>
      <c r="BF26" s="234"/>
      <c r="BG26" s="234"/>
      <c r="BH26" s="234"/>
      <c r="BI26" s="234"/>
      <c r="BJ26" s="234"/>
      <c r="BK26" s="234"/>
      <c r="BL26" s="234"/>
      <c r="BM26" s="234"/>
      <c r="BN26" s="234"/>
      <c r="BO26" s="241"/>
      <c r="BP26" s="242"/>
      <c r="BQ26" s="234"/>
      <c r="BR26" s="234"/>
      <c r="BS26" s="234"/>
      <c r="BT26" s="234"/>
      <c r="BU26" s="234"/>
      <c r="BV26" s="234"/>
      <c r="BW26" s="234"/>
    </row>
    <row r="27" s="65" customFormat="1" customHeight="1" spans="1:75">
      <c r="A27" s="213">
        <f t="shared" ref="A27:A45" si="15">IF(C27="","",ROW()-7)</f>
        <v>20</v>
      </c>
      <c r="B27" s="210"/>
      <c r="C27" s="13" t="s">
        <v>1212</v>
      </c>
      <c r="D27" s="13"/>
      <c r="E27" s="9" t="s">
        <v>1210</v>
      </c>
      <c r="F27" s="9" t="s">
        <v>1178</v>
      </c>
      <c r="G27" s="9">
        <v>1</v>
      </c>
      <c r="H27" s="214" t="s">
        <v>1172</v>
      </c>
      <c r="I27" s="223"/>
      <c r="J27" s="223"/>
      <c r="K27" s="14">
        <v>3</v>
      </c>
      <c r="L27" s="14"/>
      <c r="M27" s="14">
        <v>0</v>
      </c>
      <c r="N27" s="14">
        <v>0</v>
      </c>
      <c r="O27" s="14"/>
      <c r="P27" s="14"/>
      <c r="Q27" s="14"/>
      <c r="R27" s="14">
        <f t="shared" si="12"/>
        <v>0</v>
      </c>
      <c r="S27" s="142">
        <f t="shared" si="13"/>
        <v>0</v>
      </c>
      <c r="T27" s="142">
        <f t="shared" si="14"/>
        <v>0</v>
      </c>
      <c r="U27" s="9">
        <v>830</v>
      </c>
      <c r="V27" s="112">
        <v>10</v>
      </c>
      <c r="W27" s="9">
        <v>83</v>
      </c>
      <c r="X27" s="13" t="str">
        <f>IF(S27-T27=0,"",(W27-S27+T27)/(S27-T27)*100)</f>
        <v/>
      </c>
      <c r="Y27" s="13"/>
      <c r="Z27" s="8"/>
      <c r="AA27" s="233"/>
      <c r="AB27" s="233"/>
      <c r="AC27" s="233"/>
      <c r="AD27" s="233"/>
      <c r="AE27" s="234"/>
      <c r="AF27" s="234"/>
      <c r="AG27" s="13"/>
      <c r="AH27" s="234"/>
      <c r="AI27" s="234"/>
      <c r="AJ27" s="234"/>
      <c r="AK27" s="234"/>
      <c r="AL27" s="234"/>
      <c r="AM27" s="238"/>
      <c r="AN27" s="234"/>
      <c r="AO27" s="234"/>
      <c r="AP27" s="234"/>
      <c r="AQ27" s="234"/>
      <c r="AR27" s="234"/>
      <c r="AS27" s="234"/>
      <c r="AT27" s="234"/>
      <c r="AU27" s="234"/>
      <c r="AV27" s="234"/>
      <c r="AW27" s="234"/>
      <c r="AX27" s="234"/>
      <c r="AY27" s="234"/>
      <c r="AZ27" s="234"/>
      <c r="BA27" s="239"/>
      <c r="BB27" s="234"/>
      <c r="BC27" s="234"/>
      <c r="BD27" s="234"/>
      <c r="BE27" s="234"/>
      <c r="BF27" s="234"/>
      <c r="BG27" s="234"/>
      <c r="BH27" s="234"/>
      <c r="BI27" s="234"/>
      <c r="BJ27" s="234"/>
      <c r="BK27" s="234"/>
      <c r="BL27" s="234"/>
      <c r="BM27" s="234"/>
      <c r="BN27" s="234"/>
      <c r="BO27" s="241"/>
      <c r="BP27" s="242"/>
      <c r="BQ27" s="234"/>
      <c r="BR27" s="234"/>
      <c r="BS27" s="234"/>
      <c r="BT27" s="234"/>
      <c r="BU27" s="234"/>
      <c r="BV27" s="234"/>
      <c r="BW27" s="234"/>
    </row>
    <row r="28" s="65" customFormat="1" customHeight="1" spans="1:75">
      <c r="A28" s="213">
        <f t="shared" si="15"/>
        <v>21</v>
      </c>
      <c r="B28" s="210"/>
      <c r="C28" s="13" t="s">
        <v>1213</v>
      </c>
      <c r="D28" s="13"/>
      <c r="E28" s="9" t="s">
        <v>1210</v>
      </c>
      <c r="F28" s="9" t="s">
        <v>1178</v>
      </c>
      <c r="G28" s="9">
        <v>1</v>
      </c>
      <c r="H28" s="214" t="s">
        <v>1172</v>
      </c>
      <c r="I28" s="223">
        <v>41310</v>
      </c>
      <c r="J28" s="223">
        <v>41310</v>
      </c>
      <c r="K28" s="14">
        <v>3</v>
      </c>
      <c r="L28" s="14">
        <v>2000</v>
      </c>
      <c r="M28" s="14">
        <v>0</v>
      </c>
      <c r="N28" s="14">
        <v>0</v>
      </c>
      <c r="O28" s="14"/>
      <c r="P28" s="14"/>
      <c r="Q28" s="14"/>
      <c r="R28" s="14">
        <f t="shared" si="12"/>
        <v>2000</v>
      </c>
      <c r="S28" s="142">
        <f t="shared" si="13"/>
        <v>0</v>
      </c>
      <c r="T28" s="142">
        <f t="shared" si="14"/>
        <v>0</v>
      </c>
      <c r="U28" s="9">
        <v>660</v>
      </c>
      <c r="V28" s="112">
        <v>10</v>
      </c>
      <c r="W28" s="9">
        <v>66</v>
      </c>
      <c r="X28" s="13" t="str">
        <f>IF(S28-T28=0,"",(W28-S28+T28)/(S28-T28)*100)</f>
        <v/>
      </c>
      <c r="Y28" s="13"/>
      <c r="Z28" s="8"/>
      <c r="AA28" s="233"/>
      <c r="AB28" s="233"/>
      <c r="AC28" s="233"/>
      <c r="AD28" s="233"/>
      <c r="AE28" s="234"/>
      <c r="AF28" s="234"/>
      <c r="AG28" s="13"/>
      <c r="AH28" s="234"/>
      <c r="AI28" s="234"/>
      <c r="AJ28" s="234"/>
      <c r="AK28" s="234"/>
      <c r="AL28" s="234"/>
      <c r="AM28" s="238"/>
      <c r="AN28" s="234"/>
      <c r="AO28" s="234"/>
      <c r="AP28" s="234"/>
      <c r="AQ28" s="234"/>
      <c r="AR28" s="234"/>
      <c r="AS28" s="234"/>
      <c r="AT28" s="234"/>
      <c r="AU28" s="234"/>
      <c r="AV28" s="234"/>
      <c r="AW28" s="234"/>
      <c r="AX28" s="234"/>
      <c r="AY28" s="234"/>
      <c r="AZ28" s="234"/>
      <c r="BA28" s="239"/>
      <c r="BB28" s="234"/>
      <c r="BC28" s="234"/>
      <c r="BD28" s="234"/>
      <c r="BE28" s="234"/>
      <c r="BF28" s="234"/>
      <c r="BG28" s="234"/>
      <c r="BH28" s="234"/>
      <c r="BI28" s="234"/>
      <c r="BJ28" s="234"/>
      <c r="BK28" s="234"/>
      <c r="BL28" s="234"/>
      <c r="BM28" s="234"/>
      <c r="BN28" s="234"/>
      <c r="BO28" s="241"/>
      <c r="BP28" s="242"/>
      <c r="BQ28" s="234"/>
      <c r="BR28" s="234"/>
      <c r="BS28" s="234"/>
      <c r="BT28" s="234"/>
      <c r="BU28" s="234"/>
      <c r="BV28" s="234"/>
      <c r="BW28" s="234"/>
    </row>
    <row r="29" s="65" customFormat="1" customHeight="1" spans="1:75">
      <c r="A29" s="213">
        <f t="shared" si="15"/>
        <v>22</v>
      </c>
      <c r="B29" s="210"/>
      <c r="C29" s="13" t="s">
        <v>1214</v>
      </c>
      <c r="D29" s="13"/>
      <c r="E29" s="214" t="s">
        <v>1210</v>
      </c>
      <c r="F29" s="214" t="s">
        <v>1185</v>
      </c>
      <c r="G29" s="9">
        <v>1</v>
      </c>
      <c r="H29" s="214" t="s">
        <v>1172</v>
      </c>
      <c r="I29" s="223"/>
      <c r="J29" s="223"/>
      <c r="K29" s="14">
        <v>3</v>
      </c>
      <c r="L29" s="14"/>
      <c r="M29" s="14">
        <v>0</v>
      </c>
      <c r="N29" s="14">
        <v>0</v>
      </c>
      <c r="O29" s="14"/>
      <c r="P29" s="14"/>
      <c r="Q29" s="14"/>
      <c r="R29" s="14">
        <f t="shared" si="12"/>
        <v>0</v>
      </c>
      <c r="S29" s="142">
        <f t="shared" si="13"/>
        <v>0</v>
      </c>
      <c r="T29" s="142">
        <f t="shared" si="14"/>
        <v>0</v>
      </c>
      <c r="U29" s="9">
        <v>220</v>
      </c>
      <c r="V29" s="112">
        <v>10</v>
      </c>
      <c r="W29" s="9">
        <v>22</v>
      </c>
      <c r="X29" s="13" t="str">
        <f>IF(S29-T29=0,"",(W29-S29+T29)/(S29-T29)*100)</f>
        <v/>
      </c>
      <c r="Y29" s="13"/>
      <c r="Z29" s="8"/>
      <c r="AA29" s="233"/>
      <c r="AB29" s="233"/>
      <c r="AC29" s="233"/>
      <c r="AD29" s="233"/>
      <c r="AE29" s="234"/>
      <c r="AF29" s="234"/>
      <c r="AG29" s="13"/>
      <c r="AH29" s="234"/>
      <c r="AI29" s="234"/>
      <c r="AJ29" s="234"/>
      <c r="AK29" s="234"/>
      <c r="AL29" s="234"/>
      <c r="AM29" s="238"/>
      <c r="AN29" s="234"/>
      <c r="AO29" s="234"/>
      <c r="AP29" s="234"/>
      <c r="AQ29" s="234"/>
      <c r="AR29" s="234"/>
      <c r="AS29" s="234"/>
      <c r="AT29" s="234"/>
      <c r="AU29" s="234"/>
      <c r="AV29" s="234"/>
      <c r="AW29" s="234"/>
      <c r="AX29" s="234"/>
      <c r="AY29" s="234"/>
      <c r="AZ29" s="234"/>
      <c r="BA29" s="239"/>
      <c r="BB29" s="234"/>
      <c r="BC29" s="234"/>
      <c r="BD29" s="234"/>
      <c r="BE29" s="234"/>
      <c r="BF29" s="234"/>
      <c r="BG29" s="234"/>
      <c r="BH29" s="234"/>
      <c r="BI29" s="234"/>
      <c r="BJ29" s="234"/>
      <c r="BK29" s="234"/>
      <c r="BL29" s="234"/>
      <c r="BM29" s="234"/>
      <c r="BN29" s="234"/>
      <c r="BO29" s="241"/>
      <c r="BP29" s="242"/>
      <c r="BQ29" s="234"/>
      <c r="BR29" s="234"/>
      <c r="BS29" s="234"/>
      <c r="BT29" s="234"/>
      <c r="BU29" s="234"/>
      <c r="BV29" s="234"/>
      <c r="BW29" s="234"/>
    </row>
    <row r="30" s="65" customFormat="1" customHeight="1" spans="1:75">
      <c r="A30" s="213">
        <f t="shared" si="15"/>
        <v>23</v>
      </c>
      <c r="B30" s="210"/>
      <c r="C30" s="13" t="s">
        <v>1215</v>
      </c>
      <c r="D30" s="13"/>
      <c r="E30" s="9" t="s">
        <v>1210</v>
      </c>
      <c r="F30" s="9" t="s">
        <v>1185</v>
      </c>
      <c r="G30" s="9">
        <v>5</v>
      </c>
      <c r="H30" s="214" t="s">
        <v>1172</v>
      </c>
      <c r="I30" s="223"/>
      <c r="J30" s="223"/>
      <c r="K30" s="14">
        <v>3</v>
      </c>
      <c r="L30" s="14"/>
      <c r="M30" s="14">
        <v>0</v>
      </c>
      <c r="N30" s="14">
        <v>0</v>
      </c>
      <c r="O30" s="14"/>
      <c r="P30" s="14"/>
      <c r="Q30" s="14"/>
      <c r="R30" s="14">
        <f t="shared" si="12"/>
        <v>0</v>
      </c>
      <c r="S30" s="142">
        <f t="shared" si="13"/>
        <v>0</v>
      </c>
      <c r="T30" s="142">
        <f t="shared" si="14"/>
        <v>0</v>
      </c>
      <c r="U30" s="9">
        <v>1100</v>
      </c>
      <c r="V30" s="112">
        <v>10</v>
      </c>
      <c r="W30" s="9">
        <v>110</v>
      </c>
      <c r="X30" s="13"/>
      <c r="Y30" s="13"/>
      <c r="Z30" s="8"/>
      <c r="AA30" s="233"/>
      <c r="AB30" s="233"/>
      <c r="AC30" s="233"/>
      <c r="AD30" s="233"/>
      <c r="AE30" s="234"/>
      <c r="AF30" s="234"/>
      <c r="AG30" s="13"/>
      <c r="AH30" s="234"/>
      <c r="AI30" s="234"/>
      <c r="AJ30" s="234"/>
      <c r="AK30" s="234"/>
      <c r="AL30" s="234"/>
      <c r="AM30" s="238"/>
      <c r="AN30" s="234"/>
      <c r="AO30" s="234"/>
      <c r="AP30" s="234"/>
      <c r="AQ30" s="234"/>
      <c r="AR30" s="234"/>
      <c r="AS30" s="234"/>
      <c r="AT30" s="234"/>
      <c r="AU30" s="234"/>
      <c r="AV30" s="234"/>
      <c r="AW30" s="234"/>
      <c r="AX30" s="234"/>
      <c r="AY30" s="234"/>
      <c r="AZ30" s="234"/>
      <c r="BA30" s="239"/>
      <c r="BB30" s="234"/>
      <c r="BC30" s="234"/>
      <c r="BD30" s="234"/>
      <c r="BE30" s="234"/>
      <c r="BF30" s="234"/>
      <c r="BG30" s="234"/>
      <c r="BH30" s="234"/>
      <c r="BI30" s="234"/>
      <c r="BJ30" s="234"/>
      <c r="BK30" s="234"/>
      <c r="BL30" s="234"/>
      <c r="BM30" s="234"/>
      <c r="BN30" s="234"/>
      <c r="BO30" s="241"/>
      <c r="BP30" s="242"/>
      <c r="BQ30" s="234"/>
      <c r="BR30" s="234"/>
      <c r="BS30" s="234"/>
      <c r="BT30" s="234"/>
      <c r="BU30" s="234"/>
      <c r="BV30" s="234"/>
      <c r="BW30" s="234"/>
    </row>
    <row r="31" s="65" customFormat="1" customHeight="1" spans="1:75">
      <c r="A31" s="213">
        <f t="shared" si="15"/>
        <v>24</v>
      </c>
      <c r="B31" s="210"/>
      <c r="C31" s="13" t="s">
        <v>1216</v>
      </c>
      <c r="D31" s="13"/>
      <c r="E31" s="9" t="s">
        <v>1210</v>
      </c>
      <c r="F31" s="9" t="s">
        <v>1185</v>
      </c>
      <c r="G31" s="9">
        <v>1</v>
      </c>
      <c r="H31" s="214" t="s">
        <v>1172</v>
      </c>
      <c r="I31" s="223">
        <v>41521</v>
      </c>
      <c r="J31" s="223">
        <v>41521</v>
      </c>
      <c r="K31" s="14">
        <v>3</v>
      </c>
      <c r="L31" s="14">
        <v>850</v>
      </c>
      <c r="M31" s="14">
        <v>0</v>
      </c>
      <c r="N31" s="14">
        <v>0</v>
      </c>
      <c r="O31" s="14"/>
      <c r="P31" s="14"/>
      <c r="Q31" s="14"/>
      <c r="R31" s="14">
        <f t="shared" si="12"/>
        <v>850</v>
      </c>
      <c r="S31" s="142">
        <f t="shared" si="13"/>
        <v>0</v>
      </c>
      <c r="T31" s="142">
        <f t="shared" si="14"/>
        <v>0</v>
      </c>
      <c r="U31" s="9">
        <v>340</v>
      </c>
      <c r="V31" s="112">
        <v>10</v>
      </c>
      <c r="W31" s="9">
        <v>34</v>
      </c>
      <c r="X31" s="13"/>
      <c r="Y31" s="13"/>
      <c r="Z31" s="8"/>
      <c r="AA31" s="233"/>
      <c r="AB31" s="233"/>
      <c r="AC31" s="233"/>
      <c r="AD31" s="233"/>
      <c r="AE31" s="234"/>
      <c r="AF31" s="234"/>
      <c r="AG31" s="13"/>
      <c r="AH31" s="234"/>
      <c r="AI31" s="234"/>
      <c r="AJ31" s="234"/>
      <c r="AK31" s="234"/>
      <c r="AL31" s="234"/>
      <c r="AM31" s="238"/>
      <c r="AN31" s="234"/>
      <c r="AO31" s="234"/>
      <c r="AP31" s="234"/>
      <c r="AQ31" s="234"/>
      <c r="AR31" s="234"/>
      <c r="AS31" s="234"/>
      <c r="AT31" s="234"/>
      <c r="AU31" s="234"/>
      <c r="AV31" s="234"/>
      <c r="AW31" s="234"/>
      <c r="AX31" s="234"/>
      <c r="AY31" s="234"/>
      <c r="AZ31" s="234"/>
      <c r="BA31" s="239"/>
      <c r="BB31" s="234"/>
      <c r="BC31" s="234"/>
      <c r="BD31" s="234"/>
      <c r="BE31" s="234"/>
      <c r="BF31" s="234"/>
      <c r="BG31" s="234"/>
      <c r="BH31" s="234"/>
      <c r="BI31" s="234"/>
      <c r="BJ31" s="234"/>
      <c r="BK31" s="234"/>
      <c r="BL31" s="234"/>
      <c r="BM31" s="234"/>
      <c r="BN31" s="234"/>
      <c r="BO31" s="241"/>
      <c r="BP31" s="242"/>
      <c r="BQ31" s="234"/>
      <c r="BR31" s="234"/>
      <c r="BS31" s="234"/>
      <c r="BT31" s="234"/>
      <c r="BU31" s="234"/>
      <c r="BV31" s="234"/>
      <c r="BW31" s="234"/>
    </row>
    <row r="32" s="65" customFormat="1" customHeight="1" spans="1:75">
      <c r="A32" s="213">
        <f t="shared" si="15"/>
        <v>25</v>
      </c>
      <c r="B32" s="210"/>
      <c r="C32" s="13" t="s">
        <v>1217</v>
      </c>
      <c r="D32" s="13" t="s">
        <v>1218</v>
      </c>
      <c r="E32" s="9" t="s">
        <v>1210</v>
      </c>
      <c r="F32" s="9" t="s">
        <v>1219</v>
      </c>
      <c r="G32" s="9">
        <v>9</v>
      </c>
      <c r="H32" s="214" t="s">
        <v>1172</v>
      </c>
      <c r="I32" s="223"/>
      <c r="J32" s="223"/>
      <c r="K32" s="14">
        <v>3</v>
      </c>
      <c r="L32" s="14"/>
      <c r="M32" s="14">
        <v>0</v>
      </c>
      <c r="N32" s="14">
        <v>0</v>
      </c>
      <c r="O32" s="14"/>
      <c r="P32" s="14"/>
      <c r="Q32" s="14"/>
      <c r="R32" s="14">
        <f t="shared" ref="R32:R59" si="16">L32+O32</f>
        <v>0</v>
      </c>
      <c r="S32" s="142">
        <f t="shared" ref="S32:S59" si="17">M32+P32</f>
        <v>0</v>
      </c>
      <c r="T32" s="142">
        <f t="shared" ref="T32:T59" si="18">N32+Q32</f>
        <v>0</v>
      </c>
      <c r="U32" s="9">
        <v>2300</v>
      </c>
      <c r="V32" s="112">
        <v>10</v>
      </c>
      <c r="W32" s="9">
        <v>230</v>
      </c>
      <c r="X32" s="13"/>
      <c r="Y32" s="13"/>
      <c r="Z32" s="8"/>
      <c r="AA32" s="233"/>
      <c r="AB32" s="233"/>
      <c r="AC32" s="233"/>
      <c r="AD32" s="233"/>
      <c r="AE32" s="234"/>
      <c r="AF32" s="234"/>
      <c r="AG32" s="13"/>
      <c r="AH32" s="234"/>
      <c r="AI32" s="234"/>
      <c r="AJ32" s="234"/>
      <c r="AK32" s="234"/>
      <c r="AL32" s="234"/>
      <c r="AM32" s="238"/>
      <c r="AN32" s="234"/>
      <c r="AO32" s="234"/>
      <c r="AP32" s="234"/>
      <c r="AQ32" s="234"/>
      <c r="AR32" s="234"/>
      <c r="AS32" s="234"/>
      <c r="AT32" s="234"/>
      <c r="AU32" s="234"/>
      <c r="AV32" s="234"/>
      <c r="AW32" s="234"/>
      <c r="AX32" s="234"/>
      <c r="AY32" s="234"/>
      <c r="AZ32" s="234"/>
      <c r="BA32" s="239"/>
      <c r="BB32" s="234"/>
      <c r="BC32" s="234"/>
      <c r="BD32" s="234"/>
      <c r="BE32" s="234"/>
      <c r="BF32" s="234"/>
      <c r="BG32" s="234"/>
      <c r="BH32" s="234"/>
      <c r="BI32" s="234"/>
      <c r="BJ32" s="234"/>
      <c r="BK32" s="234"/>
      <c r="BL32" s="234"/>
      <c r="BM32" s="234"/>
      <c r="BN32" s="234"/>
      <c r="BO32" s="241"/>
      <c r="BP32" s="242"/>
      <c r="BQ32" s="234"/>
      <c r="BR32" s="234"/>
      <c r="BS32" s="234"/>
      <c r="BT32" s="234"/>
      <c r="BU32" s="234"/>
      <c r="BV32" s="234"/>
      <c r="BW32" s="234"/>
    </row>
    <row r="33" s="65" customFormat="1" customHeight="1" spans="1:75">
      <c r="A33" s="213">
        <f t="shared" si="15"/>
        <v>26</v>
      </c>
      <c r="B33" s="210"/>
      <c r="C33" s="13" t="s">
        <v>1220</v>
      </c>
      <c r="D33" s="13"/>
      <c r="E33" s="9" t="s">
        <v>1210</v>
      </c>
      <c r="F33" s="9" t="s">
        <v>1178</v>
      </c>
      <c r="G33" s="9">
        <v>79</v>
      </c>
      <c r="H33" s="214" t="s">
        <v>1172</v>
      </c>
      <c r="I33" s="223"/>
      <c r="J33" s="223"/>
      <c r="K33" s="14">
        <v>3</v>
      </c>
      <c r="L33" s="14"/>
      <c r="M33" s="14">
        <v>0</v>
      </c>
      <c r="N33" s="14">
        <v>0</v>
      </c>
      <c r="O33" s="14"/>
      <c r="P33" s="14"/>
      <c r="Q33" s="14"/>
      <c r="R33" s="14">
        <f t="shared" si="16"/>
        <v>0</v>
      </c>
      <c r="S33" s="142">
        <f t="shared" si="17"/>
        <v>0</v>
      </c>
      <c r="T33" s="142">
        <f t="shared" si="18"/>
        <v>0</v>
      </c>
      <c r="U33" s="9">
        <v>5610</v>
      </c>
      <c r="V33" s="112">
        <v>10</v>
      </c>
      <c r="W33" s="9">
        <v>561</v>
      </c>
      <c r="X33" s="13"/>
      <c r="Y33" s="13"/>
      <c r="Z33" s="8"/>
      <c r="AA33" s="233"/>
      <c r="AB33" s="233"/>
      <c r="AC33" s="233"/>
      <c r="AD33" s="233"/>
      <c r="AE33" s="234"/>
      <c r="AF33" s="234"/>
      <c r="AG33" s="13"/>
      <c r="AH33" s="234"/>
      <c r="AI33" s="234"/>
      <c r="AJ33" s="234"/>
      <c r="AK33" s="234"/>
      <c r="AL33" s="234"/>
      <c r="AM33" s="238"/>
      <c r="AN33" s="234"/>
      <c r="AO33" s="234"/>
      <c r="AP33" s="234"/>
      <c r="AQ33" s="234"/>
      <c r="AR33" s="234"/>
      <c r="AS33" s="234"/>
      <c r="AT33" s="234"/>
      <c r="AU33" s="234"/>
      <c r="AV33" s="234"/>
      <c r="AW33" s="234"/>
      <c r="AX33" s="234"/>
      <c r="AY33" s="234"/>
      <c r="AZ33" s="234"/>
      <c r="BA33" s="239"/>
      <c r="BB33" s="234"/>
      <c r="BC33" s="234"/>
      <c r="BD33" s="234"/>
      <c r="BE33" s="234"/>
      <c r="BF33" s="234"/>
      <c r="BG33" s="234"/>
      <c r="BH33" s="234"/>
      <c r="BI33" s="234"/>
      <c r="BJ33" s="234"/>
      <c r="BK33" s="234"/>
      <c r="BL33" s="234"/>
      <c r="BM33" s="234"/>
      <c r="BN33" s="234"/>
      <c r="BO33" s="241"/>
      <c r="BP33" s="242"/>
      <c r="BQ33" s="234"/>
      <c r="BR33" s="234"/>
      <c r="BS33" s="234"/>
      <c r="BT33" s="234"/>
      <c r="BU33" s="234"/>
      <c r="BV33" s="234"/>
      <c r="BW33" s="234"/>
    </row>
    <row r="34" s="65" customFormat="1" customHeight="1" spans="1:75">
      <c r="A34" s="213">
        <f t="shared" si="15"/>
        <v>27</v>
      </c>
      <c r="B34" s="210"/>
      <c r="C34" s="13" t="s">
        <v>1221</v>
      </c>
      <c r="D34" s="13"/>
      <c r="E34" s="9" t="s">
        <v>1210</v>
      </c>
      <c r="F34" s="9" t="s">
        <v>1178</v>
      </c>
      <c r="G34" s="9">
        <v>64</v>
      </c>
      <c r="H34" s="214" t="s">
        <v>1172</v>
      </c>
      <c r="I34" s="223"/>
      <c r="J34" s="223"/>
      <c r="K34" s="14">
        <v>3</v>
      </c>
      <c r="L34" s="14"/>
      <c r="M34" s="14">
        <v>0</v>
      </c>
      <c r="N34" s="14">
        <v>0</v>
      </c>
      <c r="O34" s="14"/>
      <c r="P34" s="14"/>
      <c r="Q34" s="14"/>
      <c r="R34" s="14">
        <f t="shared" si="16"/>
        <v>0</v>
      </c>
      <c r="S34" s="142">
        <f t="shared" si="17"/>
        <v>0</v>
      </c>
      <c r="T34" s="142">
        <f t="shared" si="18"/>
        <v>0</v>
      </c>
      <c r="U34" s="9">
        <v>1730</v>
      </c>
      <c r="V34" s="112">
        <v>10</v>
      </c>
      <c r="W34" s="9">
        <v>173</v>
      </c>
      <c r="X34" s="13"/>
      <c r="Y34" s="13"/>
      <c r="Z34" s="8"/>
      <c r="AA34" s="233"/>
      <c r="AB34" s="233"/>
      <c r="AC34" s="233"/>
      <c r="AD34" s="233"/>
      <c r="AE34" s="234"/>
      <c r="AF34" s="234"/>
      <c r="AG34" s="13"/>
      <c r="AH34" s="234"/>
      <c r="AI34" s="234"/>
      <c r="AJ34" s="234"/>
      <c r="AK34" s="234"/>
      <c r="AL34" s="234"/>
      <c r="AM34" s="238"/>
      <c r="AN34" s="234"/>
      <c r="AO34" s="234"/>
      <c r="AP34" s="234"/>
      <c r="AQ34" s="234"/>
      <c r="AR34" s="234"/>
      <c r="AS34" s="234"/>
      <c r="AT34" s="234"/>
      <c r="AU34" s="234"/>
      <c r="AV34" s="234"/>
      <c r="AW34" s="234"/>
      <c r="AX34" s="234"/>
      <c r="AY34" s="234"/>
      <c r="AZ34" s="234"/>
      <c r="BA34" s="239"/>
      <c r="BB34" s="234"/>
      <c r="BC34" s="234"/>
      <c r="BD34" s="234"/>
      <c r="BE34" s="234"/>
      <c r="BF34" s="234"/>
      <c r="BG34" s="234"/>
      <c r="BH34" s="234"/>
      <c r="BI34" s="234"/>
      <c r="BJ34" s="234"/>
      <c r="BK34" s="234"/>
      <c r="BL34" s="234"/>
      <c r="BM34" s="234"/>
      <c r="BN34" s="234"/>
      <c r="BO34" s="241"/>
      <c r="BP34" s="242"/>
      <c r="BQ34" s="234"/>
      <c r="BR34" s="234"/>
      <c r="BS34" s="234"/>
      <c r="BT34" s="234"/>
      <c r="BU34" s="234"/>
      <c r="BV34" s="234"/>
      <c r="BW34" s="234"/>
    </row>
    <row r="35" s="65" customFormat="1" customHeight="1" spans="1:75">
      <c r="A35" s="213">
        <f t="shared" si="15"/>
        <v>28</v>
      </c>
      <c r="B35" s="210"/>
      <c r="C35" s="13" t="s">
        <v>1222</v>
      </c>
      <c r="D35" s="13" t="s">
        <v>1223</v>
      </c>
      <c r="E35" s="9" t="s">
        <v>1210</v>
      </c>
      <c r="F35" s="9" t="s">
        <v>1178</v>
      </c>
      <c r="G35" s="9">
        <v>7</v>
      </c>
      <c r="H35" s="214" t="s">
        <v>1172</v>
      </c>
      <c r="I35" s="223"/>
      <c r="J35" s="223"/>
      <c r="K35" s="14">
        <v>3</v>
      </c>
      <c r="L35" s="14"/>
      <c r="M35" s="14">
        <v>0</v>
      </c>
      <c r="N35" s="14">
        <v>0</v>
      </c>
      <c r="O35" s="14"/>
      <c r="P35" s="14"/>
      <c r="Q35" s="14"/>
      <c r="R35" s="14">
        <f t="shared" si="16"/>
        <v>0</v>
      </c>
      <c r="S35" s="142">
        <f t="shared" si="17"/>
        <v>0</v>
      </c>
      <c r="T35" s="142">
        <f t="shared" si="18"/>
        <v>0</v>
      </c>
      <c r="U35" s="9">
        <v>490</v>
      </c>
      <c r="V35" s="112">
        <v>10</v>
      </c>
      <c r="W35" s="9">
        <v>49</v>
      </c>
      <c r="X35" s="13"/>
      <c r="Y35" s="13"/>
      <c r="Z35" s="8"/>
      <c r="AA35" s="233"/>
      <c r="AB35" s="233"/>
      <c r="AC35" s="233"/>
      <c r="AD35" s="233"/>
      <c r="AE35" s="234"/>
      <c r="AF35" s="234"/>
      <c r="AG35" s="13"/>
      <c r="AH35" s="234"/>
      <c r="AI35" s="234"/>
      <c r="AJ35" s="234"/>
      <c r="AK35" s="234"/>
      <c r="AL35" s="234"/>
      <c r="AM35" s="238"/>
      <c r="AN35" s="234"/>
      <c r="AO35" s="234"/>
      <c r="AP35" s="234"/>
      <c r="AQ35" s="234"/>
      <c r="AR35" s="234"/>
      <c r="AS35" s="234"/>
      <c r="AT35" s="234"/>
      <c r="AU35" s="234"/>
      <c r="AV35" s="234"/>
      <c r="AW35" s="234"/>
      <c r="AX35" s="234"/>
      <c r="AY35" s="234"/>
      <c r="AZ35" s="234"/>
      <c r="BA35" s="239"/>
      <c r="BB35" s="234"/>
      <c r="BC35" s="234"/>
      <c r="BD35" s="234"/>
      <c r="BE35" s="234"/>
      <c r="BF35" s="234"/>
      <c r="BG35" s="234"/>
      <c r="BH35" s="234"/>
      <c r="BI35" s="234"/>
      <c r="BJ35" s="234"/>
      <c r="BK35" s="234"/>
      <c r="BL35" s="234"/>
      <c r="BM35" s="234"/>
      <c r="BN35" s="234"/>
      <c r="BO35" s="241"/>
      <c r="BP35" s="242"/>
      <c r="BQ35" s="234"/>
      <c r="BR35" s="234"/>
      <c r="BS35" s="234"/>
      <c r="BT35" s="234"/>
      <c r="BU35" s="234"/>
      <c r="BV35" s="234"/>
      <c r="BW35" s="234"/>
    </row>
    <row r="36" s="65" customFormat="1" customHeight="1" spans="1:75">
      <c r="A36" s="213">
        <f t="shared" si="15"/>
        <v>29</v>
      </c>
      <c r="B36" s="210"/>
      <c r="C36" s="13" t="s">
        <v>1224</v>
      </c>
      <c r="D36" s="13"/>
      <c r="E36" s="9" t="s">
        <v>1210</v>
      </c>
      <c r="F36" s="9" t="s">
        <v>1178</v>
      </c>
      <c r="G36" s="9">
        <v>2</v>
      </c>
      <c r="H36" s="214" t="s">
        <v>1172</v>
      </c>
      <c r="I36" s="223"/>
      <c r="J36" s="223"/>
      <c r="K36" s="14">
        <v>3</v>
      </c>
      <c r="L36" s="14"/>
      <c r="M36" s="14">
        <v>0</v>
      </c>
      <c r="N36" s="14">
        <v>0</v>
      </c>
      <c r="O36" s="14"/>
      <c r="P36" s="14"/>
      <c r="Q36" s="14"/>
      <c r="R36" s="14">
        <f t="shared" si="16"/>
        <v>0</v>
      </c>
      <c r="S36" s="142">
        <f t="shared" si="17"/>
        <v>0</v>
      </c>
      <c r="T36" s="142">
        <f t="shared" si="18"/>
        <v>0</v>
      </c>
      <c r="U36" s="9">
        <v>460</v>
      </c>
      <c r="V36" s="112">
        <v>10</v>
      </c>
      <c r="W36" s="9">
        <v>46</v>
      </c>
      <c r="X36" s="13"/>
      <c r="Y36" s="13"/>
      <c r="Z36" s="8"/>
      <c r="AA36" s="233"/>
      <c r="AB36" s="233"/>
      <c r="AC36" s="233"/>
      <c r="AD36" s="233"/>
      <c r="AE36" s="234"/>
      <c r="AF36" s="234"/>
      <c r="AG36" s="13"/>
      <c r="AH36" s="234"/>
      <c r="AI36" s="234"/>
      <c r="AJ36" s="234"/>
      <c r="AK36" s="234"/>
      <c r="AL36" s="234"/>
      <c r="AM36" s="238"/>
      <c r="AN36" s="234"/>
      <c r="AO36" s="234"/>
      <c r="AP36" s="234"/>
      <c r="AQ36" s="234"/>
      <c r="AR36" s="234"/>
      <c r="AS36" s="234"/>
      <c r="AT36" s="234"/>
      <c r="AU36" s="234"/>
      <c r="AV36" s="234"/>
      <c r="AW36" s="234"/>
      <c r="AX36" s="234"/>
      <c r="AY36" s="234"/>
      <c r="AZ36" s="234"/>
      <c r="BA36" s="239"/>
      <c r="BB36" s="234"/>
      <c r="BC36" s="234"/>
      <c r="BD36" s="234"/>
      <c r="BE36" s="234"/>
      <c r="BF36" s="234"/>
      <c r="BG36" s="234"/>
      <c r="BH36" s="234"/>
      <c r="BI36" s="234"/>
      <c r="BJ36" s="234"/>
      <c r="BK36" s="234"/>
      <c r="BL36" s="234"/>
      <c r="BM36" s="234"/>
      <c r="BN36" s="234"/>
      <c r="BO36" s="241"/>
      <c r="BP36" s="242"/>
      <c r="BQ36" s="234"/>
      <c r="BR36" s="234"/>
      <c r="BS36" s="234"/>
      <c r="BT36" s="234"/>
      <c r="BU36" s="234"/>
      <c r="BV36" s="234"/>
      <c r="BW36" s="234"/>
    </row>
    <row r="37" s="65" customFormat="1" customHeight="1" spans="1:75">
      <c r="A37" s="213">
        <f t="shared" si="15"/>
        <v>30</v>
      </c>
      <c r="B37" s="210"/>
      <c r="C37" s="13" t="s">
        <v>1225</v>
      </c>
      <c r="D37" s="13"/>
      <c r="E37" s="9" t="s">
        <v>1210</v>
      </c>
      <c r="F37" s="9" t="s">
        <v>1178</v>
      </c>
      <c r="G37" s="9">
        <v>15</v>
      </c>
      <c r="H37" s="214" t="s">
        <v>1172</v>
      </c>
      <c r="I37" s="223"/>
      <c r="J37" s="223"/>
      <c r="K37" s="14">
        <v>3</v>
      </c>
      <c r="L37" s="14"/>
      <c r="M37" s="14">
        <v>0</v>
      </c>
      <c r="N37" s="14">
        <v>0</v>
      </c>
      <c r="O37" s="14"/>
      <c r="P37" s="14"/>
      <c r="Q37" s="14"/>
      <c r="R37" s="14">
        <f t="shared" si="16"/>
        <v>0</v>
      </c>
      <c r="S37" s="142">
        <f t="shared" si="17"/>
        <v>0</v>
      </c>
      <c r="T37" s="142">
        <f t="shared" si="18"/>
        <v>0</v>
      </c>
      <c r="U37" s="9">
        <v>3600</v>
      </c>
      <c r="V37" s="112">
        <v>10</v>
      </c>
      <c r="W37" s="9">
        <v>360</v>
      </c>
      <c r="X37" s="13"/>
      <c r="Y37" s="13"/>
      <c r="Z37" s="8"/>
      <c r="AA37" s="233"/>
      <c r="AB37" s="233"/>
      <c r="AC37" s="233"/>
      <c r="AD37" s="233"/>
      <c r="AE37" s="234"/>
      <c r="AF37" s="234"/>
      <c r="AG37" s="13"/>
      <c r="AH37" s="234"/>
      <c r="AI37" s="234"/>
      <c r="AJ37" s="234"/>
      <c r="AK37" s="234"/>
      <c r="AL37" s="234"/>
      <c r="AM37" s="238"/>
      <c r="AN37" s="234"/>
      <c r="AO37" s="234"/>
      <c r="AP37" s="234"/>
      <c r="AQ37" s="234"/>
      <c r="AR37" s="234"/>
      <c r="AS37" s="234"/>
      <c r="AT37" s="234"/>
      <c r="AU37" s="234"/>
      <c r="AV37" s="234"/>
      <c r="AW37" s="234"/>
      <c r="AX37" s="234"/>
      <c r="AY37" s="234"/>
      <c r="AZ37" s="234"/>
      <c r="BA37" s="239"/>
      <c r="BB37" s="234"/>
      <c r="BC37" s="234"/>
      <c r="BD37" s="234"/>
      <c r="BE37" s="234"/>
      <c r="BF37" s="234"/>
      <c r="BG37" s="234"/>
      <c r="BH37" s="234"/>
      <c r="BI37" s="234"/>
      <c r="BJ37" s="234"/>
      <c r="BK37" s="234"/>
      <c r="BL37" s="234"/>
      <c r="BM37" s="234"/>
      <c r="BN37" s="234"/>
      <c r="BO37" s="241"/>
      <c r="BP37" s="242"/>
      <c r="BQ37" s="234"/>
      <c r="BR37" s="234"/>
      <c r="BS37" s="234"/>
      <c r="BT37" s="234"/>
      <c r="BU37" s="234"/>
      <c r="BV37" s="234"/>
      <c r="BW37" s="234"/>
    </row>
    <row r="38" s="65" customFormat="1" customHeight="1" spans="1:75">
      <c r="A38" s="213">
        <f t="shared" si="15"/>
        <v>31</v>
      </c>
      <c r="B38" s="210"/>
      <c r="C38" s="13" t="s">
        <v>1226</v>
      </c>
      <c r="D38" s="13"/>
      <c r="E38" s="214" t="s">
        <v>1210</v>
      </c>
      <c r="F38" s="9" t="s">
        <v>1178</v>
      </c>
      <c r="G38" s="9">
        <v>3</v>
      </c>
      <c r="H38" s="214" t="s">
        <v>1172</v>
      </c>
      <c r="I38" s="223"/>
      <c r="J38" s="223"/>
      <c r="K38" s="14">
        <v>3</v>
      </c>
      <c r="L38" s="14"/>
      <c r="M38" s="14">
        <v>0</v>
      </c>
      <c r="N38" s="14">
        <v>0</v>
      </c>
      <c r="O38" s="14"/>
      <c r="P38" s="14"/>
      <c r="Q38" s="14"/>
      <c r="R38" s="14">
        <f t="shared" si="16"/>
        <v>0</v>
      </c>
      <c r="S38" s="142">
        <f t="shared" si="17"/>
        <v>0</v>
      </c>
      <c r="T38" s="142">
        <f t="shared" si="18"/>
        <v>0</v>
      </c>
      <c r="U38" s="9">
        <v>860</v>
      </c>
      <c r="V38" s="112">
        <v>10</v>
      </c>
      <c r="W38" s="9">
        <v>86</v>
      </c>
      <c r="X38" s="13"/>
      <c r="Y38" s="13"/>
      <c r="Z38" s="8"/>
      <c r="AA38" s="233"/>
      <c r="AB38" s="233"/>
      <c r="AC38" s="233"/>
      <c r="AD38" s="233"/>
      <c r="AE38" s="234"/>
      <c r="AF38" s="234"/>
      <c r="AG38" s="13"/>
      <c r="AH38" s="234"/>
      <c r="AI38" s="234"/>
      <c r="AJ38" s="234"/>
      <c r="AK38" s="234"/>
      <c r="AL38" s="234"/>
      <c r="AM38" s="238"/>
      <c r="AN38" s="234"/>
      <c r="AO38" s="234"/>
      <c r="AP38" s="234"/>
      <c r="AQ38" s="234"/>
      <c r="AR38" s="234"/>
      <c r="AS38" s="234"/>
      <c r="AT38" s="234"/>
      <c r="AU38" s="234"/>
      <c r="AV38" s="234"/>
      <c r="AW38" s="234"/>
      <c r="AX38" s="234"/>
      <c r="AY38" s="234"/>
      <c r="AZ38" s="234"/>
      <c r="BA38" s="239"/>
      <c r="BB38" s="234"/>
      <c r="BC38" s="234"/>
      <c r="BD38" s="234"/>
      <c r="BE38" s="234"/>
      <c r="BF38" s="234"/>
      <c r="BG38" s="234"/>
      <c r="BH38" s="234"/>
      <c r="BI38" s="234"/>
      <c r="BJ38" s="234"/>
      <c r="BK38" s="234"/>
      <c r="BL38" s="234"/>
      <c r="BM38" s="234"/>
      <c r="BN38" s="234"/>
      <c r="BO38" s="241"/>
      <c r="BP38" s="242"/>
      <c r="BQ38" s="234"/>
      <c r="BR38" s="234"/>
      <c r="BS38" s="234"/>
      <c r="BT38" s="234"/>
      <c r="BU38" s="234"/>
      <c r="BV38" s="234"/>
      <c r="BW38" s="234"/>
    </row>
    <row r="39" s="65" customFormat="1" customHeight="1" spans="1:75">
      <c r="A39" s="213">
        <f t="shared" si="15"/>
        <v>32</v>
      </c>
      <c r="B39" s="210"/>
      <c r="C39" s="13" t="s">
        <v>1227</v>
      </c>
      <c r="D39" s="13"/>
      <c r="E39" s="9" t="s">
        <v>1210</v>
      </c>
      <c r="F39" s="9" t="s">
        <v>1178</v>
      </c>
      <c r="G39" s="9">
        <v>12</v>
      </c>
      <c r="H39" s="214" t="s">
        <v>1172</v>
      </c>
      <c r="I39" s="223"/>
      <c r="J39" s="223"/>
      <c r="K39" s="14">
        <v>3</v>
      </c>
      <c r="L39" s="14"/>
      <c r="M39" s="14">
        <v>0</v>
      </c>
      <c r="N39" s="14">
        <v>0</v>
      </c>
      <c r="O39" s="14"/>
      <c r="P39" s="14"/>
      <c r="Q39" s="14"/>
      <c r="R39" s="14">
        <f t="shared" si="16"/>
        <v>0</v>
      </c>
      <c r="S39" s="142">
        <f t="shared" si="17"/>
        <v>0</v>
      </c>
      <c r="T39" s="142">
        <f t="shared" si="18"/>
        <v>0</v>
      </c>
      <c r="U39" s="9">
        <v>3560</v>
      </c>
      <c r="V39" s="112">
        <v>10</v>
      </c>
      <c r="W39" s="9">
        <v>356</v>
      </c>
      <c r="X39" s="13"/>
      <c r="Y39" s="13"/>
      <c r="Z39" s="8"/>
      <c r="AA39" s="233"/>
      <c r="AB39" s="233"/>
      <c r="AC39" s="233"/>
      <c r="AD39" s="233"/>
      <c r="AE39" s="234"/>
      <c r="AF39" s="234"/>
      <c r="AG39" s="13"/>
      <c r="AH39" s="234"/>
      <c r="AI39" s="234"/>
      <c r="AJ39" s="234"/>
      <c r="AK39" s="234"/>
      <c r="AL39" s="234"/>
      <c r="AM39" s="238"/>
      <c r="AN39" s="234"/>
      <c r="AO39" s="234"/>
      <c r="AP39" s="234"/>
      <c r="AQ39" s="234"/>
      <c r="AR39" s="234"/>
      <c r="AS39" s="234"/>
      <c r="AT39" s="234"/>
      <c r="AU39" s="234"/>
      <c r="AV39" s="234"/>
      <c r="AW39" s="234"/>
      <c r="AX39" s="234"/>
      <c r="AY39" s="234"/>
      <c r="AZ39" s="234"/>
      <c r="BA39" s="239"/>
      <c r="BB39" s="234"/>
      <c r="BC39" s="234"/>
      <c r="BD39" s="234"/>
      <c r="BE39" s="234"/>
      <c r="BF39" s="234"/>
      <c r="BG39" s="234"/>
      <c r="BH39" s="234"/>
      <c r="BI39" s="234"/>
      <c r="BJ39" s="234"/>
      <c r="BK39" s="234"/>
      <c r="BL39" s="234"/>
      <c r="BM39" s="234"/>
      <c r="BN39" s="234"/>
      <c r="BO39" s="241"/>
      <c r="BP39" s="242"/>
      <c r="BQ39" s="234"/>
      <c r="BR39" s="234"/>
      <c r="BS39" s="234"/>
      <c r="BT39" s="234"/>
      <c r="BU39" s="234"/>
      <c r="BV39" s="234"/>
      <c r="BW39" s="234"/>
    </row>
    <row r="40" s="202" customFormat="1" customHeight="1" spans="1:75">
      <c r="A40" s="213">
        <f t="shared" si="15"/>
        <v>33</v>
      </c>
      <c r="B40" s="218"/>
      <c r="C40" s="139" t="s">
        <v>1228</v>
      </c>
      <c r="D40" s="139" t="s">
        <v>1229</v>
      </c>
      <c r="E40" s="216" t="s">
        <v>1210</v>
      </c>
      <c r="F40" s="216" t="s">
        <v>1171</v>
      </c>
      <c r="G40" s="216">
        <v>1</v>
      </c>
      <c r="H40" s="214" t="s">
        <v>1172</v>
      </c>
      <c r="I40" s="225"/>
      <c r="J40" s="225"/>
      <c r="K40" s="14">
        <v>3</v>
      </c>
      <c r="L40" s="14"/>
      <c r="M40" s="14">
        <v>0</v>
      </c>
      <c r="N40" s="14">
        <v>0</v>
      </c>
      <c r="O40" s="224"/>
      <c r="P40" s="224"/>
      <c r="Q40" s="224"/>
      <c r="R40" s="14">
        <f t="shared" si="16"/>
        <v>0</v>
      </c>
      <c r="S40" s="142">
        <f t="shared" si="17"/>
        <v>0</v>
      </c>
      <c r="T40" s="142">
        <f t="shared" si="18"/>
        <v>0</v>
      </c>
      <c r="U40" s="216">
        <v>220</v>
      </c>
      <c r="V40" s="138">
        <v>10</v>
      </c>
      <c r="W40" s="216">
        <v>22</v>
      </c>
      <c r="X40" s="139"/>
      <c r="Y40" s="139"/>
      <c r="Z40" s="235"/>
      <c r="AA40" s="233"/>
      <c r="AB40" s="233"/>
      <c r="AC40" s="233"/>
      <c r="AD40" s="233"/>
      <c r="AE40" s="234"/>
      <c r="AF40" s="234"/>
      <c r="AG40" s="139"/>
      <c r="AH40" s="234"/>
      <c r="AI40" s="234"/>
      <c r="AJ40" s="234"/>
      <c r="AK40" s="234"/>
      <c r="AL40" s="234"/>
      <c r="AM40" s="238"/>
      <c r="AN40" s="234"/>
      <c r="AO40" s="234"/>
      <c r="AP40" s="234"/>
      <c r="AQ40" s="234"/>
      <c r="AR40" s="234"/>
      <c r="AS40" s="234"/>
      <c r="AT40" s="234"/>
      <c r="AU40" s="234"/>
      <c r="AV40" s="234"/>
      <c r="AW40" s="234"/>
      <c r="AX40" s="234"/>
      <c r="AY40" s="234"/>
      <c r="AZ40" s="234"/>
      <c r="BA40" s="239"/>
      <c r="BB40" s="234"/>
      <c r="BC40" s="234"/>
      <c r="BD40" s="234"/>
      <c r="BE40" s="234"/>
      <c r="BF40" s="234"/>
      <c r="BG40" s="234"/>
      <c r="BH40" s="234"/>
      <c r="BI40" s="234"/>
      <c r="BJ40" s="234"/>
      <c r="BK40" s="234"/>
      <c r="BL40" s="234"/>
      <c r="BM40" s="234"/>
      <c r="BN40" s="234"/>
      <c r="BO40" s="241"/>
      <c r="BP40" s="242"/>
      <c r="BQ40" s="234"/>
      <c r="BR40" s="234"/>
      <c r="BS40" s="234"/>
      <c r="BT40" s="234"/>
      <c r="BU40" s="234"/>
      <c r="BV40" s="234"/>
      <c r="BW40" s="234"/>
    </row>
    <row r="41" s="65" customFormat="1" customHeight="1" spans="1:75">
      <c r="A41" s="213">
        <f t="shared" si="15"/>
        <v>34</v>
      </c>
      <c r="B41" s="210"/>
      <c r="C41" s="13" t="s">
        <v>1228</v>
      </c>
      <c r="D41" s="13" t="s">
        <v>1230</v>
      </c>
      <c r="E41" s="214" t="s">
        <v>1210</v>
      </c>
      <c r="F41" s="214" t="s">
        <v>1171</v>
      </c>
      <c r="G41" s="9">
        <v>1</v>
      </c>
      <c r="H41" s="214" t="s">
        <v>1172</v>
      </c>
      <c r="I41" s="223"/>
      <c r="J41" s="223"/>
      <c r="K41" s="14">
        <v>3</v>
      </c>
      <c r="L41" s="14"/>
      <c r="M41" s="14">
        <v>0</v>
      </c>
      <c r="N41" s="14">
        <v>0</v>
      </c>
      <c r="O41" s="14"/>
      <c r="P41" s="14"/>
      <c r="Q41" s="14"/>
      <c r="R41" s="14">
        <f t="shared" si="16"/>
        <v>0</v>
      </c>
      <c r="S41" s="142">
        <f t="shared" si="17"/>
        <v>0</v>
      </c>
      <c r="T41" s="142">
        <f t="shared" si="18"/>
        <v>0</v>
      </c>
      <c r="U41" s="9">
        <v>200</v>
      </c>
      <c r="V41" s="112">
        <v>10</v>
      </c>
      <c r="W41" s="9">
        <v>20</v>
      </c>
      <c r="X41" s="13"/>
      <c r="Y41" s="13"/>
      <c r="Z41" s="8"/>
      <c r="AA41" s="233"/>
      <c r="AB41" s="233"/>
      <c r="AC41" s="233"/>
      <c r="AD41" s="233"/>
      <c r="AE41" s="234"/>
      <c r="AF41" s="234"/>
      <c r="AG41" s="13"/>
      <c r="AH41" s="234"/>
      <c r="AI41" s="234"/>
      <c r="AJ41" s="234"/>
      <c r="AK41" s="234"/>
      <c r="AL41" s="234"/>
      <c r="AM41" s="238"/>
      <c r="AN41" s="234"/>
      <c r="AO41" s="234"/>
      <c r="AP41" s="234"/>
      <c r="AQ41" s="234"/>
      <c r="AR41" s="234"/>
      <c r="AS41" s="234"/>
      <c r="AT41" s="234"/>
      <c r="AU41" s="234"/>
      <c r="AV41" s="234"/>
      <c r="AW41" s="234"/>
      <c r="AX41" s="234"/>
      <c r="AY41" s="234"/>
      <c r="AZ41" s="234"/>
      <c r="BA41" s="239"/>
      <c r="BB41" s="234"/>
      <c r="BC41" s="234"/>
      <c r="BD41" s="234"/>
      <c r="BE41" s="234"/>
      <c r="BF41" s="234"/>
      <c r="BG41" s="234"/>
      <c r="BH41" s="234"/>
      <c r="BI41" s="234"/>
      <c r="BJ41" s="234"/>
      <c r="BK41" s="234"/>
      <c r="BL41" s="234"/>
      <c r="BM41" s="234"/>
      <c r="BN41" s="234"/>
      <c r="BO41" s="241"/>
      <c r="BP41" s="242"/>
      <c r="BQ41" s="234"/>
      <c r="BR41" s="234"/>
      <c r="BS41" s="234"/>
      <c r="BT41" s="234"/>
      <c r="BU41" s="234"/>
      <c r="BV41" s="234"/>
      <c r="BW41" s="234"/>
    </row>
    <row r="42" s="65" customFormat="1" customHeight="1" spans="1:75">
      <c r="A42" s="213">
        <f t="shared" si="15"/>
        <v>35</v>
      </c>
      <c r="B42" s="210"/>
      <c r="C42" s="13" t="s">
        <v>1231</v>
      </c>
      <c r="D42" s="13" t="s">
        <v>1232</v>
      </c>
      <c r="E42" s="214" t="s">
        <v>1210</v>
      </c>
      <c r="F42" s="214" t="s">
        <v>1171</v>
      </c>
      <c r="G42" s="9">
        <v>2</v>
      </c>
      <c r="H42" s="214" t="s">
        <v>1172</v>
      </c>
      <c r="I42" s="223">
        <v>41509</v>
      </c>
      <c r="J42" s="223">
        <v>41509</v>
      </c>
      <c r="K42" s="14">
        <v>3</v>
      </c>
      <c r="L42" s="14">
        <v>400</v>
      </c>
      <c r="M42" s="14">
        <v>0</v>
      </c>
      <c r="N42" s="14">
        <v>0</v>
      </c>
      <c r="O42" s="14"/>
      <c r="P42" s="14"/>
      <c r="Q42" s="14"/>
      <c r="R42" s="14">
        <f t="shared" si="16"/>
        <v>400</v>
      </c>
      <c r="S42" s="142">
        <f t="shared" si="17"/>
        <v>0</v>
      </c>
      <c r="T42" s="142">
        <f t="shared" si="18"/>
        <v>0</v>
      </c>
      <c r="U42" s="9">
        <v>360</v>
      </c>
      <c r="V42" s="112">
        <v>10</v>
      </c>
      <c r="W42" s="9">
        <v>36</v>
      </c>
      <c r="X42" s="13"/>
      <c r="Y42" s="13"/>
      <c r="Z42" s="8"/>
      <c r="AA42" s="233"/>
      <c r="AB42" s="233"/>
      <c r="AC42" s="233"/>
      <c r="AD42" s="233"/>
      <c r="AE42" s="234"/>
      <c r="AF42" s="234"/>
      <c r="AG42" s="13"/>
      <c r="AH42" s="234"/>
      <c r="AI42" s="234"/>
      <c r="AJ42" s="234"/>
      <c r="AK42" s="234"/>
      <c r="AL42" s="234"/>
      <c r="AM42" s="238"/>
      <c r="AN42" s="234"/>
      <c r="AO42" s="234"/>
      <c r="AP42" s="234"/>
      <c r="AQ42" s="234"/>
      <c r="AR42" s="234"/>
      <c r="AS42" s="234"/>
      <c r="AT42" s="234"/>
      <c r="AU42" s="234"/>
      <c r="AV42" s="234"/>
      <c r="AW42" s="234"/>
      <c r="AX42" s="234"/>
      <c r="AY42" s="234"/>
      <c r="AZ42" s="234"/>
      <c r="BA42" s="239"/>
      <c r="BB42" s="234"/>
      <c r="BC42" s="234"/>
      <c r="BD42" s="234"/>
      <c r="BE42" s="234"/>
      <c r="BF42" s="234"/>
      <c r="BG42" s="234"/>
      <c r="BH42" s="234"/>
      <c r="BI42" s="234"/>
      <c r="BJ42" s="234"/>
      <c r="BK42" s="234"/>
      <c r="BL42" s="234"/>
      <c r="BM42" s="234"/>
      <c r="BN42" s="234"/>
      <c r="BO42" s="241"/>
      <c r="BP42" s="242"/>
      <c r="BQ42" s="234"/>
      <c r="BR42" s="234"/>
      <c r="BS42" s="234"/>
      <c r="BT42" s="234"/>
      <c r="BU42" s="234"/>
      <c r="BV42" s="234"/>
      <c r="BW42" s="234"/>
    </row>
    <row r="43" s="65" customFormat="1" customHeight="1" spans="1:75">
      <c r="A43" s="213">
        <f t="shared" si="15"/>
        <v>36</v>
      </c>
      <c r="B43" s="210"/>
      <c r="C43" s="13" t="s">
        <v>1231</v>
      </c>
      <c r="D43" s="13" t="s">
        <v>1233</v>
      </c>
      <c r="E43" s="214" t="s">
        <v>1210</v>
      </c>
      <c r="F43" s="214" t="s">
        <v>1171</v>
      </c>
      <c r="G43" s="9">
        <v>1</v>
      </c>
      <c r="H43" s="214" t="s">
        <v>1172</v>
      </c>
      <c r="I43" s="223"/>
      <c r="J43" s="223"/>
      <c r="K43" s="14">
        <v>3</v>
      </c>
      <c r="L43" s="14"/>
      <c r="M43" s="14">
        <v>0</v>
      </c>
      <c r="N43" s="14">
        <v>0</v>
      </c>
      <c r="O43" s="14"/>
      <c r="P43" s="14"/>
      <c r="Q43" s="14"/>
      <c r="R43" s="14">
        <f t="shared" si="16"/>
        <v>0</v>
      </c>
      <c r="S43" s="142">
        <f t="shared" si="17"/>
        <v>0</v>
      </c>
      <c r="T43" s="142">
        <f t="shared" si="18"/>
        <v>0</v>
      </c>
      <c r="U43" s="9">
        <v>330</v>
      </c>
      <c r="V43" s="112">
        <v>10</v>
      </c>
      <c r="W43" s="9">
        <v>33</v>
      </c>
      <c r="X43" s="13"/>
      <c r="Y43" s="13"/>
      <c r="Z43" s="8"/>
      <c r="AA43" s="233"/>
      <c r="AB43" s="233"/>
      <c r="AC43" s="233"/>
      <c r="AD43" s="233"/>
      <c r="AE43" s="234"/>
      <c r="AF43" s="234"/>
      <c r="AG43" s="13"/>
      <c r="AH43" s="234"/>
      <c r="AI43" s="234"/>
      <c r="AJ43" s="234"/>
      <c r="AK43" s="234"/>
      <c r="AL43" s="234"/>
      <c r="AM43" s="238"/>
      <c r="AN43" s="234"/>
      <c r="AO43" s="234"/>
      <c r="AP43" s="234"/>
      <c r="AQ43" s="234"/>
      <c r="AR43" s="234"/>
      <c r="AS43" s="234"/>
      <c r="AT43" s="234"/>
      <c r="AU43" s="234"/>
      <c r="AV43" s="234"/>
      <c r="AW43" s="234"/>
      <c r="AX43" s="234"/>
      <c r="AY43" s="234"/>
      <c r="AZ43" s="234"/>
      <c r="BA43" s="239"/>
      <c r="BB43" s="234"/>
      <c r="BC43" s="234"/>
      <c r="BD43" s="234"/>
      <c r="BE43" s="234"/>
      <c r="BF43" s="234"/>
      <c r="BG43" s="234"/>
      <c r="BH43" s="234"/>
      <c r="BI43" s="234"/>
      <c r="BJ43" s="234"/>
      <c r="BK43" s="234"/>
      <c r="BL43" s="234"/>
      <c r="BM43" s="234"/>
      <c r="BN43" s="234"/>
      <c r="BO43" s="241"/>
      <c r="BP43" s="242"/>
      <c r="BQ43" s="234"/>
      <c r="BR43" s="234"/>
      <c r="BS43" s="234"/>
      <c r="BT43" s="234"/>
      <c r="BU43" s="234"/>
      <c r="BV43" s="234"/>
      <c r="BW43" s="234"/>
    </row>
    <row r="44" s="65" customFormat="1" customHeight="1" spans="1:75">
      <c r="A44" s="213">
        <f t="shared" si="15"/>
        <v>37</v>
      </c>
      <c r="B44" s="210"/>
      <c r="C44" s="13" t="s">
        <v>1231</v>
      </c>
      <c r="D44" s="13" t="s">
        <v>1234</v>
      </c>
      <c r="E44" s="214" t="s">
        <v>1210</v>
      </c>
      <c r="F44" s="214" t="s">
        <v>1171</v>
      </c>
      <c r="G44" s="9">
        <v>1</v>
      </c>
      <c r="H44" s="214" t="s">
        <v>1172</v>
      </c>
      <c r="I44" s="223"/>
      <c r="J44" s="223"/>
      <c r="K44" s="14">
        <v>3</v>
      </c>
      <c r="L44" s="14"/>
      <c r="M44" s="14">
        <v>0</v>
      </c>
      <c r="N44" s="14">
        <v>0</v>
      </c>
      <c r="O44" s="14"/>
      <c r="P44" s="14"/>
      <c r="Q44" s="14"/>
      <c r="R44" s="14">
        <f t="shared" si="16"/>
        <v>0</v>
      </c>
      <c r="S44" s="142">
        <f t="shared" si="17"/>
        <v>0</v>
      </c>
      <c r="T44" s="142">
        <f t="shared" si="18"/>
        <v>0</v>
      </c>
      <c r="U44" s="9">
        <v>250</v>
      </c>
      <c r="V44" s="112">
        <v>10</v>
      </c>
      <c r="W44" s="9">
        <v>25</v>
      </c>
      <c r="X44" s="13"/>
      <c r="Y44" s="13"/>
      <c r="Z44" s="8"/>
      <c r="AA44" s="233"/>
      <c r="AB44" s="233"/>
      <c r="AC44" s="233"/>
      <c r="AD44" s="233"/>
      <c r="AE44" s="234"/>
      <c r="AF44" s="234"/>
      <c r="AG44" s="13"/>
      <c r="AH44" s="234"/>
      <c r="AI44" s="234"/>
      <c r="AJ44" s="234"/>
      <c r="AK44" s="234"/>
      <c r="AL44" s="234"/>
      <c r="AM44" s="238"/>
      <c r="AN44" s="234"/>
      <c r="AO44" s="234"/>
      <c r="AP44" s="234"/>
      <c r="AQ44" s="234"/>
      <c r="AR44" s="234"/>
      <c r="AS44" s="234"/>
      <c r="AT44" s="234"/>
      <c r="AU44" s="234"/>
      <c r="AV44" s="234"/>
      <c r="AW44" s="234"/>
      <c r="AX44" s="234"/>
      <c r="AY44" s="234"/>
      <c r="AZ44" s="234"/>
      <c r="BA44" s="239"/>
      <c r="BB44" s="234"/>
      <c r="BC44" s="234"/>
      <c r="BD44" s="234"/>
      <c r="BE44" s="234"/>
      <c r="BF44" s="234"/>
      <c r="BG44" s="234"/>
      <c r="BH44" s="234"/>
      <c r="BI44" s="234"/>
      <c r="BJ44" s="234"/>
      <c r="BK44" s="234"/>
      <c r="BL44" s="234"/>
      <c r="BM44" s="234"/>
      <c r="BN44" s="234"/>
      <c r="BO44" s="241"/>
      <c r="BP44" s="242"/>
      <c r="BQ44" s="234"/>
      <c r="BR44" s="234"/>
      <c r="BS44" s="234"/>
      <c r="BT44" s="234"/>
      <c r="BU44" s="234"/>
      <c r="BV44" s="234"/>
      <c r="BW44" s="234"/>
    </row>
    <row r="45" s="65" customFormat="1" customHeight="1" spans="1:75">
      <c r="A45" s="213">
        <f t="shared" si="15"/>
        <v>38</v>
      </c>
      <c r="B45" s="210"/>
      <c r="C45" s="13" t="s">
        <v>1235</v>
      </c>
      <c r="D45" s="13"/>
      <c r="E45" s="214" t="s">
        <v>1210</v>
      </c>
      <c r="F45" s="214" t="s">
        <v>1171</v>
      </c>
      <c r="G45" s="9">
        <v>1</v>
      </c>
      <c r="H45" s="214" t="s">
        <v>1172</v>
      </c>
      <c r="I45" s="223"/>
      <c r="J45" s="223"/>
      <c r="K45" s="14">
        <v>3</v>
      </c>
      <c r="L45" s="14"/>
      <c r="M45" s="14">
        <v>0</v>
      </c>
      <c r="N45" s="14">
        <v>0</v>
      </c>
      <c r="O45" s="14"/>
      <c r="P45" s="14"/>
      <c r="Q45" s="14"/>
      <c r="R45" s="14">
        <f t="shared" si="16"/>
        <v>0</v>
      </c>
      <c r="S45" s="142">
        <f t="shared" si="17"/>
        <v>0</v>
      </c>
      <c r="T45" s="142">
        <f t="shared" si="18"/>
        <v>0</v>
      </c>
      <c r="U45" s="9">
        <v>150</v>
      </c>
      <c r="V45" s="112">
        <v>10</v>
      </c>
      <c r="W45" s="9">
        <v>15</v>
      </c>
      <c r="X45" s="13"/>
      <c r="Y45" s="13"/>
      <c r="Z45" s="8"/>
      <c r="AA45" s="233"/>
      <c r="AB45" s="233"/>
      <c r="AC45" s="233"/>
      <c r="AD45" s="233"/>
      <c r="AE45" s="234"/>
      <c r="AF45" s="234"/>
      <c r="AG45" s="13"/>
      <c r="AH45" s="234"/>
      <c r="AI45" s="234"/>
      <c r="AJ45" s="234"/>
      <c r="AK45" s="234"/>
      <c r="AL45" s="234"/>
      <c r="AM45" s="238"/>
      <c r="AN45" s="234"/>
      <c r="AO45" s="234"/>
      <c r="AP45" s="234"/>
      <c r="AQ45" s="234"/>
      <c r="AR45" s="234"/>
      <c r="AS45" s="234"/>
      <c r="AT45" s="234"/>
      <c r="AU45" s="234"/>
      <c r="AV45" s="234"/>
      <c r="AW45" s="234"/>
      <c r="AX45" s="234"/>
      <c r="AY45" s="234"/>
      <c r="AZ45" s="234"/>
      <c r="BA45" s="239"/>
      <c r="BB45" s="234"/>
      <c r="BC45" s="234"/>
      <c r="BD45" s="234"/>
      <c r="BE45" s="234"/>
      <c r="BF45" s="234"/>
      <c r="BG45" s="234"/>
      <c r="BH45" s="234"/>
      <c r="BI45" s="234"/>
      <c r="BJ45" s="234"/>
      <c r="BK45" s="234"/>
      <c r="BL45" s="234"/>
      <c r="BM45" s="234"/>
      <c r="BN45" s="234"/>
      <c r="BO45" s="241"/>
      <c r="BP45" s="242"/>
      <c r="BQ45" s="234"/>
      <c r="BR45" s="234"/>
      <c r="BS45" s="234"/>
      <c r="BT45" s="234"/>
      <c r="BU45" s="234"/>
      <c r="BV45" s="234"/>
      <c r="BW45" s="234"/>
    </row>
    <row r="46" s="65" customFormat="1" customHeight="1" spans="1:75">
      <c r="A46" s="213">
        <f t="shared" ref="A46:A59" si="19">IF(C46="","",ROW()-7)</f>
        <v>39</v>
      </c>
      <c r="B46" s="210"/>
      <c r="C46" s="13" t="s">
        <v>1236</v>
      </c>
      <c r="D46" s="13" t="s">
        <v>1237</v>
      </c>
      <c r="E46" s="9" t="s">
        <v>1238</v>
      </c>
      <c r="F46" s="9" t="s">
        <v>1219</v>
      </c>
      <c r="G46" s="9">
        <v>24</v>
      </c>
      <c r="H46" s="214" t="s">
        <v>1172</v>
      </c>
      <c r="I46" s="223">
        <v>44021</v>
      </c>
      <c r="J46" s="223">
        <v>44021</v>
      </c>
      <c r="K46" s="14">
        <v>3</v>
      </c>
      <c r="L46" s="14">
        <v>22088.4</v>
      </c>
      <c r="M46" s="14">
        <v>0</v>
      </c>
      <c r="N46" s="14">
        <v>0</v>
      </c>
      <c r="O46" s="14"/>
      <c r="P46" s="14"/>
      <c r="Q46" s="14"/>
      <c r="R46" s="14">
        <f t="shared" si="16"/>
        <v>22088.4</v>
      </c>
      <c r="S46" s="142">
        <f t="shared" si="17"/>
        <v>0</v>
      </c>
      <c r="T46" s="142">
        <f t="shared" si="18"/>
        <v>0</v>
      </c>
      <c r="U46" s="9">
        <v>14380</v>
      </c>
      <c r="V46" s="112">
        <v>32</v>
      </c>
      <c r="W46" s="9">
        <v>4602</v>
      </c>
      <c r="X46" s="13"/>
      <c r="Y46" s="13"/>
      <c r="Z46" s="8"/>
      <c r="AA46" s="233"/>
      <c r="AB46" s="233" t="s">
        <v>1239</v>
      </c>
      <c r="AC46" s="233"/>
      <c r="AD46" s="233"/>
      <c r="AE46" s="234"/>
      <c r="AF46" s="234"/>
      <c r="AG46" s="13"/>
      <c r="AH46" s="234"/>
      <c r="AI46" s="234"/>
      <c r="AJ46" s="234"/>
      <c r="AK46" s="234"/>
      <c r="AL46" s="234"/>
      <c r="AM46" s="238"/>
      <c r="AN46" s="234"/>
      <c r="AO46" s="234"/>
      <c r="AP46" s="234"/>
      <c r="AQ46" s="234"/>
      <c r="AR46" s="234"/>
      <c r="AS46" s="234"/>
      <c r="AT46" s="234"/>
      <c r="AU46" s="234"/>
      <c r="AV46" s="234"/>
      <c r="AW46" s="234"/>
      <c r="AX46" s="234"/>
      <c r="AY46" s="234"/>
      <c r="AZ46" s="234"/>
      <c r="BA46" s="239"/>
      <c r="BB46" s="234"/>
      <c r="BC46" s="234"/>
      <c r="BD46" s="234"/>
      <c r="BE46" s="234"/>
      <c r="BF46" s="234"/>
      <c r="BG46" s="234"/>
      <c r="BH46" s="234"/>
      <c r="BI46" s="234"/>
      <c r="BJ46" s="234"/>
      <c r="BK46" s="234"/>
      <c r="BL46" s="234"/>
      <c r="BM46" s="234"/>
      <c r="BN46" s="234"/>
      <c r="BO46" s="241"/>
      <c r="BP46" s="242"/>
      <c r="BQ46" s="234"/>
      <c r="BR46" s="234"/>
      <c r="BS46" s="234"/>
      <c r="BT46" s="234"/>
      <c r="BU46" s="234"/>
      <c r="BV46" s="234"/>
      <c r="BW46" s="234"/>
    </row>
    <row r="47" s="65" customFormat="1" customHeight="1" spans="1:75">
      <c r="A47" s="213">
        <f t="shared" si="19"/>
        <v>40</v>
      </c>
      <c r="B47" s="210"/>
      <c r="C47" s="13" t="s">
        <v>1240</v>
      </c>
      <c r="D47" s="13"/>
      <c r="E47" s="9" t="s">
        <v>1210</v>
      </c>
      <c r="F47" s="9" t="s">
        <v>1241</v>
      </c>
      <c r="G47" s="9">
        <v>4</v>
      </c>
      <c r="H47" s="214" t="s">
        <v>1172</v>
      </c>
      <c r="I47" s="223"/>
      <c r="J47" s="223"/>
      <c r="K47" s="14">
        <v>3</v>
      </c>
      <c r="L47" s="14"/>
      <c r="M47" s="14">
        <v>0</v>
      </c>
      <c r="N47" s="14">
        <v>0</v>
      </c>
      <c r="O47" s="14"/>
      <c r="P47" s="14"/>
      <c r="Q47" s="14"/>
      <c r="R47" s="14">
        <f t="shared" si="16"/>
        <v>0</v>
      </c>
      <c r="S47" s="142">
        <f t="shared" si="17"/>
        <v>0</v>
      </c>
      <c r="T47" s="142">
        <f t="shared" si="18"/>
        <v>0</v>
      </c>
      <c r="U47" s="9">
        <v>1190</v>
      </c>
      <c r="V47" s="112">
        <v>10</v>
      </c>
      <c r="W47" s="9">
        <v>119</v>
      </c>
      <c r="X47" s="13"/>
      <c r="Y47" s="13"/>
      <c r="Z47" s="8"/>
      <c r="AA47" s="233"/>
      <c r="AB47" s="233"/>
      <c r="AC47" s="233"/>
      <c r="AD47" s="233"/>
      <c r="AE47" s="234"/>
      <c r="AF47" s="234"/>
      <c r="AG47" s="13"/>
      <c r="AH47" s="234"/>
      <c r="AI47" s="234"/>
      <c r="AJ47" s="234"/>
      <c r="AK47" s="234"/>
      <c r="AL47" s="234"/>
      <c r="AM47" s="238"/>
      <c r="AN47" s="234"/>
      <c r="AO47" s="234"/>
      <c r="AP47" s="234"/>
      <c r="AQ47" s="234"/>
      <c r="AR47" s="234"/>
      <c r="AS47" s="234"/>
      <c r="AT47" s="234"/>
      <c r="AU47" s="234"/>
      <c r="AV47" s="234"/>
      <c r="AW47" s="234"/>
      <c r="AX47" s="234"/>
      <c r="AY47" s="234"/>
      <c r="AZ47" s="234"/>
      <c r="BA47" s="239"/>
      <c r="BB47" s="234"/>
      <c r="BC47" s="234"/>
      <c r="BD47" s="234"/>
      <c r="BE47" s="234"/>
      <c r="BF47" s="234"/>
      <c r="BG47" s="234"/>
      <c r="BH47" s="234"/>
      <c r="BI47" s="234"/>
      <c r="BJ47" s="234"/>
      <c r="BK47" s="234"/>
      <c r="BL47" s="234"/>
      <c r="BM47" s="234"/>
      <c r="BN47" s="234"/>
      <c r="BO47" s="241"/>
      <c r="BP47" s="242"/>
      <c r="BQ47" s="234"/>
      <c r="BR47" s="234"/>
      <c r="BS47" s="234"/>
      <c r="BT47" s="234"/>
      <c r="BU47" s="234"/>
      <c r="BV47" s="234"/>
      <c r="BW47" s="234"/>
    </row>
    <row r="48" s="65" customFormat="1" customHeight="1" spans="1:75">
      <c r="A48" s="213">
        <f t="shared" si="19"/>
        <v>41</v>
      </c>
      <c r="B48" s="210" t="s">
        <v>1242</v>
      </c>
      <c r="C48" s="13" t="s">
        <v>1243</v>
      </c>
      <c r="D48" s="13" t="s">
        <v>1244</v>
      </c>
      <c r="E48" s="9" t="s">
        <v>1170</v>
      </c>
      <c r="F48" s="9" t="s">
        <v>1245</v>
      </c>
      <c r="G48" s="9">
        <v>48</v>
      </c>
      <c r="H48" s="214" t="s">
        <v>1172</v>
      </c>
      <c r="I48" s="223">
        <v>44189</v>
      </c>
      <c r="J48" s="223">
        <v>44189</v>
      </c>
      <c r="K48" s="14">
        <v>3</v>
      </c>
      <c r="L48" s="14">
        <v>79504.32</v>
      </c>
      <c r="M48" s="14">
        <v>23851.31</v>
      </c>
      <c r="N48" s="14">
        <v>0</v>
      </c>
      <c r="O48" s="14"/>
      <c r="P48" s="14"/>
      <c r="Q48" s="14"/>
      <c r="R48" s="14">
        <f t="shared" si="16"/>
        <v>79504.32</v>
      </c>
      <c r="S48" s="14">
        <f t="shared" si="17"/>
        <v>23851.31</v>
      </c>
      <c r="T48" s="142">
        <f t="shared" si="18"/>
        <v>0</v>
      </c>
      <c r="U48" s="9">
        <v>24000</v>
      </c>
      <c r="V48" s="112">
        <v>33</v>
      </c>
      <c r="W48" s="9">
        <v>7920</v>
      </c>
      <c r="X48" s="13"/>
      <c r="Y48" s="13"/>
      <c r="Z48" s="8"/>
      <c r="AA48" s="233"/>
      <c r="AB48" s="233" t="s">
        <v>1246</v>
      </c>
      <c r="AC48" s="233"/>
      <c r="AD48" s="233" t="s">
        <v>1247</v>
      </c>
      <c r="AE48" s="234"/>
      <c r="AF48" s="234"/>
      <c r="AG48" s="13"/>
      <c r="AH48" s="234"/>
      <c r="AI48" s="234"/>
      <c r="AJ48" s="234"/>
      <c r="AK48" s="234"/>
      <c r="AL48" s="234"/>
      <c r="AM48" s="238"/>
      <c r="AN48" s="234"/>
      <c r="AO48" s="234"/>
      <c r="AP48" s="234"/>
      <c r="AQ48" s="234"/>
      <c r="AR48" s="234"/>
      <c r="AS48" s="234"/>
      <c r="AT48" s="234"/>
      <c r="AU48" s="234"/>
      <c r="AV48" s="234"/>
      <c r="AW48" s="234"/>
      <c r="AX48" s="234"/>
      <c r="AY48" s="234"/>
      <c r="AZ48" s="234"/>
      <c r="BA48" s="239"/>
      <c r="BB48" s="234"/>
      <c r="BC48" s="234"/>
      <c r="BD48" s="234"/>
      <c r="BE48" s="234"/>
      <c r="BF48" s="234"/>
      <c r="BG48" s="234"/>
      <c r="BH48" s="234"/>
      <c r="BI48" s="234"/>
      <c r="BJ48" s="234"/>
      <c r="BK48" s="234"/>
      <c r="BL48" s="234"/>
      <c r="BM48" s="234"/>
      <c r="BN48" s="234"/>
      <c r="BO48" s="241"/>
      <c r="BP48" s="242"/>
      <c r="BQ48" s="234"/>
      <c r="BR48" s="234"/>
      <c r="BS48" s="234"/>
      <c r="BT48" s="234"/>
      <c r="BU48" s="234"/>
      <c r="BV48" s="234"/>
      <c r="BW48" s="234"/>
    </row>
    <row r="49" s="65" customFormat="1" customHeight="1" spans="1:75">
      <c r="A49" s="213">
        <f t="shared" si="19"/>
        <v>42</v>
      </c>
      <c r="B49" s="210"/>
      <c r="C49" s="13" t="s">
        <v>1248</v>
      </c>
      <c r="D49" s="13"/>
      <c r="E49" s="214" t="s">
        <v>1210</v>
      </c>
      <c r="F49" s="214" t="s">
        <v>1185</v>
      </c>
      <c r="G49" s="9">
        <v>3</v>
      </c>
      <c r="H49" s="214" t="s">
        <v>1172</v>
      </c>
      <c r="I49" s="226"/>
      <c r="J49" s="226"/>
      <c r="K49" s="14">
        <v>3</v>
      </c>
      <c r="L49" s="14">
        <v>3840</v>
      </c>
      <c r="M49" s="14">
        <v>0</v>
      </c>
      <c r="N49" s="14">
        <v>0</v>
      </c>
      <c r="O49" s="14"/>
      <c r="P49" s="14"/>
      <c r="Q49" s="14"/>
      <c r="R49" s="14"/>
      <c r="S49" s="142">
        <f t="shared" si="17"/>
        <v>0</v>
      </c>
      <c r="T49" s="142">
        <f t="shared" si="18"/>
        <v>0</v>
      </c>
      <c r="U49" s="9">
        <v>780</v>
      </c>
      <c r="V49" s="112">
        <v>10</v>
      </c>
      <c r="W49" s="9">
        <v>78</v>
      </c>
      <c r="X49" s="13"/>
      <c r="Y49" s="13"/>
      <c r="Z49" s="8"/>
      <c r="AA49" s="233"/>
      <c r="AB49" s="233"/>
      <c r="AC49" s="233"/>
      <c r="AD49" s="233"/>
      <c r="AE49" s="234"/>
      <c r="AF49" s="234"/>
      <c r="AG49" s="13"/>
      <c r="AH49" s="234"/>
      <c r="AI49" s="234"/>
      <c r="AJ49" s="234"/>
      <c r="AK49" s="234"/>
      <c r="AL49" s="234"/>
      <c r="AM49" s="238"/>
      <c r="AN49" s="234"/>
      <c r="AO49" s="234"/>
      <c r="AP49" s="234"/>
      <c r="AQ49" s="234"/>
      <c r="AR49" s="234"/>
      <c r="AS49" s="234"/>
      <c r="AT49" s="234"/>
      <c r="AU49" s="234"/>
      <c r="AV49" s="234"/>
      <c r="AW49" s="234"/>
      <c r="AX49" s="234"/>
      <c r="AY49" s="234"/>
      <c r="AZ49" s="234"/>
      <c r="BA49" s="239"/>
      <c r="BB49" s="234"/>
      <c r="BC49" s="234"/>
      <c r="BD49" s="234"/>
      <c r="BE49" s="234"/>
      <c r="BF49" s="234"/>
      <c r="BG49" s="234"/>
      <c r="BH49" s="234"/>
      <c r="BI49" s="234"/>
      <c r="BJ49" s="234"/>
      <c r="BK49" s="234"/>
      <c r="BL49" s="234"/>
      <c r="BM49" s="234"/>
      <c r="BN49" s="234"/>
      <c r="BO49" s="241"/>
      <c r="BP49" s="242"/>
      <c r="BQ49" s="234"/>
      <c r="BR49" s="234"/>
      <c r="BS49" s="234"/>
      <c r="BT49" s="234"/>
      <c r="BU49" s="234"/>
      <c r="BV49" s="234"/>
      <c r="BW49" s="234"/>
    </row>
    <row r="50" s="65" customFormat="1" customHeight="1" spans="1:75">
      <c r="A50" s="213">
        <f t="shared" si="19"/>
        <v>43</v>
      </c>
      <c r="B50" s="210"/>
      <c r="C50" s="13" t="s">
        <v>1249</v>
      </c>
      <c r="D50" s="13"/>
      <c r="E50" s="214" t="s">
        <v>1210</v>
      </c>
      <c r="F50" s="9" t="s">
        <v>1171</v>
      </c>
      <c r="G50" s="9">
        <v>10</v>
      </c>
      <c r="H50" s="214" t="s">
        <v>1172</v>
      </c>
      <c r="I50" s="223"/>
      <c r="J50" s="223"/>
      <c r="K50" s="14">
        <v>3</v>
      </c>
      <c r="L50" s="14"/>
      <c r="M50" s="14">
        <v>0</v>
      </c>
      <c r="N50" s="14">
        <v>0</v>
      </c>
      <c r="O50" s="14"/>
      <c r="P50" s="14"/>
      <c r="Q50" s="14"/>
      <c r="R50" s="14">
        <f t="shared" si="16"/>
        <v>0</v>
      </c>
      <c r="S50" s="142">
        <f t="shared" si="17"/>
        <v>0</v>
      </c>
      <c r="T50" s="142">
        <f t="shared" si="18"/>
        <v>0</v>
      </c>
      <c r="U50" s="9">
        <v>8740</v>
      </c>
      <c r="V50" s="112">
        <v>10</v>
      </c>
      <c r="W50" s="9">
        <v>874</v>
      </c>
      <c r="X50" s="13"/>
      <c r="Y50" s="13"/>
      <c r="Z50" s="8"/>
      <c r="AA50" s="233"/>
      <c r="AB50" s="233"/>
      <c r="AC50" s="233"/>
      <c r="AD50" s="233"/>
      <c r="AE50" s="234"/>
      <c r="AF50" s="234"/>
      <c r="AG50" s="13"/>
      <c r="AH50" s="234"/>
      <c r="AI50" s="234"/>
      <c r="AJ50" s="234"/>
      <c r="AK50" s="234"/>
      <c r="AL50" s="234"/>
      <c r="AM50" s="238"/>
      <c r="AN50" s="234"/>
      <c r="AO50" s="234"/>
      <c r="AP50" s="234"/>
      <c r="AQ50" s="234"/>
      <c r="AR50" s="234"/>
      <c r="AS50" s="234"/>
      <c r="AT50" s="234"/>
      <c r="AU50" s="234"/>
      <c r="AV50" s="234"/>
      <c r="AW50" s="234"/>
      <c r="AX50" s="234"/>
      <c r="AY50" s="234"/>
      <c r="AZ50" s="234"/>
      <c r="BA50" s="239"/>
      <c r="BB50" s="234"/>
      <c r="BC50" s="234"/>
      <c r="BD50" s="234"/>
      <c r="BE50" s="234"/>
      <c r="BF50" s="234"/>
      <c r="BG50" s="234"/>
      <c r="BH50" s="234"/>
      <c r="BI50" s="234"/>
      <c r="BJ50" s="234"/>
      <c r="BK50" s="234"/>
      <c r="BL50" s="234"/>
      <c r="BM50" s="234"/>
      <c r="BN50" s="234"/>
      <c r="BO50" s="241"/>
      <c r="BP50" s="242"/>
      <c r="BQ50" s="234"/>
      <c r="BR50" s="234"/>
      <c r="BS50" s="234"/>
      <c r="BT50" s="234"/>
      <c r="BU50" s="234"/>
      <c r="BV50" s="234"/>
      <c r="BW50" s="234"/>
    </row>
    <row r="51" s="65" customFormat="1" customHeight="1" spans="1:75">
      <c r="A51" s="213">
        <f t="shared" si="19"/>
        <v>44</v>
      </c>
      <c r="B51" s="210"/>
      <c r="C51" s="13" t="s">
        <v>1250</v>
      </c>
      <c r="D51" s="13"/>
      <c r="E51" s="9" t="s">
        <v>1210</v>
      </c>
      <c r="F51" s="9" t="s">
        <v>1185</v>
      </c>
      <c r="G51" s="9">
        <v>14</v>
      </c>
      <c r="H51" s="214" t="s">
        <v>1172</v>
      </c>
      <c r="I51" s="223"/>
      <c r="J51" s="223"/>
      <c r="K51" s="14">
        <v>3</v>
      </c>
      <c r="L51" s="14">
        <v>12040</v>
      </c>
      <c r="M51" s="14">
        <v>0</v>
      </c>
      <c r="N51" s="14">
        <v>0</v>
      </c>
      <c r="O51" s="14"/>
      <c r="P51" s="14"/>
      <c r="Q51" s="14"/>
      <c r="R51" s="14">
        <f t="shared" si="16"/>
        <v>12040</v>
      </c>
      <c r="S51" s="142">
        <f t="shared" si="17"/>
        <v>0</v>
      </c>
      <c r="T51" s="142">
        <f t="shared" si="18"/>
        <v>0</v>
      </c>
      <c r="U51" s="9">
        <v>3220</v>
      </c>
      <c r="V51" s="112">
        <v>10</v>
      </c>
      <c r="W51" s="9">
        <v>322</v>
      </c>
      <c r="X51" s="13"/>
      <c r="Y51" s="13"/>
      <c r="Z51" s="8"/>
      <c r="AA51" s="233"/>
      <c r="AB51" s="233"/>
      <c r="AC51" s="233"/>
      <c r="AD51" s="233"/>
      <c r="AE51" s="234"/>
      <c r="AF51" s="234"/>
      <c r="AG51" s="13"/>
      <c r="AH51" s="234"/>
      <c r="AI51" s="234"/>
      <c r="AJ51" s="234"/>
      <c r="AK51" s="234"/>
      <c r="AL51" s="234"/>
      <c r="AM51" s="238"/>
      <c r="AN51" s="234"/>
      <c r="AO51" s="234"/>
      <c r="AP51" s="234"/>
      <c r="AQ51" s="234"/>
      <c r="AR51" s="234"/>
      <c r="AS51" s="234"/>
      <c r="AT51" s="234"/>
      <c r="AU51" s="234"/>
      <c r="AV51" s="234"/>
      <c r="AW51" s="234"/>
      <c r="AX51" s="234"/>
      <c r="AY51" s="234"/>
      <c r="AZ51" s="234"/>
      <c r="BA51" s="239"/>
      <c r="BB51" s="234"/>
      <c r="BC51" s="234"/>
      <c r="BD51" s="234"/>
      <c r="BE51" s="234"/>
      <c r="BF51" s="234"/>
      <c r="BG51" s="234"/>
      <c r="BH51" s="234"/>
      <c r="BI51" s="234"/>
      <c r="BJ51" s="234"/>
      <c r="BK51" s="234"/>
      <c r="BL51" s="234"/>
      <c r="BM51" s="234"/>
      <c r="BN51" s="234"/>
      <c r="BO51" s="241"/>
      <c r="BP51" s="242"/>
      <c r="BQ51" s="234"/>
      <c r="BR51" s="234"/>
      <c r="BS51" s="234"/>
      <c r="BT51" s="234"/>
      <c r="BU51" s="234"/>
      <c r="BV51" s="234"/>
      <c r="BW51" s="234"/>
    </row>
    <row r="52" s="65" customFormat="1" customHeight="1" spans="1:75">
      <c r="A52" s="213">
        <f t="shared" si="19"/>
        <v>45</v>
      </c>
      <c r="B52" s="210"/>
      <c r="C52" s="13" t="s">
        <v>1251</v>
      </c>
      <c r="D52" s="13" t="s">
        <v>1252</v>
      </c>
      <c r="E52" s="9" t="s">
        <v>1210</v>
      </c>
      <c r="F52" s="9" t="s">
        <v>1241</v>
      </c>
      <c r="G52" s="9">
        <v>2</v>
      </c>
      <c r="H52" s="214" t="s">
        <v>1172</v>
      </c>
      <c r="I52" s="223"/>
      <c r="J52" s="223"/>
      <c r="K52" s="14">
        <v>3</v>
      </c>
      <c r="L52" s="14"/>
      <c r="M52" s="14">
        <v>0</v>
      </c>
      <c r="N52" s="14">
        <v>0</v>
      </c>
      <c r="O52" s="14"/>
      <c r="P52" s="14"/>
      <c r="Q52" s="14"/>
      <c r="R52" s="14">
        <f t="shared" si="16"/>
        <v>0</v>
      </c>
      <c r="S52" s="142">
        <f t="shared" si="17"/>
        <v>0</v>
      </c>
      <c r="T52" s="142">
        <f t="shared" si="18"/>
        <v>0</v>
      </c>
      <c r="U52" s="9">
        <v>900</v>
      </c>
      <c r="V52" s="112">
        <v>10</v>
      </c>
      <c r="W52" s="9">
        <v>90</v>
      </c>
      <c r="X52" s="13"/>
      <c r="Y52" s="13"/>
      <c r="Z52" s="8"/>
      <c r="AA52" s="233"/>
      <c r="AB52" s="233"/>
      <c r="AC52" s="233"/>
      <c r="AD52" s="233"/>
      <c r="AE52" s="234"/>
      <c r="AF52" s="234"/>
      <c r="AG52" s="13"/>
      <c r="AH52" s="234"/>
      <c r="AI52" s="234"/>
      <c r="AJ52" s="234"/>
      <c r="AK52" s="234"/>
      <c r="AL52" s="234"/>
      <c r="AM52" s="238"/>
      <c r="AN52" s="234"/>
      <c r="AO52" s="234"/>
      <c r="AP52" s="234"/>
      <c r="AQ52" s="234"/>
      <c r="AR52" s="234"/>
      <c r="AS52" s="234"/>
      <c r="AT52" s="234"/>
      <c r="AU52" s="234"/>
      <c r="AV52" s="234"/>
      <c r="AW52" s="234"/>
      <c r="AX52" s="234"/>
      <c r="AY52" s="234"/>
      <c r="AZ52" s="234"/>
      <c r="BA52" s="239"/>
      <c r="BB52" s="234"/>
      <c r="BC52" s="234"/>
      <c r="BD52" s="234"/>
      <c r="BE52" s="234"/>
      <c r="BF52" s="234"/>
      <c r="BG52" s="234"/>
      <c r="BH52" s="234"/>
      <c r="BI52" s="234"/>
      <c r="BJ52" s="234"/>
      <c r="BK52" s="234"/>
      <c r="BL52" s="234"/>
      <c r="BM52" s="234"/>
      <c r="BN52" s="234"/>
      <c r="BO52" s="241"/>
      <c r="BP52" s="242"/>
      <c r="BQ52" s="234"/>
      <c r="BR52" s="234"/>
      <c r="BS52" s="234"/>
      <c r="BT52" s="234"/>
      <c r="BU52" s="234"/>
      <c r="BV52" s="234"/>
      <c r="BW52" s="234"/>
    </row>
    <row r="53" s="65" customFormat="1" customHeight="1" spans="1:75">
      <c r="A53" s="213">
        <f t="shared" si="19"/>
        <v>46</v>
      </c>
      <c r="B53" s="210"/>
      <c r="C53" s="13" t="s">
        <v>1253</v>
      </c>
      <c r="D53" s="13" t="s">
        <v>1201</v>
      </c>
      <c r="E53" s="9" t="s">
        <v>1170</v>
      </c>
      <c r="F53" s="9" t="s">
        <v>1241</v>
      </c>
      <c r="G53" s="9">
        <v>1</v>
      </c>
      <c r="H53" s="214" t="s">
        <v>1172</v>
      </c>
      <c r="I53" s="223">
        <v>42403</v>
      </c>
      <c r="J53" s="223">
        <v>42403</v>
      </c>
      <c r="K53" s="14">
        <v>3</v>
      </c>
      <c r="L53" s="14">
        <v>1685</v>
      </c>
      <c r="M53" s="14">
        <v>0</v>
      </c>
      <c r="N53" s="14">
        <v>0</v>
      </c>
      <c r="O53" s="14"/>
      <c r="P53" s="14"/>
      <c r="Q53" s="14"/>
      <c r="R53" s="14">
        <f t="shared" si="16"/>
        <v>1685</v>
      </c>
      <c r="S53" s="142">
        <f t="shared" si="17"/>
        <v>0</v>
      </c>
      <c r="T53" s="142">
        <f t="shared" si="18"/>
        <v>0</v>
      </c>
      <c r="U53" s="9">
        <v>1730</v>
      </c>
      <c r="V53" s="112">
        <v>16</v>
      </c>
      <c r="W53" s="9">
        <v>277</v>
      </c>
      <c r="X53" s="13"/>
      <c r="Y53" s="13"/>
      <c r="Z53" s="8"/>
      <c r="AA53" s="233"/>
      <c r="AB53" s="233"/>
      <c r="AC53" s="233"/>
      <c r="AD53" s="233"/>
      <c r="AE53" s="234"/>
      <c r="AF53" s="234"/>
      <c r="AG53" s="13"/>
      <c r="AH53" s="234"/>
      <c r="AI53" s="234"/>
      <c r="AJ53" s="234"/>
      <c r="AK53" s="234"/>
      <c r="AL53" s="234"/>
      <c r="AM53" s="238"/>
      <c r="AN53" s="234"/>
      <c r="AO53" s="234"/>
      <c r="AP53" s="234"/>
      <c r="AQ53" s="234"/>
      <c r="AR53" s="234"/>
      <c r="AS53" s="234"/>
      <c r="AT53" s="234"/>
      <c r="AU53" s="234"/>
      <c r="AV53" s="234"/>
      <c r="AW53" s="234"/>
      <c r="AX53" s="234"/>
      <c r="AY53" s="234"/>
      <c r="AZ53" s="234"/>
      <c r="BA53" s="239"/>
      <c r="BB53" s="234"/>
      <c r="BC53" s="234"/>
      <c r="BD53" s="234"/>
      <c r="BE53" s="234"/>
      <c r="BF53" s="234"/>
      <c r="BG53" s="234"/>
      <c r="BH53" s="234"/>
      <c r="BI53" s="234"/>
      <c r="BJ53" s="234"/>
      <c r="BK53" s="234"/>
      <c r="BL53" s="234"/>
      <c r="BM53" s="234"/>
      <c r="BN53" s="234"/>
      <c r="BO53" s="241"/>
      <c r="BP53" s="242"/>
      <c r="BQ53" s="234"/>
      <c r="BR53" s="234"/>
      <c r="BS53" s="234"/>
      <c r="BT53" s="234"/>
      <c r="BU53" s="234"/>
      <c r="BV53" s="234"/>
      <c r="BW53" s="234"/>
    </row>
    <row r="54" s="65" customFormat="1" customHeight="1" spans="1:75">
      <c r="A54" s="213" t="str">
        <f t="shared" si="19"/>
        <v/>
      </c>
      <c r="B54" s="210"/>
      <c r="C54" s="13"/>
      <c r="D54" s="13"/>
      <c r="E54" s="9"/>
      <c r="F54" s="9"/>
      <c r="G54" s="9"/>
      <c r="H54" s="9"/>
      <c r="I54" s="222"/>
      <c r="J54" s="222"/>
      <c r="K54" s="9"/>
      <c r="L54" s="14"/>
      <c r="M54" s="14"/>
      <c r="N54" s="14"/>
      <c r="O54" s="14"/>
      <c r="P54" s="14"/>
      <c r="Q54" s="14"/>
      <c r="R54" s="14">
        <f t="shared" si="16"/>
        <v>0</v>
      </c>
      <c r="S54" s="142">
        <f t="shared" si="17"/>
        <v>0</v>
      </c>
      <c r="T54" s="142">
        <f t="shared" si="18"/>
        <v>0</v>
      </c>
      <c r="U54" s="13"/>
      <c r="V54" s="136"/>
      <c r="W54" s="13"/>
      <c r="X54" s="13"/>
      <c r="Y54" s="13"/>
      <c r="Z54" s="8"/>
      <c r="AA54" s="233"/>
      <c r="AB54" s="233"/>
      <c r="AC54" s="233"/>
      <c r="AD54" s="233"/>
      <c r="AE54" s="234"/>
      <c r="AF54" s="234"/>
      <c r="AG54" s="13"/>
      <c r="AH54" s="234"/>
      <c r="AI54" s="234"/>
      <c r="AJ54" s="234"/>
      <c r="AK54" s="234"/>
      <c r="AL54" s="234"/>
      <c r="AM54" s="238"/>
      <c r="AN54" s="234"/>
      <c r="AO54" s="234"/>
      <c r="AP54" s="234"/>
      <c r="AQ54" s="234"/>
      <c r="AR54" s="234"/>
      <c r="AS54" s="234"/>
      <c r="AT54" s="234"/>
      <c r="AU54" s="234"/>
      <c r="AV54" s="234"/>
      <c r="AW54" s="234"/>
      <c r="AX54" s="234"/>
      <c r="AY54" s="234"/>
      <c r="AZ54" s="234"/>
      <c r="BA54" s="239"/>
      <c r="BB54" s="234"/>
      <c r="BC54" s="234"/>
      <c r="BD54" s="234"/>
      <c r="BE54" s="234"/>
      <c r="BF54" s="234"/>
      <c r="BG54" s="234"/>
      <c r="BH54" s="234"/>
      <c r="BI54" s="234"/>
      <c r="BJ54" s="234"/>
      <c r="BK54" s="234"/>
      <c r="BL54" s="234"/>
      <c r="BM54" s="234"/>
      <c r="BN54" s="234"/>
      <c r="BO54" s="241"/>
      <c r="BP54" s="242"/>
      <c r="BQ54" s="234"/>
      <c r="BR54" s="234"/>
      <c r="BS54" s="234"/>
      <c r="BT54" s="234"/>
      <c r="BU54" s="234"/>
      <c r="BV54" s="234"/>
      <c r="BW54" s="234"/>
    </row>
    <row r="55" s="65" customFormat="1" customHeight="1" spans="1:75">
      <c r="A55" s="213" t="str">
        <f t="shared" si="19"/>
        <v/>
      </c>
      <c r="B55" s="210"/>
      <c r="C55" s="13"/>
      <c r="D55" s="13"/>
      <c r="E55" s="9"/>
      <c r="F55" s="9"/>
      <c r="G55" s="9"/>
      <c r="H55" s="9"/>
      <c r="I55" s="222"/>
      <c r="J55" s="222"/>
      <c r="K55" s="9"/>
      <c r="L55" s="14"/>
      <c r="M55" s="14"/>
      <c r="N55" s="14"/>
      <c r="O55" s="14"/>
      <c r="P55" s="14"/>
      <c r="Q55" s="14"/>
      <c r="R55" s="14">
        <f t="shared" si="16"/>
        <v>0</v>
      </c>
      <c r="S55" s="142">
        <f t="shared" si="17"/>
        <v>0</v>
      </c>
      <c r="T55" s="142">
        <f t="shared" si="18"/>
        <v>0</v>
      </c>
      <c r="U55" s="13"/>
      <c r="V55" s="136"/>
      <c r="W55" s="13"/>
      <c r="X55" s="13" t="str">
        <f>IF(S55-T55=0,"",(W55-S55+T55)/(S55-T55)*100)</f>
        <v/>
      </c>
      <c r="Y55" s="13"/>
      <c r="Z55" s="8"/>
      <c r="AA55" s="233"/>
      <c r="AB55" s="233"/>
      <c r="AC55" s="233"/>
      <c r="AD55" s="233"/>
      <c r="AE55" s="234"/>
      <c r="AF55" s="234"/>
      <c r="AG55" s="234"/>
      <c r="AH55" s="234"/>
      <c r="AI55" s="234"/>
      <c r="AJ55" s="234"/>
      <c r="AK55" s="234"/>
      <c r="AL55" s="234"/>
      <c r="AM55" s="238"/>
      <c r="AN55" s="234"/>
      <c r="AO55" s="234"/>
      <c r="AP55" s="234"/>
      <c r="AQ55" s="234"/>
      <c r="AR55" s="234"/>
      <c r="AS55" s="234"/>
      <c r="AT55" s="234"/>
      <c r="AU55" s="234" t="s">
        <v>224</v>
      </c>
      <c r="AV55" s="234"/>
      <c r="AW55" s="234"/>
      <c r="AX55" s="234"/>
      <c r="AY55" s="234"/>
      <c r="AZ55" s="234"/>
      <c r="BA55" s="239">
        <f t="shared" ref="BA55:BA62" si="20">YEAR(G55)</f>
        <v>1900</v>
      </c>
      <c r="BB55" s="234"/>
      <c r="BC55" s="234">
        <f>(基本信息输入表!$M$7-J55)/365</f>
        <v>124.583561643836</v>
      </c>
      <c r="BD55" s="234"/>
      <c r="BE55" s="234">
        <f t="shared" ref="BE55:BE62" si="21">IFERROR(BD55/(BC55+BD55)*100,"")</f>
        <v>0</v>
      </c>
      <c r="BF55" s="234"/>
      <c r="BG55" s="234"/>
      <c r="BH55" s="234"/>
      <c r="BI55" s="234">
        <f t="shared" ref="BI55:BI62" si="22">BF55*(1+BG55+BH55)</f>
        <v>0</v>
      </c>
      <c r="BJ55" s="234">
        <f t="shared" ref="BJ55:BJ62" si="23">BF55/1.17*17%+BG55/1.11*11%</f>
        <v>0</v>
      </c>
      <c r="BK55" s="234">
        <f t="shared" ref="BK55:BK62" si="24">BI55-BJ55</f>
        <v>0</v>
      </c>
      <c r="BL55" s="234" t="str">
        <f>IFERROR(AVERAGE(#REF!),"")</f>
        <v/>
      </c>
      <c r="BM55" s="234"/>
      <c r="BN55" s="234">
        <f t="shared" ref="BN55:BN62" si="25">IF(AU55="市场法",BL55,IF(BK55&lt;10,BK55,ROUND(BK55,-1)))</f>
        <v>0</v>
      </c>
      <c r="BO55" s="241">
        <f t="shared" ref="BO55:BO62" si="26">IF(AU55="市场法","",ROUND(BE55,0))</f>
        <v>0</v>
      </c>
      <c r="BP55" s="242">
        <f t="shared" ref="BP55:BP62" si="27">IF(AU55="市场法",BL55,IFERROR(BN55*BO55/100,""))</f>
        <v>0</v>
      </c>
      <c r="BQ55" s="234"/>
      <c r="BR55" s="234" t="str">
        <f t="shared" ref="BR55:BR62" si="28">IFERROR((BN55-R55)/R55*100,"")</f>
        <v/>
      </c>
      <c r="BS55" s="234" t="str">
        <f t="shared" ref="BS55:BS62" si="29">IFERROR((BP55-S55+T55)/(S55-T55)*100,"")</f>
        <v/>
      </c>
      <c r="BT55" s="234"/>
      <c r="BU55" s="234"/>
      <c r="BV55" s="234"/>
      <c r="BW55" s="234"/>
    </row>
    <row r="56" s="65" customFormat="1" customHeight="1" spans="1:75">
      <c r="A56" s="213" t="str">
        <f t="shared" si="19"/>
        <v/>
      </c>
      <c r="B56" s="210"/>
      <c r="C56" s="13"/>
      <c r="D56" s="13"/>
      <c r="E56" s="9"/>
      <c r="F56" s="9"/>
      <c r="G56" s="9"/>
      <c r="H56" s="9"/>
      <c r="I56" s="222"/>
      <c r="J56" s="222"/>
      <c r="K56" s="9"/>
      <c r="L56" s="14"/>
      <c r="M56" s="14"/>
      <c r="N56" s="14"/>
      <c r="O56" s="14"/>
      <c r="P56" s="14"/>
      <c r="Q56" s="14"/>
      <c r="R56" s="14">
        <f t="shared" si="16"/>
        <v>0</v>
      </c>
      <c r="S56" s="142">
        <f t="shared" si="17"/>
        <v>0</v>
      </c>
      <c r="T56" s="142">
        <f t="shared" si="18"/>
        <v>0</v>
      </c>
      <c r="U56" s="13"/>
      <c r="V56" s="136"/>
      <c r="W56" s="13"/>
      <c r="X56" s="13" t="str">
        <f>IF(S56-T56=0,"",(W56-S56+T56)/(S56-T56)*100)</f>
        <v/>
      </c>
      <c r="Y56" s="13"/>
      <c r="Z56" s="8"/>
      <c r="AA56" s="233"/>
      <c r="AB56" s="233"/>
      <c r="AC56" s="233"/>
      <c r="AD56" s="233"/>
      <c r="AE56" s="234"/>
      <c r="AF56" s="234"/>
      <c r="AG56" s="234"/>
      <c r="AH56" s="234"/>
      <c r="AI56" s="234"/>
      <c r="AJ56" s="234"/>
      <c r="AK56" s="234"/>
      <c r="AL56" s="234"/>
      <c r="AM56" s="238"/>
      <c r="AN56" s="234"/>
      <c r="AO56" s="234"/>
      <c r="AP56" s="234"/>
      <c r="AQ56" s="234"/>
      <c r="AR56" s="234"/>
      <c r="AS56" s="234"/>
      <c r="AT56" s="234"/>
      <c r="AU56" s="234" t="s">
        <v>224</v>
      </c>
      <c r="AV56" s="234"/>
      <c r="AW56" s="234"/>
      <c r="AX56" s="234"/>
      <c r="AY56" s="234"/>
      <c r="AZ56" s="234"/>
      <c r="BA56" s="239">
        <f t="shared" si="20"/>
        <v>1900</v>
      </c>
      <c r="BB56" s="234"/>
      <c r="BC56" s="234">
        <f>(基本信息输入表!$M$7-J56)/365</f>
        <v>124.583561643836</v>
      </c>
      <c r="BD56" s="234"/>
      <c r="BE56" s="234">
        <f t="shared" si="21"/>
        <v>0</v>
      </c>
      <c r="BF56" s="234"/>
      <c r="BG56" s="234"/>
      <c r="BH56" s="234"/>
      <c r="BI56" s="234">
        <f t="shared" si="22"/>
        <v>0</v>
      </c>
      <c r="BJ56" s="234">
        <f t="shared" si="23"/>
        <v>0</v>
      </c>
      <c r="BK56" s="234">
        <f t="shared" si="24"/>
        <v>0</v>
      </c>
      <c r="BL56" s="234" t="str">
        <f>IFERROR(AVERAGE(#REF!),"")</f>
        <v/>
      </c>
      <c r="BM56" s="234"/>
      <c r="BN56" s="234">
        <f t="shared" si="25"/>
        <v>0</v>
      </c>
      <c r="BO56" s="241">
        <f t="shared" si="26"/>
        <v>0</v>
      </c>
      <c r="BP56" s="242">
        <f t="shared" si="27"/>
        <v>0</v>
      </c>
      <c r="BQ56" s="234"/>
      <c r="BR56" s="234" t="str">
        <f t="shared" si="28"/>
        <v/>
      </c>
      <c r="BS56" s="234" t="str">
        <f t="shared" si="29"/>
        <v/>
      </c>
      <c r="BT56" s="234"/>
      <c r="BU56" s="234"/>
      <c r="BV56" s="234"/>
      <c r="BW56" s="234"/>
    </row>
    <row r="57" s="65" customFormat="1" customHeight="1" spans="1:75">
      <c r="A57" s="213" t="str">
        <f t="shared" si="19"/>
        <v/>
      </c>
      <c r="B57" s="210"/>
      <c r="C57" s="13"/>
      <c r="D57" s="13"/>
      <c r="E57" s="9"/>
      <c r="F57" s="9"/>
      <c r="G57" s="9"/>
      <c r="H57" s="9"/>
      <c r="I57" s="222"/>
      <c r="J57" s="222"/>
      <c r="K57" s="9"/>
      <c r="L57" s="14"/>
      <c r="M57" s="14"/>
      <c r="N57" s="14"/>
      <c r="O57" s="14"/>
      <c r="P57" s="14"/>
      <c r="Q57" s="14"/>
      <c r="R57" s="14">
        <f t="shared" si="16"/>
        <v>0</v>
      </c>
      <c r="S57" s="142">
        <f t="shared" si="17"/>
        <v>0</v>
      </c>
      <c r="T57" s="142">
        <f t="shared" si="18"/>
        <v>0</v>
      </c>
      <c r="U57" s="13"/>
      <c r="V57" s="136"/>
      <c r="W57" s="13"/>
      <c r="X57" s="13" t="str">
        <f t="shared" ref="X57:X60" si="30">IF(S57-T57=0,"",(W57-S57+T57)/(S57-T57)*100)</f>
        <v/>
      </c>
      <c r="Y57" s="13"/>
      <c r="Z57" s="8"/>
      <c r="AA57" s="233"/>
      <c r="AB57" s="233"/>
      <c r="AC57" s="233"/>
      <c r="AD57" s="233"/>
      <c r="AE57" s="234"/>
      <c r="AF57" s="234"/>
      <c r="AG57" s="234"/>
      <c r="AH57" s="234"/>
      <c r="AI57" s="234"/>
      <c r="AJ57" s="234"/>
      <c r="AK57" s="234"/>
      <c r="AL57" s="234"/>
      <c r="AM57" s="238"/>
      <c r="AN57" s="234"/>
      <c r="AO57" s="234"/>
      <c r="AP57" s="234"/>
      <c r="AQ57" s="234"/>
      <c r="AR57" s="234"/>
      <c r="AS57" s="234"/>
      <c r="AT57" s="234"/>
      <c r="AU57" s="234" t="s">
        <v>224</v>
      </c>
      <c r="AV57" s="234"/>
      <c r="AW57" s="234"/>
      <c r="AX57" s="234"/>
      <c r="AY57" s="234"/>
      <c r="AZ57" s="234"/>
      <c r="BA57" s="239">
        <f t="shared" si="20"/>
        <v>1900</v>
      </c>
      <c r="BB57" s="234"/>
      <c r="BC57" s="234">
        <f>(基本信息输入表!$M$7-J57)/365</f>
        <v>124.583561643836</v>
      </c>
      <c r="BD57" s="234"/>
      <c r="BE57" s="234">
        <f t="shared" si="21"/>
        <v>0</v>
      </c>
      <c r="BF57" s="234"/>
      <c r="BG57" s="234"/>
      <c r="BH57" s="234"/>
      <c r="BI57" s="234">
        <f t="shared" si="22"/>
        <v>0</v>
      </c>
      <c r="BJ57" s="234">
        <f t="shared" si="23"/>
        <v>0</v>
      </c>
      <c r="BK57" s="234">
        <f t="shared" si="24"/>
        <v>0</v>
      </c>
      <c r="BL57" s="234" t="str">
        <f>IFERROR(AVERAGE(#REF!),"")</f>
        <v/>
      </c>
      <c r="BM57" s="234"/>
      <c r="BN57" s="234">
        <f t="shared" si="25"/>
        <v>0</v>
      </c>
      <c r="BO57" s="241">
        <f t="shared" si="26"/>
        <v>0</v>
      </c>
      <c r="BP57" s="242">
        <f t="shared" si="27"/>
        <v>0</v>
      </c>
      <c r="BQ57" s="234"/>
      <c r="BR57" s="234" t="str">
        <f t="shared" si="28"/>
        <v/>
      </c>
      <c r="BS57" s="234" t="str">
        <f t="shared" si="29"/>
        <v/>
      </c>
      <c r="BT57" s="234"/>
      <c r="BU57" s="234"/>
      <c r="BV57" s="234"/>
      <c r="BW57" s="234"/>
    </row>
    <row r="58" s="65" customFormat="1" customHeight="1" spans="1:75">
      <c r="A58" s="213" t="str">
        <f t="shared" si="19"/>
        <v/>
      </c>
      <c r="B58" s="210"/>
      <c r="C58" s="13"/>
      <c r="D58" s="13"/>
      <c r="E58" s="9"/>
      <c r="F58" s="9"/>
      <c r="G58" s="9"/>
      <c r="H58" s="9"/>
      <c r="I58" s="222"/>
      <c r="J58" s="222"/>
      <c r="K58" s="9"/>
      <c r="L58" s="14"/>
      <c r="M58" s="14"/>
      <c r="N58" s="14"/>
      <c r="O58" s="14"/>
      <c r="P58" s="14"/>
      <c r="Q58" s="14"/>
      <c r="R58" s="14">
        <f t="shared" si="16"/>
        <v>0</v>
      </c>
      <c r="S58" s="142">
        <f t="shared" si="17"/>
        <v>0</v>
      </c>
      <c r="T58" s="142">
        <f t="shared" si="18"/>
        <v>0</v>
      </c>
      <c r="U58" s="13"/>
      <c r="V58" s="136"/>
      <c r="W58" s="13"/>
      <c r="X58" s="13" t="str">
        <f t="shared" si="30"/>
        <v/>
      </c>
      <c r="Y58" s="13"/>
      <c r="Z58" s="8"/>
      <c r="AA58" s="233"/>
      <c r="AB58" s="233"/>
      <c r="AC58" s="233"/>
      <c r="AD58" s="233"/>
      <c r="AE58" s="234"/>
      <c r="AF58" s="234"/>
      <c r="AG58" s="234"/>
      <c r="AH58" s="234"/>
      <c r="AI58" s="234"/>
      <c r="AJ58" s="234"/>
      <c r="AK58" s="234"/>
      <c r="AL58" s="234"/>
      <c r="AM58" s="238"/>
      <c r="AN58" s="234"/>
      <c r="AO58" s="234"/>
      <c r="AP58" s="234"/>
      <c r="AQ58" s="234"/>
      <c r="AR58" s="234"/>
      <c r="AS58" s="234"/>
      <c r="AT58" s="234"/>
      <c r="AU58" s="234" t="s">
        <v>224</v>
      </c>
      <c r="AV58" s="234"/>
      <c r="AW58" s="234"/>
      <c r="AX58" s="234"/>
      <c r="AY58" s="234"/>
      <c r="AZ58" s="234"/>
      <c r="BA58" s="239">
        <f t="shared" si="20"/>
        <v>1900</v>
      </c>
      <c r="BB58" s="234"/>
      <c r="BC58" s="234">
        <f>(基本信息输入表!$M$7-J58)/365</f>
        <v>124.583561643836</v>
      </c>
      <c r="BD58" s="234"/>
      <c r="BE58" s="234">
        <f t="shared" si="21"/>
        <v>0</v>
      </c>
      <c r="BF58" s="234"/>
      <c r="BG58" s="234"/>
      <c r="BH58" s="234"/>
      <c r="BI58" s="234">
        <f t="shared" si="22"/>
        <v>0</v>
      </c>
      <c r="BJ58" s="234">
        <f t="shared" si="23"/>
        <v>0</v>
      </c>
      <c r="BK58" s="234">
        <f t="shared" si="24"/>
        <v>0</v>
      </c>
      <c r="BL58" s="234" t="str">
        <f>IFERROR(AVERAGE(#REF!),"")</f>
        <v/>
      </c>
      <c r="BM58" s="234"/>
      <c r="BN58" s="234">
        <f t="shared" si="25"/>
        <v>0</v>
      </c>
      <c r="BO58" s="241">
        <f t="shared" si="26"/>
        <v>0</v>
      </c>
      <c r="BP58" s="242">
        <f t="shared" si="27"/>
        <v>0</v>
      </c>
      <c r="BQ58" s="234"/>
      <c r="BR58" s="234" t="str">
        <f t="shared" si="28"/>
        <v/>
      </c>
      <c r="BS58" s="234" t="str">
        <f t="shared" si="29"/>
        <v/>
      </c>
      <c r="BT58" s="234"/>
      <c r="BU58" s="234"/>
      <c r="BV58" s="234"/>
      <c r="BW58" s="234"/>
    </row>
    <row r="59" s="65" customFormat="1" customHeight="1" spans="1:75">
      <c r="A59" s="213" t="str">
        <f t="shared" si="19"/>
        <v/>
      </c>
      <c r="B59" s="210"/>
      <c r="C59" s="13"/>
      <c r="D59" s="13"/>
      <c r="E59" s="9"/>
      <c r="F59" s="9"/>
      <c r="G59" s="9"/>
      <c r="H59" s="9"/>
      <c r="I59" s="222"/>
      <c r="J59" s="222"/>
      <c r="K59" s="9"/>
      <c r="L59" s="14"/>
      <c r="M59" s="14"/>
      <c r="N59" s="14"/>
      <c r="O59" s="14"/>
      <c r="P59" s="14"/>
      <c r="Q59" s="14"/>
      <c r="R59" s="14">
        <f t="shared" si="16"/>
        <v>0</v>
      </c>
      <c r="S59" s="142">
        <f t="shared" si="17"/>
        <v>0</v>
      </c>
      <c r="T59" s="142">
        <f t="shared" si="18"/>
        <v>0</v>
      </c>
      <c r="U59" s="13"/>
      <c r="V59" s="136"/>
      <c r="W59" s="13"/>
      <c r="X59" s="13" t="str">
        <f t="shared" si="30"/>
        <v/>
      </c>
      <c r="Y59" s="13"/>
      <c r="Z59" s="8"/>
      <c r="AA59" s="233"/>
      <c r="AB59" s="233"/>
      <c r="AC59" s="233"/>
      <c r="AD59" s="233"/>
      <c r="AE59" s="234"/>
      <c r="AF59" s="234"/>
      <c r="AG59" s="234"/>
      <c r="AH59" s="234"/>
      <c r="AI59" s="234"/>
      <c r="AJ59" s="234"/>
      <c r="AK59" s="234"/>
      <c r="AL59" s="234"/>
      <c r="AM59" s="238"/>
      <c r="AN59" s="234"/>
      <c r="AO59" s="234"/>
      <c r="AP59" s="234"/>
      <c r="AQ59" s="234"/>
      <c r="AR59" s="234"/>
      <c r="AS59" s="234"/>
      <c r="AT59" s="234"/>
      <c r="AU59" s="234" t="s">
        <v>224</v>
      </c>
      <c r="AV59" s="234"/>
      <c r="AW59" s="234"/>
      <c r="AX59" s="234"/>
      <c r="AY59" s="234"/>
      <c r="AZ59" s="234"/>
      <c r="BA59" s="239">
        <f t="shared" si="20"/>
        <v>1900</v>
      </c>
      <c r="BB59" s="234"/>
      <c r="BC59" s="234">
        <f>(基本信息输入表!$M$7-J59)/365</f>
        <v>124.583561643836</v>
      </c>
      <c r="BD59" s="234"/>
      <c r="BE59" s="234">
        <f t="shared" si="21"/>
        <v>0</v>
      </c>
      <c r="BF59" s="234"/>
      <c r="BG59" s="234"/>
      <c r="BH59" s="234"/>
      <c r="BI59" s="234">
        <f t="shared" si="22"/>
        <v>0</v>
      </c>
      <c r="BJ59" s="234">
        <f t="shared" si="23"/>
        <v>0</v>
      </c>
      <c r="BK59" s="234">
        <f t="shared" si="24"/>
        <v>0</v>
      </c>
      <c r="BL59" s="234" t="str">
        <f>IFERROR(AVERAGE(#REF!),"")</f>
        <v/>
      </c>
      <c r="BM59" s="234"/>
      <c r="BN59" s="234">
        <f t="shared" si="25"/>
        <v>0</v>
      </c>
      <c r="BO59" s="241">
        <f t="shared" si="26"/>
        <v>0</v>
      </c>
      <c r="BP59" s="242">
        <f t="shared" si="27"/>
        <v>0</v>
      </c>
      <c r="BQ59" s="234"/>
      <c r="BR59" s="234" t="str">
        <f t="shared" si="28"/>
        <v/>
      </c>
      <c r="BS59" s="234" t="str">
        <f t="shared" si="29"/>
        <v/>
      </c>
      <c r="BT59" s="234"/>
      <c r="BU59" s="234"/>
      <c r="BV59" s="234"/>
      <c r="BW59" s="234"/>
    </row>
    <row r="60" customHeight="1" spans="1:75">
      <c r="A60" s="210" t="s">
        <v>1254</v>
      </c>
      <c r="B60" s="210"/>
      <c r="C60" s="9"/>
      <c r="D60" s="216"/>
      <c r="E60" s="9"/>
      <c r="F60" s="9"/>
      <c r="G60" s="9"/>
      <c r="H60" s="9"/>
      <c r="I60" s="222"/>
      <c r="J60" s="222"/>
      <c r="K60" s="9"/>
      <c r="L60" s="9">
        <f t="shared" ref="L60:U60" si="31">SUM(L8:L59)</f>
        <v>535840.72</v>
      </c>
      <c r="M60" s="9">
        <f t="shared" si="31"/>
        <v>23851.31</v>
      </c>
      <c r="N60" s="9">
        <f t="shared" si="31"/>
        <v>0</v>
      </c>
      <c r="O60" s="9">
        <f t="shared" si="31"/>
        <v>0</v>
      </c>
      <c r="P60" s="9">
        <f t="shared" si="31"/>
        <v>0</v>
      </c>
      <c r="Q60" s="9">
        <f t="shared" si="31"/>
        <v>0</v>
      </c>
      <c r="R60" s="9">
        <f t="shared" si="31"/>
        <v>532000.72</v>
      </c>
      <c r="S60" s="16">
        <f t="shared" si="31"/>
        <v>23851.31</v>
      </c>
      <c r="T60" s="16">
        <f t="shared" si="31"/>
        <v>0</v>
      </c>
      <c r="U60" s="112">
        <f t="shared" si="31"/>
        <v>294790</v>
      </c>
      <c r="V60" s="16"/>
      <c r="W60" s="112">
        <f>SUM(W8:W59)</f>
        <v>51112</v>
      </c>
      <c r="X60" s="16">
        <f t="shared" si="30"/>
        <v>114.294309201465</v>
      </c>
      <c r="Y60" s="13"/>
      <c r="Z60" s="8"/>
      <c r="AA60" s="236"/>
      <c r="AB60" s="236"/>
      <c r="AC60" s="236"/>
      <c r="AD60" s="236"/>
      <c r="AE60" s="28"/>
      <c r="AF60" s="28"/>
      <c r="AG60" s="28"/>
      <c r="AH60" s="28"/>
      <c r="AI60" s="28"/>
      <c r="AJ60" s="28"/>
      <c r="AK60" s="28"/>
      <c r="AL60" s="28"/>
      <c r="AM60" s="35"/>
      <c r="AN60" s="34"/>
      <c r="AO60" s="28"/>
      <c r="AP60" s="34"/>
      <c r="AQ60" s="34"/>
      <c r="AR60" s="34"/>
      <c r="AS60" s="34"/>
      <c r="AT60" s="34"/>
      <c r="AU60" s="34" t="s">
        <v>224</v>
      </c>
      <c r="AV60" s="34"/>
      <c r="AW60" s="34"/>
      <c r="AX60" s="34"/>
      <c r="AY60" s="34"/>
      <c r="AZ60" s="34"/>
      <c r="BA60" s="240">
        <f t="shared" si="20"/>
        <v>1900</v>
      </c>
      <c r="BB60" s="34"/>
      <c r="BC60" s="34">
        <f>(基本信息输入表!$M$7-J60)/365</f>
        <v>124.583561643836</v>
      </c>
      <c r="BD60" s="34"/>
      <c r="BE60" s="34">
        <f t="shared" si="21"/>
        <v>0</v>
      </c>
      <c r="BF60" s="34"/>
      <c r="BG60" s="34"/>
      <c r="BH60" s="34"/>
      <c r="BI60" s="34">
        <f t="shared" si="22"/>
        <v>0</v>
      </c>
      <c r="BJ60" s="34">
        <f t="shared" si="23"/>
        <v>0</v>
      </c>
      <c r="BK60" s="34">
        <f t="shared" si="24"/>
        <v>0</v>
      </c>
      <c r="BL60" s="34" t="str">
        <f>IFERROR(AVERAGE(#REF!),"")</f>
        <v/>
      </c>
      <c r="BM60" s="34"/>
      <c r="BN60" s="34">
        <f t="shared" si="25"/>
        <v>0</v>
      </c>
      <c r="BO60" s="12">
        <f t="shared" si="26"/>
        <v>0</v>
      </c>
      <c r="BP60" s="243">
        <f t="shared" si="27"/>
        <v>0</v>
      </c>
      <c r="BQ60" s="34"/>
      <c r="BR60" s="34">
        <f t="shared" si="28"/>
        <v>-100</v>
      </c>
      <c r="BS60" s="34">
        <f t="shared" si="29"/>
        <v>-100</v>
      </c>
      <c r="BT60" s="34"/>
      <c r="BU60" s="34"/>
      <c r="BV60" s="34"/>
      <c r="BW60" s="34"/>
    </row>
    <row r="61" customHeight="1" spans="1:75">
      <c r="A61" s="210" t="s">
        <v>1255</v>
      </c>
      <c r="B61" s="210"/>
      <c r="C61" s="9"/>
      <c r="D61" s="16"/>
      <c r="E61" s="9"/>
      <c r="F61" s="9"/>
      <c r="G61" s="9"/>
      <c r="H61" s="9"/>
      <c r="I61" s="222"/>
      <c r="J61" s="222"/>
      <c r="K61" s="9"/>
      <c r="L61" s="9"/>
      <c r="M61" s="9">
        <f>N60</f>
        <v>0</v>
      </c>
      <c r="N61" s="9"/>
      <c r="O61" s="9"/>
      <c r="P61" s="9">
        <f>Q60</f>
        <v>0</v>
      </c>
      <c r="Q61" s="9"/>
      <c r="R61" s="9"/>
      <c r="S61" s="27">
        <f>T60</f>
        <v>0</v>
      </c>
      <c r="T61" s="27"/>
      <c r="U61" s="27"/>
      <c r="V61" s="27"/>
      <c r="W61" s="27"/>
      <c r="X61" s="151"/>
      <c r="Y61" s="27"/>
      <c r="AA61" s="236"/>
      <c r="AB61" s="236"/>
      <c r="AC61" s="236"/>
      <c r="AD61" s="236"/>
      <c r="AE61" s="28"/>
      <c r="AF61" s="34"/>
      <c r="AG61" s="34"/>
      <c r="AH61" s="28"/>
      <c r="AI61" s="28"/>
      <c r="AJ61" s="28"/>
      <c r="AK61" s="28"/>
      <c r="AL61" s="28"/>
      <c r="AM61" s="34"/>
      <c r="AN61" s="34"/>
      <c r="AO61" s="28"/>
      <c r="AP61" s="34"/>
      <c r="AQ61" s="34"/>
      <c r="AR61" s="34"/>
      <c r="AS61" s="34"/>
      <c r="AT61" s="34"/>
      <c r="AU61" s="34" t="s">
        <v>224</v>
      </c>
      <c r="AV61" s="34"/>
      <c r="AW61" s="34"/>
      <c r="AX61" s="34"/>
      <c r="AY61" s="34"/>
      <c r="AZ61" s="34"/>
      <c r="BA61" s="240">
        <f t="shared" si="20"/>
        <v>1900</v>
      </c>
      <c r="BB61" s="34"/>
      <c r="BC61" s="34">
        <f>(基本信息输入表!$M$7-J61)/365</f>
        <v>124.583561643836</v>
      </c>
      <c r="BD61" s="34"/>
      <c r="BE61" s="34">
        <f t="shared" si="21"/>
        <v>0</v>
      </c>
      <c r="BF61" s="34"/>
      <c r="BG61" s="34"/>
      <c r="BH61" s="34"/>
      <c r="BI61" s="34">
        <f t="shared" si="22"/>
        <v>0</v>
      </c>
      <c r="BJ61" s="34">
        <f t="shared" si="23"/>
        <v>0</v>
      </c>
      <c r="BK61" s="34">
        <f t="shared" si="24"/>
        <v>0</v>
      </c>
      <c r="BL61" s="34" t="str">
        <f>IFERROR(AVERAGE(#REF!),"")</f>
        <v/>
      </c>
      <c r="BM61" s="34"/>
      <c r="BN61" s="34">
        <f t="shared" si="25"/>
        <v>0</v>
      </c>
      <c r="BO61" s="12">
        <f t="shared" si="26"/>
        <v>0</v>
      </c>
      <c r="BP61" s="243">
        <f t="shared" si="27"/>
        <v>0</v>
      </c>
      <c r="BQ61" s="34"/>
      <c r="BR61" s="34" t="str">
        <f t="shared" si="28"/>
        <v/>
      </c>
      <c r="BS61" s="34" t="str">
        <f t="shared" si="29"/>
        <v/>
      </c>
      <c r="BT61" s="34"/>
      <c r="BU61" s="34"/>
      <c r="BV61" s="34"/>
      <c r="BW61" s="34"/>
    </row>
    <row r="62" customHeight="1" spans="1:75">
      <c r="A62" s="210" t="s">
        <v>1256</v>
      </c>
      <c r="B62" s="210"/>
      <c r="C62" s="9"/>
      <c r="D62" s="216"/>
      <c r="E62" s="9"/>
      <c r="F62" s="9"/>
      <c r="G62" s="9"/>
      <c r="H62" s="9"/>
      <c r="I62" s="222"/>
      <c r="J62" s="222"/>
      <c r="K62" s="9"/>
      <c r="L62" s="9">
        <f>L60-L61</f>
        <v>535840.72</v>
      </c>
      <c r="M62" s="9">
        <f>M60-M61</f>
        <v>23851.31</v>
      </c>
      <c r="N62" s="9"/>
      <c r="O62" s="9">
        <f>O60-O61</f>
        <v>0</v>
      </c>
      <c r="P62" s="9">
        <f>P60-P61</f>
        <v>0</v>
      </c>
      <c r="Q62" s="9"/>
      <c r="R62" s="9">
        <f>R60-R61</f>
        <v>532000.72</v>
      </c>
      <c r="S62" s="16">
        <f>S60-S61</f>
        <v>23851.31</v>
      </c>
      <c r="T62" s="16"/>
      <c r="U62" s="112">
        <f>U60</f>
        <v>294790</v>
      </c>
      <c r="V62" s="16"/>
      <c r="W62" s="112">
        <f>W60</f>
        <v>51112</v>
      </c>
      <c r="X62" s="151">
        <f>IF(S62=0,"",(W62-S62)/S62*100)</f>
        <v>114.294309201465</v>
      </c>
      <c r="Y62" s="13"/>
      <c r="Z62" s="8"/>
      <c r="AA62" s="236"/>
      <c r="AB62" s="236"/>
      <c r="AC62" s="236"/>
      <c r="AD62" s="236"/>
      <c r="AE62" s="28"/>
      <c r="AF62" s="34"/>
      <c r="AG62" s="34"/>
      <c r="AH62" s="28"/>
      <c r="AI62" s="28"/>
      <c r="AJ62" s="28"/>
      <c r="AK62" s="28"/>
      <c r="AL62" s="28"/>
      <c r="AM62" s="34"/>
      <c r="AN62" s="34"/>
      <c r="AO62" s="28"/>
      <c r="AP62" s="34"/>
      <c r="AQ62" s="34"/>
      <c r="AR62" s="34"/>
      <c r="AS62" s="34"/>
      <c r="AT62" s="34"/>
      <c r="AU62" s="34" t="s">
        <v>224</v>
      </c>
      <c r="AV62" s="34"/>
      <c r="AW62" s="34"/>
      <c r="AX62" s="34"/>
      <c r="AY62" s="34"/>
      <c r="AZ62" s="34"/>
      <c r="BA62" s="240">
        <f t="shared" si="20"/>
        <v>1900</v>
      </c>
      <c r="BB62" s="34"/>
      <c r="BC62" s="34">
        <f>(基本信息输入表!$M$7-J62)/365</f>
        <v>124.583561643836</v>
      </c>
      <c r="BD62" s="34"/>
      <c r="BE62" s="34">
        <f t="shared" si="21"/>
        <v>0</v>
      </c>
      <c r="BF62" s="34"/>
      <c r="BG62" s="34"/>
      <c r="BH62" s="34"/>
      <c r="BI62" s="34">
        <f t="shared" si="22"/>
        <v>0</v>
      </c>
      <c r="BJ62" s="34">
        <f t="shared" si="23"/>
        <v>0</v>
      </c>
      <c r="BK62" s="34">
        <f t="shared" si="24"/>
        <v>0</v>
      </c>
      <c r="BL62" s="34" t="str">
        <f>IFERROR(AVERAGE(#REF!),"")</f>
        <v/>
      </c>
      <c r="BM62" s="34"/>
      <c r="BN62" s="34">
        <f t="shared" si="25"/>
        <v>0</v>
      </c>
      <c r="BO62" s="12">
        <f t="shared" si="26"/>
        <v>0</v>
      </c>
      <c r="BP62" s="243">
        <f t="shared" si="27"/>
        <v>0</v>
      </c>
      <c r="BQ62" s="34"/>
      <c r="BR62" s="34">
        <f t="shared" si="28"/>
        <v>-100</v>
      </c>
      <c r="BS62" s="34">
        <f t="shared" si="29"/>
        <v>-100</v>
      </c>
      <c r="BT62" s="34"/>
      <c r="BU62" s="34"/>
      <c r="BV62" s="34"/>
      <c r="BW62" s="34"/>
    </row>
    <row r="63" customHeight="1" spans="1:26">
      <c r="A63" s="219" t="str">
        <f>基本信息输入表!$K$6&amp;"填表人："&amp;基本信息输入表!$M$8</f>
        <v>被评估单位填表人：杨磊</v>
      </c>
      <c r="W63" s="3" t="str">
        <f>"评估人员："&amp;基本信息输入表!$Q$56</f>
        <v>评估人员：陈诗雨</v>
      </c>
      <c r="Z63" s="3"/>
    </row>
    <row r="64" customHeight="1" spans="1:75">
      <c r="A64" s="219" t="str">
        <f>"填表日期："&amp;YEAR(基本信息输入表!$O$8)&amp;"年"&amp;MONTH(基本信息输入表!$O$8)&amp;"月"&amp;DAY(基本信息输入表!$O$8)&amp;"日"</f>
        <v>填表日期：2024年7月12日</v>
      </c>
      <c r="Z64" s="3"/>
      <c r="AA64" s="237"/>
      <c r="AB64" s="237"/>
      <c r="AC64" s="237"/>
      <c r="AD64" s="237"/>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row>
    <row r="65" customHeight="1" spans="26:75">
      <c r="Z65" s="244" t="s">
        <v>466</v>
      </c>
      <c r="AA65" s="237"/>
      <c r="AB65" s="237"/>
      <c r="AC65" s="237"/>
      <c r="AD65" s="237"/>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row>
  </sheetData>
  <mergeCells count="48">
    <mergeCell ref="A2:Y2"/>
    <mergeCell ref="A3:Y3"/>
    <mergeCell ref="A5:E5"/>
    <mergeCell ref="AA5:AG5"/>
    <mergeCell ref="AH5:AT5"/>
    <mergeCell ref="AU5:BQ5"/>
    <mergeCell ref="BR5:BW5"/>
    <mergeCell ref="L6:N6"/>
    <mergeCell ref="O6:Q6"/>
    <mergeCell ref="R6:S6"/>
    <mergeCell ref="U6:W6"/>
    <mergeCell ref="AH6:AN6"/>
    <mergeCell ref="AO6:AP6"/>
    <mergeCell ref="AQ6:AR6"/>
    <mergeCell ref="AV6:AX6"/>
    <mergeCell ref="AY6:BK6"/>
    <mergeCell ref="BN6:BP6"/>
    <mergeCell ref="BR6:BS6"/>
    <mergeCell ref="BT6:BU6"/>
    <mergeCell ref="A60:C60"/>
    <mergeCell ref="A61:C61"/>
    <mergeCell ref="A62:C62"/>
    <mergeCell ref="A6:A7"/>
    <mergeCell ref="B6:B7"/>
    <mergeCell ref="C6:C7"/>
    <mergeCell ref="D6:D7"/>
    <mergeCell ref="E6:E7"/>
    <mergeCell ref="F6:F7"/>
    <mergeCell ref="G6:G7"/>
    <mergeCell ref="H6:H7"/>
    <mergeCell ref="I6:I7"/>
    <mergeCell ref="J6:J7"/>
    <mergeCell ref="K6:K7"/>
    <mergeCell ref="T6:T7"/>
    <mergeCell ref="X6:X7"/>
    <mergeCell ref="Y6:Y7"/>
    <mergeCell ref="AA6:AA7"/>
    <mergeCell ref="AB6:AB7"/>
    <mergeCell ref="AC6:AC7"/>
    <mergeCell ref="AD6:AD7"/>
    <mergeCell ref="AE6:AE7"/>
    <mergeCell ref="AF6:AF7"/>
    <mergeCell ref="AG6:AG7"/>
    <mergeCell ref="AS6:AS7"/>
    <mergeCell ref="AT6:AT7"/>
    <mergeCell ref="AU6:AU7"/>
    <mergeCell ref="BV6:BV7"/>
    <mergeCell ref="BW6:BW7"/>
  </mergeCells>
  <dataValidations count="4">
    <dataValidation type="list" allowBlank="1" showInputMessage="1" showErrorMessage="1" sqref="AH16:AL16 AH17:AL17 AH21:AL21 AH22:AL22 AH25:AL25 AH26:AL26 AH40:AL40 AH45:AL45 AH18:AL20 AH27:AL29 AH8:AL15 AH32:AL39 AH30:AL31 AH41:AL44 AH46:AL48 AH23:AL24 AH49:AL50 AH51:AL52 AH53:AL54 AH55:AL62">
      <formula1>基本信息输入表!$A$114:$A$115</formula1>
    </dataValidation>
    <dataValidation type="list" allowBlank="1" showInputMessage="1" showErrorMessage="1" sqref="AO16 AO17 AO21 AO22 AO25 AO26 AO40 AO45 AO8:AO15 AO18:AO20 AO23:AO24 AO27:AO29 AO30:AO31 AO32:AO39 AO41:AO44 AO46:AO48 AO49:AO50 AO51:AO52 AO53:AO54 AO55:AO62">
      <formula1>基本信息输入表!$A$126:$A$128</formula1>
    </dataValidation>
    <dataValidation type="list" allowBlank="1" showInputMessage="1" showErrorMessage="1" sqref="AQ16 AQ17 AQ21 AQ22 AQ25 AQ26 AQ40 AQ45 AQ8:AQ15 AQ18:AQ20 AQ23:AQ24 AQ27:AQ29 AQ30:AQ31 AQ32:AQ39 AQ41:AQ44 AQ46:AQ48 AQ49:AQ50 AQ51:AQ52 AQ53:AQ54 AQ55:AQ62">
      <formula1>基本信息输入表!$A$129:$A$132</formula1>
    </dataValidation>
    <dataValidation type="list" allowBlank="1" showInputMessage="1" showErrorMessage="1" sqref="AU16 AU17 AU21 AU22 AU25 AU26 AU40 AU45 AU8:AU15 AU18:AU20 AU23:AU24 AU27:AU29 AU30:AU31 AU32:AU39 AU41:AU44 AU46:AU48 AU49:AU50 AU51:AU52 AU53:AU54 AU55:AU62">
      <formula1>基本信息输入表!$A$148:$A$152</formula1>
    </dataValidation>
  </dataValidations>
  <hyperlinks>
    <hyperlink ref="A1" location="索引目录!A1" display="返回索引目录"/>
  </hyperlinks>
  <printOptions horizontalCentered="1"/>
  <pageMargins left="0.984027777777778" right="0.984027777777778" top="0.984027777777778" bottom="0.984027777777778" header="0.314583333333333" footer="0.354166666666667"/>
  <pageSetup paperSize="9" scale="58" fitToHeight="1000" orientation="landscape" horizontalDpi="600"/>
  <headerFooter scaleWithDoc="0">
    <oddFooter>&amp;R&amp;"宋体,常规"&amp;10&amp;P/&amp;N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F33"/>
  <sheetViews>
    <sheetView showGridLines="0" workbookViewId="0">
      <selection activeCell="P14" sqref="P14"/>
    </sheetView>
  </sheetViews>
  <sheetFormatPr defaultColWidth="9" defaultRowHeight="15.75" customHeight="1"/>
  <cols>
    <col min="1" max="1" width="3.75" style="3" customWidth="1"/>
    <col min="2" max="2" width="6.75" style="3" customWidth="1"/>
    <col min="3" max="3" width="9" style="3"/>
    <col min="4" max="5" width="10.5" style="3" customWidth="1"/>
    <col min="6" max="8" width="5.25" style="3" customWidth="1"/>
    <col min="9" max="10" width="5.125" style="3" customWidth="1"/>
    <col min="11" max="11" width="8" style="3" customWidth="1"/>
    <col min="12" max="12" width="15.625" style="3" customWidth="1"/>
    <col min="13" max="14" width="15.625" style="3" customWidth="1" outlineLevel="1"/>
    <col min="15" max="16" width="15.625" style="3" customWidth="1"/>
    <col min="17" max="17" width="8.125" style="3" customWidth="1"/>
    <col min="18" max="19" width="9" style="3"/>
    <col min="20" max="25" width="5.625" style="4" customWidth="1" outlineLevel="1"/>
    <col min="26" max="26" width="14.75" style="4" customWidth="1" outlineLevel="1"/>
    <col min="27" max="27" width="13.625" style="4" customWidth="1"/>
    <col min="28" max="31" width="5.625" style="4" customWidth="1" outlineLevel="1"/>
    <col min="32" max="33" width="7.25" style="4" customWidth="1" outlineLevel="1"/>
    <col min="34" max="34" width="5.625" style="4" customWidth="1" outlineLevel="1"/>
    <col min="35" max="38" width="8.625" style="4" customWidth="1" outlineLevel="1"/>
    <col min="39" max="39" width="14.625" style="4" customWidth="1" outlineLevel="1"/>
    <col min="40" max="40" width="13.625" style="4" customWidth="1"/>
    <col min="41" max="42" width="8.625" style="4" customWidth="1" outlineLevel="2"/>
    <col min="43" max="43" width="11.25" style="4" customWidth="1" outlineLevel="2"/>
    <col min="44" max="52" width="8.625" style="4" customWidth="1" outlineLevel="2"/>
    <col min="53" max="53" width="8.625" style="4" customWidth="1" outlineLevel="1"/>
    <col min="54" max="54" width="13.75" style="4" customWidth="1"/>
    <col min="55" max="57" width="13.625" style="4" customWidth="1" outlineLevel="1"/>
    <col min="58" max="58" width="13.625" style="4" customWidth="1"/>
    <col min="59" max="16384" width="9" style="3"/>
  </cols>
  <sheetData>
    <row r="1" customHeight="1" spans="1:1">
      <c r="A1" s="5" t="s">
        <v>435</v>
      </c>
    </row>
    <row r="2" s="1" customFormat="1" ht="30" customHeight="1" spans="1:58">
      <c r="A2" s="6" t="s">
        <v>1257</v>
      </c>
      <c r="B2" s="6"/>
      <c r="C2" s="6"/>
      <c r="D2" s="6"/>
      <c r="E2" s="6"/>
      <c r="F2" s="6"/>
      <c r="G2" s="6"/>
      <c r="H2" s="6"/>
      <c r="I2" s="6"/>
      <c r="J2" s="6"/>
      <c r="K2" s="6"/>
      <c r="L2" s="6"/>
      <c r="M2" s="6"/>
      <c r="N2" s="6"/>
      <c r="O2" s="6"/>
      <c r="P2" s="6"/>
      <c r="Q2" s="6"/>
      <c r="R2" s="6"/>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row>
    <row r="3" customHeight="1" spans="1:58">
      <c r="A3" s="2" t="str">
        <f>"评估基准日："&amp;TEXT(基本信息输入表!M7,"yyyy年mm月dd日")</f>
        <v>评估基准日：2024年06月30日</v>
      </c>
      <c r="B3" s="2"/>
      <c r="C3" s="2"/>
      <c r="D3" s="2"/>
      <c r="E3" s="2"/>
      <c r="F3" s="2"/>
      <c r="G3" s="2"/>
      <c r="H3" s="2"/>
      <c r="I3" s="2"/>
      <c r="J3" s="2"/>
      <c r="K3" s="2"/>
      <c r="L3" s="2"/>
      <c r="M3" s="2"/>
      <c r="N3" s="2"/>
      <c r="O3" s="2"/>
      <c r="P3" s="2"/>
      <c r="Q3" s="2"/>
      <c r="R3" s="2"/>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ht="14.1" customHeight="1" spans="1:18">
      <c r="A4" s="2"/>
      <c r="B4" s="2"/>
      <c r="C4" s="2"/>
      <c r="D4" s="2"/>
      <c r="E4" s="2"/>
      <c r="F4" s="2"/>
      <c r="G4" s="2"/>
      <c r="H4" s="2"/>
      <c r="I4" s="2"/>
      <c r="J4" s="2"/>
      <c r="K4" s="2"/>
      <c r="L4" s="2"/>
      <c r="M4" s="2"/>
      <c r="N4" s="2"/>
      <c r="O4" s="2"/>
      <c r="P4" s="2"/>
      <c r="Q4" s="21" t="s">
        <v>1258</v>
      </c>
      <c r="R4" s="21"/>
    </row>
    <row r="5" customHeight="1" spans="1:58">
      <c r="A5" s="7" t="str">
        <f>基本信息输入表!K6&amp;"："&amp;基本信息输入表!M6</f>
        <v>被评估单位：贵州天然气能源投资股份有限公司</v>
      </c>
      <c r="B5" s="7"/>
      <c r="C5" s="7"/>
      <c r="D5" s="7"/>
      <c r="E5" s="8"/>
      <c r="R5" s="21" t="s">
        <v>469</v>
      </c>
      <c r="T5" s="20" t="s">
        <v>598</v>
      </c>
      <c r="U5" s="20"/>
      <c r="V5" s="20"/>
      <c r="W5" s="20"/>
      <c r="X5" s="20"/>
      <c r="Y5" s="20"/>
      <c r="Z5" s="20"/>
      <c r="AA5" s="20"/>
      <c r="AB5" s="30" t="s">
        <v>599</v>
      </c>
      <c r="AC5" s="31"/>
      <c r="AD5" s="31"/>
      <c r="AE5" s="31"/>
      <c r="AF5" s="31"/>
      <c r="AG5" s="31"/>
      <c r="AH5" s="31"/>
      <c r="AI5" s="31"/>
      <c r="AJ5" s="31"/>
      <c r="AK5" s="31"/>
      <c r="AL5" s="31"/>
      <c r="AM5" s="31"/>
      <c r="AN5" s="32"/>
      <c r="AO5" s="68" t="s">
        <v>600</v>
      </c>
      <c r="AP5" s="36"/>
      <c r="AQ5" s="36"/>
      <c r="AR5" s="36"/>
      <c r="AS5" s="36"/>
      <c r="AT5" s="36"/>
      <c r="AU5" s="36"/>
      <c r="AV5" s="36"/>
      <c r="AW5" s="36"/>
      <c r="AX5" s="36"/>
      <c r="AY5" s="36"/>
      <c r="AZ5" s="36"/>
      <c r="BA5" s="36"/>
      <c r="BB5" s="37"/>
      <c r="BC5" s="33" t="s">
        <v>601</v>
      </c>
      <c r="BD5" s="33"/>
      <c r="BE5" s="33"/>
      <c r="BF5" s="33"/>
    </row>
    <row r="6" s="111" customFormat="1" customHeight="1" spans="1:58">
      <c r="A6" s="144" t="s">
        <v>470</v>
      </c>
      <c r="B6" s="144" t="s">
        <v>983</v>
      </c>
      <c r="C6" s="200" t="s">
        <v>984</v>
      </c>
      <c r="D6" s="144" t="s">
        <v>986</v>
      </c>
      <c r="E6" s="144" t="s">
        <v>985</v>
      </c>
      <c r="F6" s="144" t="s">
        <v>987</v>
      </c>
      <c r="G6" s="144" t="s">
        <v>971</v>
      </c>
      <c r="H6" s="144" t="s">
        <v>988</v>
      </c>
      <c r="I6" s="144" t="s">
        <v>989</v>
      </c>
      <c r="J6" s="144" t="s">
        <v>990</v>
      </c>
      <c r="K6" s="144" t="s">
        <v>991</v>
      </c>
      <c r="L6" s="144" t="s">
        <v>821</v>
      </c>
      <c r="M6" s="149" t="s">
        <v>709</v>
      </c>
      <c r="N6" s="149" t="s">
        <v>695</v>
      </c>
      <c r="O6" s="144" t="s">
        <v>442</v>
      </c>
      <c r="P6" s="144" t="s">
        <v>443</v>
      </c>
      <c r="Q6" s="144" t="s">
        <v>445</v>
      </c>
      <c r="R6" s="144" t="s">
        <v>588</v>
      </c>
      <c r="T6" s="20" t="s">
        <v>602</v>
      </c>
      <c r="U6" s="22" t="s">
        <v>913</v>
      </c>
      <c r="V6" s="39" t="s">
        <v>1259</v>
      </c>
      <c r="W6" s="20" t="s">
        <v>655</v>
      </c>
      <c r="X6" s="23" t="s">
        <v>630</v>
      </c>
      <c r="Y6" s="23" t="s">
        <v>604</v>
      </c>
      <c r="Z6" s="20" t="s">
        <v>605</v>
      </c>
      <c r="AA6" s="20"/>
      <c r="AB6" s="30" t="s">
        <v>606</v>
      </c>
      <c r="AC6" s="31"/>
      <c r="AD6" s="31"/>
      <c r="AE6" s="31"/>
      <c r="AF6" s="31"/>
      <c r="AG6" s="31"/>
      <c r="AH6" s="32"/>
      <c r="AI6" s="33" t="s">
        <v>607</v>
      </c>
      <c r="AJ6" s="33"/>
      <c r="AK6" s="33" t="s">
        <v>656</v>
      </c>
      <c r="AL6" s="33"/>
      <c r="AM6" s="33" t="s">
        <v>608</v>
      </c>
      <c r="AN6" s="38"/>
      <c r="AO6" s="20" t="s">
        <v>609</v>
      </c>
      <c r="AP6" s="20" t="s">
        <v>657</v>
      </c>
      <c r="AQ6" s="20"/>
      <c r="AR6" s="69" t="s">
        <v>658</v>
      </c>
      <c r="AS6" s="70"/>
      <c r="AT6" s="70"/>
      <c r="AU6" s="70"/>
      <c r="AV6" s="70"/>
      <c r="AW6" s="70"/>
      <c r="AX6" s="70"/>
      <c r="AY6" s="70"/>
      <c r="AZ6" s="71"/>
      <c r="BA6" s="20" t="s">
        <v>443</v>
      </c>
      <c r="BB6" s="40"/>
      <c r="BC6" s="38" t="s">
        <v>610</v>
      </c>
      <c r="BD6" s="38" t="s">
        <v>611</v>
      </c>
      <c r="BE6" s="33" t="s">
        <v>612</v>
      </c>
      <c r="BF6" s="38"/>
    </row>
    <row r="7" s="111" customFormat="1" ht="13" spans="1:58">
      <c r="A7" s="145"/>
      <c r="B7" s="145"/>
      <c r="C7" s="201"/>
      <c r="D7" s="145"/>
      <c r="E7" s="145"/>
      <c r="F7" s="145"/>
      <c r="G7" s="145"/>
      <c r="H7" s="145"/>
      <c r="I7" s="145"/>
      <c r="J7" s="145"/>
      <c r="K7" s="145"/>
      <c r="L7" s="145"/>
      <c r="M7" s="150"/>
      <c r="N7" s="150"/>
      <c r="O7" s="145"/>
      <c r="P7" s="145"/>
      <c r="Q7" s="145"/>
      <c r="R7" s="145"/>
      <c r="T7" s="20"/>
      <c r="U7" s="20"/>
      <c r="V7" s="109"/>
      <c r="W7" s="20"/>
      <c r="X7" s="20"/>
      <c r="Y7" s="20"/>
      <c r="Z7" s="20"/>
      <c r="AA7" s="20"/>
      <c r="AB7" s="33" t="s">
        <v>617</v>
      </c>
      <c r="AC7" s="33" t="s">
        <v>618</v>
      </c>
      <c r="AD7" s="95" t="s">
        <v>972</v>
      </c>
      <c r="AE7" s="95" t="s">
        <v>1049</v>
      </c>
      <c r="AF7" s="33" t="s">
        <v>667</v>
      </c>
      <c r="AG7" s="33" t="s">
        <v>620</v>
      </c>
      <c r="AH7" s="30" t="s">
        <v>621</v>
      </c>
      <c r="AI7" s="33" t="s">
        <v>622</v>
      </c>
      <c r="AJ7" s="33" t="s">
        <v>623</v>
      </c>
      <c r="AK7" s="33" t="s">
        <v>622</v>
      </c>
      <c r="AL7" s="33" t="s">
        <v>668</v>
      </c>
      <c r="AM7" s="33"/>
      <c r="AN7" s="41"/>
      <c r="AO7" s="20"/>
      <c r="AP7" s="20" t="s">
        <v>669</v>
      </c>
      <c r="AQ7" s="20" t="s">
        <v>670</v>
      </c>
      <c r="AR7" s="110"/>
      <c r="AS7" s="110"/>
      <c r="AT7" s="110"/>
      <c r="AU7" s="110"/>
      <c r="AV7" s="110"/>
      <c r="AW7" s="110"/>
      <c r="AX7" s="20"/>
      <c r="AY7" s="20"/>
      <c r="AZ7" s="20"/>
      <c r="BA7" s="20"/>
      <c r="BB7" s="43"/>
      <c r="BC7" s="41"/>
      <c r="BD7" s="41"/>
      <c r="BE7" s="33"/>
      <c r="BF7" s="41"/>
    </row>
    <row r="8" customHeight="1" spans="1:58">
      <c r="A8" s="107" t="str">
        <f>IF(C8="","",ROW()-7)</f>
        <v/>
      </c>
      <c r="B8" s="9"/>
      <c r="C8" s="139"/>
      <c r="D8" s="13"/>
      <c r="E8" s="13"/>
      <c r="F8" s="9"/>
      <c r="G8" s="9"/>
      <c r="H8" s="9"/>
      <c r="I8" s="9"/>
      <c r="J8" s="9"/>
      <c r="K8" s="16"/>
      <c r="L8" s="16"/>
      <c r="M8" s="16"/>
      <c r="N8" s="16"/>
      <c r="O8" s="16">
        <f>N8+M8</f>
        <v>0</v>
      </c>
      <c r="P8" s="16"/>
      <c r="Q8" s="16" t="str">
        <f>IF(O8=0,"",(P8-O8)/O8*100)</f>
        <v/>
      </c>
      <c r="R8" s="27"/>
      <c r="T8" s="28"/>
      <c r="U8" s="28"/>
      <c r="V8" s="28"/>
      <c r="W8" s="28"/>
      <c r="X8" s="28"/>
      <c r="Y8" s="28"/>
      <c r="Z8" s="28"/>
      <c r="AA8" s="28"/>
      <c r="AB8" s="28"/>
      <c r="AC8" s="28"/>
      <c r="AD8" s="28"/>
      <c r="AE8" s="28"/>
      <c r="AF8" s="28"/>
      <c r="AG8" s="34"/>
      <c r="AH8" s="34"/>
      <c r="AI8" s="28"/>
      <c r="AJ8" s="34"/>
      <c r="AK8" s="34"/>
      <c r="AL8" s="34"/>
      <c r="AM8" s="34"/>
      <c r="AN8" s="34"/>
      <c r="AO8" s="34"/>
      <c r="AP8" s="34" t="s">
        <v>208</v>
      </c>
      <c r="AQ8" s="34"/>
      <c r="AR8" s="34"/>
      <c r="AS8" s="34"/>
      <c r="AT8" s="34"/>
      <c r="AU8" s="34"/>
      <c r="AV8" s="34"/>
      <c r="AW8" s="34"/>
      <c r="AX8" s="34"/>
      <c r="AY8" s="34"/>
      <c r="AZ8" s="34"/>
      <c r="BA8" s="34"/>
      <c r="BB8" s="34"/>
      <c r="BC8" s="44" t="str">
        <f>IFERROR((BA8-O8)/(O8)*100,"")</f>
        <v/>
      </c>
      <c r="BD8" s="34"/>
      <c r="BE8" s="34"/>
      <c r="BF8" s="34"/>
    </row>
    <row r="9" customHeight="1" spans="1:58">
      <c r="A9" s="107" t="str">
        <f t="shared" ref="A9:A29" si="0">IF(C9="","",ROW()-7)</f>
        <v/>
      </c>
      <c r="B9" s="9"/>
      <c r="C9" s="139"/>
      <c r="D9" s="13"/>
      <c r="E9" s="13"/>
      <c r="F9" s="9"/>
      <c r="G9" s="9"/>
      <c r="H9" s="9"/>
      <c r="I9" s="9"/>
      <c r="J9" s="9"/>
      <c r="K9" s="16"/>
      <c r="L9" s="27"/>
      <c r="M9" s="27"/>
      <c r="N9" s="27"/>
      <c r="O9" s="16">
        <f t="shared" ref="O9:O29" si="1">N9+M9</f>
        <v>0</v>
      </c>
      <c r="P9" s="27"/>
      <c r="Q9" s="16" t="str">
        <f t="shared" ref="Q9:Q30" si="2">IF(O9=0,"",(P9-O9)/O9*100)</f>
        <v/>
      </c>
      <c r="R9" s="27"/>
      <c r="T9" s="28"/>
      <c r="U9" s="28"/>
      <c r="V9" s="28"/>
      <c r="W9" s="28"/>
      <c r="X9" s="28"/>
      <c r="Y9" s="28"/>
      <c r="Z9" s="28"/>
      <c r="AA9" s="28"/>
      <c r="AB9" s="28"/>
      <c r="AC9" s="28"/>
      <c r="AD9" s="28"/>
      <c r="AE9" s="28"/>
      <c r="AF9" s="28"/>
      <c r="AG9" s="35"/>
      <c r="AH9" s="34"/>
      <c r="AI9" s="28"/>
      <c r="AJ9" s="34"/>
      <c r="AK9" s="34"/>
      <c r="AL9" s="34"/>
      <c r="AM9" s="34"/>
      <c r="AN9" s="34"/>
      <c r="AO9" s="34"/>
      <c r="AP9" s="34"/>
      <c r="AQ9" s="34"/>
      <c r="AR9" s="34"/>
      <c r="AS9" s="34"/>
      <c r="AT9" s="34"/>
      <c r="AU9" s="34"/>
      <c r="AV9" s="34"/>
      <c r="AW9" s="34"/>
      <c r="AX9" s="34"/>
      <c r="AY9" s="34"/>
      <c r="AZ9" s="34"/>
      <c r="BA9" s="34"/>
      <c r="BB9" s="34"/>
      <c r="BC9" s="44" t="str">
        <f t="shared" ref="BC9:BC30" si="3">IFERROR((BA9-O9)/(O9)*100,"")</f>
        <v/>
      </c>
      <c r="BD9" s="34"/>
      <c r="BE9" s="34"/>
      <c r="BF9" s="34"/>
    </row>
    <row r="10" customHeight="1" spans="1:58">
      <c r="A10" s="107" t="str">
        <f t="shared" si="0"/>
        <v/>
      </c>
      <c r="B10" s="9"/>
      <c r="C10" s="139"/>
      <c r="D10" s="13"/>
      <c r="E10" s="13"/>
      <c r="F10" s="9"/>
      <c r="G10" s="9"/>
      <c r="H10" s="9"/>
      <c r="I10" s="9"/>
      <c r="J10" s="9"/>
      <c r="K10" s="16"/>
      <c r="L10" s="16"/>
      <c r="M10" s="16"/>
      <c r="N10" s="16"/>
      <c r="O10" s="16">
        <f t="shared" si="1"/>
        <v>0</v>
      </c>
      <c r="P10" s="16"/>
      <c r="Q10" s="16" t="str">
        <f t="shared" si="2"/>
        <v/>
      </c>
      <c r="R10" s="27"/>
      <c r="T10" s="28"/>
      <c r="U10" s="28"/>
      <c r="V10" s="28"/>
      <c r="W10" s="28"/>
      <c r="X10" s="28"/>
      <c r="Y10" s="28"/>
      <c r="Z10" s="28"/>
      <c r="AA10" s="28"/>
      <c r="AB10" s="28"/>
      <c r="AC10" s="28"/>
      <c r="AD10" s="28"/>
      <c r="AE10" s="28"/>
      <c r="AF10" s="28"/>
      <c r="AG10" s="35"/>
      <c r="AH10" s="34"/>
      <c r="AI10" s="28"/>
      <c r="AJ10" s="34"/>
      <c r="AK10" s="34"/>
      <c r="AL10" s="34"/>
      <c r="AM10" s="34"/>
      <c r="AN10" s="34"/>
      <c r="AO10" s="34"/>
      <c r="AP10" s="34"/>
      <c r="AQ10" s="34"/>
      <c r="AR10" s="34"/>
      <c r="AS10" s="34"/>
      <c r="AT10" s="34"/>
      <c r="AU10" s="34"/>
      <c r="AV10" s="34"/>
      <c r="AW10" s="34"/>
      <c r="AX10" s="34"/>
      <c r="AY10" s="34"/>
      <c r="AZ10" s="34"/>
      <c r="BA10" s="34"/>
      <c r="BB10" s="34"/>
      <c r="BC10" s="44" t="str">
        <f t="shared" si="3"/>
        <v/>
      </c>
      <c r="BD10" s="34"/>
      <c r="BE10" s="34"/>
      <c r="BF10" s="34"/>
    </row>
    <row r="11" customHeight="1" spans="1:58">
      <c r="A11" s="107" t="str">
        <f t="shared" si="0"/>
        <v/>
      </c>
      <c r="B11" s="9"/>
      <c r="C11" s="139"/>
      <c r="D11" s="13"/>
      <c r="E11" s="13"/>
      <c r="F11" s="9"/>
      <c r="G11" s="9"/>
      <c r="H11" s="9"/>
      <c r="I11" s="9"/>
      <c r="J11" s="9"/>
      <c r="K11" s="16"/>
      <c r="L11" s="16"/>
      <c r="M11" s="16"/>
      <c r="N11" s="16"/>
      <c r="O11" s="16">
        <f t="shared" si="1"/>
        <v>0</v>
      </c>
      <c r="P11" s="16"/>
      <c r="Q11" s="16" t="str">
        <f t="shared" si="2"/>
        <v/>
      </c>
      <c r="R11" s="27"/>
      <c r="T11" s="28"/>
      <c r="U11" s="28"/>
      <c r="V11" s="28"/>
      <c r="W11" s="28"/>
      <c r="X11" s="28"/>
      <c r="Y11" s="28"/>
      <c r="Z11" s="28"/>
      <c r="AA11" s="28"/>
      <c r="AB11" s="28"/>
      <c r="AC11" s="28"/>
      <c r="AD11" s="28"/>
      <c r="AE11" s="28"/>
      <c r="AF11" s="28"/>
      <c r="AG11" s="35"/>
      <c r="AH11" s="34"/>
      <c r="AI11" s="28"/>
      <c r="AJ11" s="34"/>
      <c r="AK11" s="34"/>
      <c r="AL11" s="34"/>
      <c r="AM11" s="34"/>
      <c r="AN11" s="34"/>
      <c r="AO11" s="34"/>
      <c r="AP11" s="34"/>
      <c r="AQ11" s="34"/>
      <c r="AR11" s="34"/>
      <c r="AS11" s="34"/>
      <c r="AT11" s="34"/>
      <c r="AU11" s="34"/>
      <c r="AV11" s="34"/>
      <c r="AW11" s="34"/>
      <c r="AX11" s="34"/>
      <c r="AY11" s="34"/>
      <c r="AZ11" s="34"/>
      <c r="BA11" s="34"/>
      <c r="BB11" s="34"/>
      <c r="BC11" s="44" t="str">
        <f t="shared" si="3"/>
        <v/>
      </c>
      <c r="BD11" s="34"/>
      <c r="BE11" s="34"/>
      <c r="BF11" s="34"/>
    </row>
    <row r="12" customHeight="1" spans="1:58">
      <c r="A12" s="107" t="str">
        <f t="shared" si="0"/>
        <v/>
      </c>
      <c r="B12" s="9"/>
      <c r="C12" s="139"/>
      <c r="D12" s="13"/>
      <c r="E12" s="13"/>
      <c r="F12" s="9"/>
      <c r="G12" s="9"/>
      <c r="H12" s="9"/>
      <c r="I12" s="9"/>
      <c r="J12" s="9"/>
      <c r="K12" s="16"/>
      <c r="L12" s="16"/>
      <c r="M12" s="16"/>
      <c r="N12" s="16"/>
      <c r="O12" s="16">
        <f t="shared" si="1"/>
        <v>0</v>
      </c>
      <c r="P12" s="16"/>
      <c r="Q12" s="16" t="str">
        <f t="shared" si="2"/>
        <v/>
      </c>
      <c r="R12" s="27"/>
      <c r="T12" s="28"/>
      <c r="U12" s="28"/>
      <c r="V12" s="28"/>
      <c r="W12" s="28"/>
      <c r="X12" s="28"/>
      <c r="Y12" s="28"/>
      <c r="Z12" s="28"/>
      <c r="AA12" s="28"/>
      <c r="AB12" s="28"/>
      <c r="AC12" s="28"/>
      <c r="AD12" s="28"/>
      <c r="AE12" s="28"/>
      <c r="AF12" s="28"/>
      <c r="AG12" s="35"/>
      <c r="AH12" s="34"/>
      <c r="AI12" s="28"/>
      <c r="AJ12" s="34"/>
      <c r="AK12" s="34"/>
      <c r="AL12" s="34"/>
      <c r="AM12" s="34"/>
      <c r="AN12" s="34"/>
      <c r="AO12" s="34"/>
      <c r="AP12" s="34"/>
      <c r="AQ12" s="34"/>
      <c r="AR12" s="34"/>
      <c r="AS12" s="34"/>
      <c r="AT12" s="34"/>
      <c r="AU12" s="34"/>
      <c r="AV12" s="34"/>
      <c r="AW12" s="34"/>
      <c r="AX12" s="34"/>
      <c r="AY12" s="34"/>
      <c r="AZ12" s="34"/>
      <c r="BA12" s="34"/>
      <c r="BB12" s="34"/>
      <c r="BC12" s="44" t="str">
        <f t="shared" si="3"/>
        <v/>
      </c>
      <c r="BD12" s="34"/>
      <c r="BE12" s="34"/>
      <c r="BF12" s="34"/>
    </row>
    <row r="13" customHeight="1" spans="1:58">
      <c r="A13" s="107" t="str">
        <f t="shared" si="0"/>
        <v/>
      </c>
      <c r="B13" s="9"/>
      <c r="C13" s="139"/>
      <c r="D13" s="13"/>
      <c r="E13" s="13"/>
      <c r="F13" s="9"/>
      <c r="G13" s="9"/>
      <c r="H13" s="9"/>
      <c r="I13" s="9"/>
      <c r="J13" s="9"/>
      <c r="K13" s="16"/>
      <c r="L13" s="16"/>
      <c r="M13" s="16"/>
      <c r="N13" s="16"/>
      <c r="O13" s="16">
        <f t="shared" si="1"/>
        <v>0</v>
      </c>
      <c r="P13" s="16"/>
      <c r="Q13" s="16" t="str">
        <f t="shared" si="2"/>
        <v/>
      </c>
      <c r="R13" s="27"/>
      <c r="T13" s="28"/>
      <c r="U13" s="28"/>
      <c r="V13" s="28"/>
      <c r="W13" s="28"/>
      <c r="X13" s="28"/>
      <c r="Y13" s="28"/>
      <c r="Z13" s="28"/>
      <c r="AA13" s="28"/>
      <c r="AB13" s="28"/>
      <c r="AC13" s="28"/>
      <c r="AD13" s="28"/>
      <c r="AE13" s="28"/>
      <c r="AF13" s="28"/>
      <c r="AG13" s="35"/>
      <c r="AH13" s="34"/>
      <c r="AI13" s="28"/>
      <c r="AJ13" s="34"/>
      <c r="AK13" s="34"/>
      <c r="AL13" s="34"/>
      <c r="AM13" s="34"/>
      <c r="AN13" s="34"/>
      <c r="AO13" s="34"/>
      <c r="AP13" s="34"/>
      <c r="AQ13" s="34"/>
      <c r="AR13" s="34"/>
      <c r="AS13" s="34"/>
      <c r="AT13" s="34"/>
      <c r="AU13" s="34"/>
      <c r="AV13" s="34"/>
      <c r="AW13" s="34"/>
      <c r="AX13" s="34"/>
      <c r="AY13" s="34"/>
      <c r="AZ13" s="34"/>
      <c r="BA13" s="34"/>
      <c r="BB13" s="34"/>
      <c r="BC13" s="44" t="str">
        <f t="shared" si="3"/>
        <v/>
      </c>
      <c r="BD13" s="34"/>
      <c r="BE13" s="34"/>
      <c r="BF13" s="34"/>
    </row>
    <row r="14" customHeight="1" spans="1:58">
      <c r="A14" s="107" t="str">
        <f t="shared" si="0"/>
        <v/>
      </c>
      <c r="B14" s="9"/>
      <c r="C14" s="139"/>
      <c r="D14" s="13"/>
      <c r="E14" s="13"/>
      <c r="F14" s="9"/>
      <c r="G14" s="9"/>
      <c r="H14" s="9"/>
      <c r="I14" s="9"/>
      <c r="J14" s="9"/>
      <c r="K14" s="16"/>
      <c r="L14" s="16"/>
      <c r="M14" s="16"/>
      <c r="N14" s="16"/>
      <c r="O14" s="16">
        <f t="shared" si="1"/>
        <v>0</v>
      </c>
      <c r="P14" s="16"/>
      <c r="Q14" s="16" t="str">
        <f t="shared" si="2"/>
        <v/>
      </c>
      <c r="R14" s="27"/>
      <c r="T14" s="28"/>
      <c r="U14" s="28"/>
      <c r="V14" s="28"/>
      <c r="W14" s="28"/>
      <c r="X14" s="28"/>
      <c r="Y14" s="28"/>
      <c r="Z14" s="28"/>
      <c r="AA14" s="28"/>
      <c r="AB14" s="28"/>
      <c r="AC14" s="28"/>
      <c r="AD14" s="28"/>
      <c r="AE14" s="28"/>
      <c r="AF14" s="28"/>
      <c r="AG14" s="35"/>
      <c r="AH14" s="34"/>
      <c r="AI14" s="28"/>
      <c r="AJ14" s="34"/>
      <c r="AK14" s="34"/>
      <c r="AL14" s="34"/>
      <c r="AM14" s="34"/>
      <c r="AN14" s="34"/>
      <c r="AO14" s="34"/>
      <c r="AP14" s="34"/>
      <c r="AQ14" s="34"/>
      <c r="AR14" s="34"/>
      <c r="AS14" s="34"/>
      <c r="AT14" s="34"/>
      <c r="AU14" s="34"/>
      <c r="AV14" s="34"/>
      <c r="AW14" s="34"/>
      <c r="AX14" s="34"/>
      <c r="AY14" s="34"/>
      <c r="AZ14" s="34"/>
      <c r="BA14" s="34"/>
      <c r="BB14" s="34"/>
      <c r="BC14" s="44" t="str">
        <f t="shared" si="3"/>
        <v/>
      </c>
      <c r="BD14" s="34"/>
      <c r="BE14" s="34"/>
      <c r="BF14" s="34"/>
    </row>
    <row r="15" customHeight="1" spans="1:58">
      <c r="A15" s="107" t="str">
        <f t="shared" si="0"/>
        <v/>
      </c>
      <c r="B15" s="9"/>
      <c r="C15" s="139"/>
      <c r="D15" s="13"/>
      <c r="E15" s="13"/>
      <c r="F15" s="9"/>
      <c r="G15" s="9"/>
      <c r="H15" s="9"/>
      <c r="I15" s="9"/>
      <c r="J15" s="9"/>
      <c r="K15" s="16"/>
      <c r="L15" s="16"/>
      <c r="M15" s="16"/>
      <c r="N15" s="16"/>
      <c r="O15" s="16">
        <f t="shared" si="1"/>
        <v>0</v>
      </c>
      <c r="P15" s="16"/>
      <c r="Q15" s="16" t="str">
        <f t="shared" si="2"/>
        <v/>
      </c>
      <c r="R15" s="27"/>
      <c r="T15" s="28"/>
      <c r="U15" s="28"/>
      <c r="V15" s="28"/>
      <c r="W15" s="28"/>
      <c r="X15" s="28"/>
      <c r="Y15" s="28"/>
      <c r="Z15" s="28"/>
      <c r="AA15" s="28"/>
      <c r="AB15" s="28"/>
      <c r="AC15" s="28"/>
      <c r="AD15" s="28"/>
      <c r="AE15" s="28"/>
      <c r="AF15" s="28"/>
      <c r="AG15" s="35"/>
      <c r="AH15" s="34"/>
      <c r="AI15" s="28"/>
      <c r="AJ15" s="34"/>
      <c r="AK15" s="34"/>
      <c r="AL15" s="34"/>
      <c r="AM15" s="34"/>
      <c r="AN15" s="34"/>
      <c r="AO15" s="34"/>
      <c r="AP15" s="34"/>
      <c r="AQ15" s="34"/>
      <c r="AR15" s="34"/>
      <c r="AS15" s="34"/>
      <c r="AT15" s="34"/>
      <c r="AU15" s="34"/>
      <c r="AV15" s="34"/>
      <c r="AW15" s="34"/>
      <c r="AX15" s="34"/>
      <c r="AY15" s="34"/>
      <c r="AZ15" s="34"/>
      <c r="BA15" s="34"/>
      <c r="BB15" s="34"/>
      <c r="BC15" s="44" t="str">
        <f t="shared" si="3"/>
        <v/>
      </c>
      <c r="BD15" s="34"/>
      <c r="BE15" s="34"/>
      <c r="BF15" s="34"/>
    </row>
    <row r="16" customHeight="1" spans="1:58">
      <c r="A16" s="107" t="str">
        <f t="shared" si="0"/>
        <v/>
      </c>
      <c r="B16" s="9"/>
      <c r="C16" s="139"/>
      <c r="D16" s="13"/>
      <c r="E16" s="13"/>
      <c r="F16" s="9"/>
      <c r="G16" s="9"/>
      <c r="H16" s="9"/>
      <c r="I16" s="9"/>
      <c r="J16" s="9"/>
      <c r="K16" s="16"/>
      <c r="L16" s="16"/>
      <c r="M16" s="16"/>
      <c r="N16" s="16"/>
      <c r="O16" s="16">
        <f t="shared" si="1"/>
        <v>0</v>
      </c>
      <c r="P16" s="16"/>
      <c r="Q16" s="16" t="str">
        <f t="shared" si="2"/>
        <v/>
      </c>
      <c r="R16" s="27"/>
      <c r="T16" s="28"/>
      <c r="U16" s="28"/>
      <c r="V16" s="28"/>
      <c r="W16" s="28"/>
      <c r="X16" s="28"/>
      <c r="Y16" s="28"/>
      <c r="Z16" s="28"/>
      <c r="AA16" s="28"/>
      <c r="AB16" s="28"/>
      <c r="AC16" s="28"/>
      <c r="AD16" s="28"/>
      <c r="AE16" s="28"/>
      <c r="AF16" s="28"/>
      <c r="AG16" s="35"/>
      <c r="AH16" s="34"/>
      <c r="AI16" s="28"/>
      <c r="AJ16" s="34"/>
      <c r="AK16" s="34"/>
      <c r="AL16" s="34"/>
      <c r="AM16" s="34"/>
      <c r="AN16" s="34"/>
      <c r="AO16" s="34"/>
      <c r="AP16" s="34"/>
      <c r="AQ16" s="34"/>
      <c r="AR16" s="34"/>
      <c r="AS16" s="34"/>
      <c r="AT16" s="34"/>
      <c r="AU16" s="34"/>
      <c r="AV16" s="34"/>
      <c r="AW16" s="34"/>
      <c r="AX16" s="34"/>
      <c r="AY16" s="34"/>
      <c r="AZ16" s="34"/>
      <c r="BA16" s="34"/>
      <c r="BB16" s="34"/>
      <c r="BC16" s="44" t="str">
        <f t="shared" si="3"/>
        <v/>
      </c>
      <c r="BD16" s="34"/>
      <c r="BE16" s="34"/>
      <c r="BF16" s="34"/>
    </row>
    <row r="17" customHeight="1" spans="1:58">
      <c r="A17" s="107" t="str">
        <f t="shared" si="0"/>
        <v/>
      </c>
      <c r="B17" s="9"/>
      <c r="C17" s="139"/>
      <c r="D17" s="13"/>
      <c r="E17" s="13"/>
      <c r="F17" s="9"/>
      <c r="G17" s="9"/>
      <c r="H17" s="9"/>
      <c r="I17" s="9"/>
      <c r="J17" s="9"/>
      <c r="K17" s="16"/>
      <c r="L17" s="16"/>
      <c r="M17" s="16"/>
      <c r="N17" s="16"/>
      <c r="O17" s="16">
        <f t="shared" si="1"/>
        <v>0</v>
      </c>
      <c r="P17" s="16"/>
      <c r="Q17" s="16" t="str">
        <f t="shared" si="2"/>
        <v/>
      </c>
      <c r="R17" s="27"/>
      <c r="T17" s="28"/>
      <c r="U17" s="28"/>
      <c r="V17" s="28"/>
      <c r="W17" s="28"/>
      <c r="X17" s="28"/>
      <c r="Y17" s="28"/>
      <c r="Z17" s="28"/>
      <c r="AA17" s="28"/>
      <c r="AB17" s="28"/>
      <c r="AC17" s="28"/>
      <c r="AD17" s="28"/>
      <c r="AE17" s="28"/>
      <c r="AF17" s="28"/>
      <c r="AG17" s="35"/>
      <c r="AH17" s="34"/>
      <c r="AI17" s="28"/>
      <c r="AJ17" s="34"/>
      <c r="AK17" s="34"/>
      <c r="AL17" s="34"/>
      <c r="AM17" s="34"/>
      <c r="AN17" s="34"/>
      <c r="AO17" s="34"/>
      <c r="AP17" s="34"/>
      <c r="AQ17" s="34"/>
      <c r="AR17" s="34"/>
      <c r="AS17" s="34"/>
      <c r="AT17" s="34"/>
      <c r="AU17" s="34"/>
      <c r="AV17" s="34"/>
      <c r="AW17" s="34"/>
      <c r="AX17" s="34"/>
      <c r="AY17" s="34"/>
      <c r="AZ17" s="34"/>
      <c r="BA17" s="34"/>
      <c r="BB17" s="34"/>
      <c r="BC17" s="44" t="str">
        <f t="shared" si="3"/>
        <v/>
      </c>
      <c r="BD17" s="34"/>
      <c r="BE17" s="34"/>
      <c r="BF17" s="34"/>
    </row>
    <row r="18" customHeight="1" spans="1:58">
      <c r="A18" s="107" t="str">
        <f t="shared" si="0"/>
        <v/>
      </c>
      <c r="B18" s="9"/>
      <c r="C18" s="139"/>
      <c r="D18" s="13"/>
      <c r="E18" s="13"/>
      <c r="F18" s="9"/>
      <c r="G18" s="9"/>
      <c r="H18" s="9"/>
      <c r="I18" s="9"/>
      <c r="J18" s="9"/>
      <c r="K18" s="16"/>
      <c r="L18" s="16"/>
      <c r="M18" s="16"/>
      <c r="N18" s="16"/>
      <c r="O18" s="16">
        <f t="shared" si="1"/>
        <v>0</v>
      </c>
      <c r="P18" s="16"/>
      <c r="Q18" s="16" t="str">
        <f t="shared" si="2"/>
        <v/>
      </c>
      <c r="R18" s="27"/>
      <c r="T18" s="28"/>
      <c r="U18" s="28"/>
      <c r="V18" s="28"/>
      <c r="W18" s="28"/>
      <c r="X18" s="28"/>
      <c r="Y18" s="28"/>
      <c r="Z18" s="28"/>
      <c r="AA18" s="28"/>
      <c r="AB18" s="28"/>
      <c r="AC18" s="28"/>
      <c r="AD18" s="28"/>
      <c r="AE18" s="28"/>
      <c r="AF18" s="28"/>
      <c r="AG18" s="35"/>
      <c r="AH18" s="34"/>
      <c r="AI18" s="28"/>
      <c r="AJ18" s="34"/>
      <c r="AK18" s="34"/>
      <c r="AL18" s="34"/>
      <c r="AM18" s="34"/>
      <c r="AN18" s="34"/>
      <c r="AO18" s="34"/>
      <c r="AP18" s="34"/>
      <c r="AQ18" s="34"/>
      <c r="AR18" s="34"/>
      <c r="AS18" s="34"/>
      <c r="AT18" s="34"/>
      <c r="AU18" s="34"/>
      <c r="AV18" s="34"/>
      <c r="AW18" s="34"/>
      <c r="AX18" s="34"/>
      <c r="AY18" s="34"/>
      <c r="AZ18" s="34"/>
      <c r="BA18" s="34"/>
      <c r="BB18" s="34"/>
      <c r="BC18" s="44" t="str">
        <f t="shared" si="3"/>
        <v/>
      </c>
      <c r="BD18" s="34"/>
      <c r="BE18" s="34"/>
      <c r="BF18" s="34"/>
    </row>
    <row r="19" customHeight="1" spans="1:58">
      <c r="A19" s="107" t="str">
        <f t="shared" si="0"/>
        <v/>
      </c>
      <c r="B19" s="9"/>
      <c r="C19" s="139"/>
      <c r="D19" s="13"/>
      <c r="E19" s="13"/>
      <c r="F19" s="9"/>
      <c r="G19" s="9"/>
      <c r="H19" s="9"/>
      <c r="I19" s="9"/>
      <c r="J19" s="9"/>
      <c r="K19" s="16"/>
      <c r="L19" s="16"/>
      <c r="M19" s="16"/>
      <c r="N19" s="16"/>
      <c r="O19" s="16">
        <f t="shared" si="1"/>
        <v>0</v>
      </c>
      <c r="P19" s="16"/>
      <c r="Q19" s="16" t="str">
        <f t="shared" si="2"/>
        <v/>
      </c>
      <c r="R19" s="27"/>
      <c r="T19" s="28"/>
      <c r="U19" s="28"/>
      <c r="V19" s="28"/>
      <c r="W19" s="28"/>
      <c r="X19" s="28"/>
      <c r="Y19" s="28"/>
      <c r="Z19" s="28"/>
      <c r="AA19" s="28"/>
      <c r="AB19" s="28"/>
      <c r="AC19" s="28"/>
      <c r="AD19" s="28"/>
      <c r="AE19" s="28"/>
      <c r="AF19" s="28"/>
      <c r="AG19" s="35"/>
      <c r="AH19" s="34"/>
      <c r="AI19" s="28"/>
      <c r="AJ19" s="34"/>
      <c r="AK19" s="34"/>
      <c r="AL19" s="34"/>
      <c r="AM19" s="34"/>
      <c r="AN19" s="34"/>
      <c r="AO19" s="34"/>
      <c r="AP19" s="34"/>
      <c r="AQ19" s="34"/>
      <c r="AR19" s="34"/>
      <c r="AS19" s="34"/>
      <c r="AT19" s="34"/>
      <c r="AU19" s="34"/>
      <c r="AV19" s="34"/>
      <c r="AW19" s="34"/>
      <c r="AX19" s="34"/>
      <c r="AY19" s="34"/>
      <c r="AZ19" s="34"/>
      <c r="BA19" s="34"/>
      <c r="BB19" s="34"/>
      <c r="BC19" s="44" t="str">
        <f t="shared" si="3"/>
        <v/>
      </c>
      <c r="BD19" s="34"/>
      <c r="BE19" s="34"/>
      <c r="BF19" s="34"/>
    </row>
    <row r="20" customHeight="1" spans="1:58">
      <c r="A20" s="107"/>
      <c r="B20" s="9"/>
      <c r="C20" s="139"/>
      <c r="D20" s="13"/>
      <c r="E20" s="13"/>
      <c r="F20" s="9"/>
      <c r="G20" s="9"/>
      <c r="H20" s="9"/>
      <c r="I20" s="9"/>
      <c r="J20" s="9"/>
      <c r="K20" s="16"/>
      <c r="L20" s="16"/>
      <c r="M20" s="16"/>
      <c r="N20" s="16"/>
      <c r="O20" s="16">
        <f t="shared" si="1"/>
        <v>0</v>
      </c>
      <c r="P20" s="16"/>
      <c r="Q20" s="16" t="str">
        <f t="shared" ref="Q20:Q21" si="4">IF(O20=0,"",(P20-O20)/O20*100)</f>
        <v/>
      </c>
      <c r="R20" s="27"/>
      <c r="T20" s="28"/>
      <c r="U20" s="28"/>
      <c r="V20" s="28"/>
      <c r="W20" s="28"/>
      <c r="X20" s="28"/>
      <c r="Y20" s="28"/>
      <c r="Z20" s="28"/>
      <c r="AA20" s="28"/>
      <c r="AB20" s="28"/>
      <c r="AC20" s="28"/>
      <c r="AD20" s="28"/>
      <c r="AE20" s="28"/>
      <c r="AF20" s="28"/>
      <c r="AG20" s="35"/>
      <c r="AH20" s="34"/>
      <c r="AI20" s="28"/>
      <c r="AJ20" s="34"/>
      <c r="AK20" s="34"/>
      <c r="AL20" s="34"/>
      <c r="AM20" s="34"/>
      <c r="AN20" s="34"/>
      <c r="AO20" s="34"/>
      <c r="AP20" s="34"/>
      <c r="AQ20" s="34"/>
      <c r="AR20" s="34"/>
      <c r="AS20" s="34"/>
      <c r="AT20" s="34"/>
      <c r="AU20" s="34"/>
      <c r="AV20" s="34"/>
      <c r="AW20" s="34"/>
      <c r="AX20" s="34"/>
      <c r="AY20" s="34"/>
      <c r="AZ20" s="34"/>
      <c r="BA20" s="34"/>
      <c r="BB20" s="34"/>
      <c r="BC20" s="44"/>
      <c r="BD20" s="34"/>
      <c r="BE20" s="34"/>
      <c r="BF20" s="34"/>
    </row>
    <row r="21" customHeight="1" spans="1:58">
      <c r="A21" s="107"/>
      <c r="B21" s="9"/>
      <c r="C21" s="139"/>
      <c r="D21" s="13"/>
      <c r="E21" s="13"/>
      <c r="F21" s="9"/>
      <c r="G21" s="9"/>
      <c r="H21" s="9"/>
      <c r="I21" s="9"/>
      <c r="J21" s="9"/>
      <c r="K21" s="16"/>
      <c r="L21" s="16"/>
      <c r="M21" s="16"/>
      <c r="N21" s="16"/>
      <c r="O21" s="16">
        <f t="shared" si="1"/>
        <v>0</v>
      </c>
      <c r="P21" s="16"/>
      <c r="Q21" s="16" t="str">
        <f t="shared" si="4"/>
        <v/>
      </c>
      <c r="R21" s="27"/>
      <c r="T21" s="28"/>
      <c r="U21" s="28"/>
      <c r="V21" s="28"/>
      <c r="W21" s="28"/>
      <c r="X21" s="28"/>
      <c r="Y21" s="28"/>
      <c r="Z21" s="28"/>
      <c r="AA21" s="28"/>
      <c r="AB21" s="28"/>
      <c r="AC21" s="28"/>
      <c r="AD21" s="28"/>
      <c r="AE21" s="28"/>
      <c r="AF21" s="28"/>
      <c r="AG21" s="35"/>
      <c r="AH21" s="34"/>
      <c r="AI21" s="28"/>
      <c r="AJ21" s="34"/>
      <c r="AK21" s="34"/>
      <c r="AL21" s="34"/>
      <c r="AM21" s="34"/>
      <c r="AN21" s="34"/>
      <c r="AO21" s="34"/>
      <c r="AP21" s="34"/>
      <c r="AQ21" s="34"/>
      <c r="AR21" s="34"/>
      <c r="AS21" s="34"/>
      <c r="AT21" s="34"/>
      <c r="AU21" s="34"/>
      <c r="AV21" s="34"/>
      <c r="AW21" s="34"/>
      <c r="AX21" s="34"/>
      <c r="AY21" s="34"/>
      <c r="AZ21" s="34"/>
      <c r="BA21" s="34"/>
      <c r="BB21" s="34"/>
      <c r="BC21" s="44"/>
      <c r="BD21" s="34"/>
      <c r="BE21" s="34"/>
      <c r="BF21" s="34"/>
    </row>
    <row r="22" customHeight="1" spans="1:58">
      <c r="A22" s="107" t="str">
        <f t="shared" si="0"/>
        <v/>
      </c>
      <c r="B22" s="9"/>
      <c r="C22" s="139"/>
      <c r="D22" s="13"/>
      <c r="E22" s="13"/>
      <c r="F22" s="9"/>
      <c r="G22" s="9"/>
      <c r="H22" s="9"/>
      <c r="I22" s="9"/>
      <c r="J22" s="9"/>
      <c r="K22" s="16"/>
      <c r="L22" s="16"/>
      <c r="M22" s="16"/>
      <c r="N22" s="16"/>
      <c r="O22" s="16">
        <f t="shared" si="1"/>
        <v>0</v>
      </c>
      <c r="P22" s="16"/>
      <c r="Q22" s="16" t="str">
        <f t="shared" si="2"/>
        <v/>
      </c>
      <c r="R22" s="27"/>
      <c r="T22" s="28"/>
      <c r="U22" s="28"/>
      <c r="V22" s="28"/>
      <c r="W22" s="28"/>
      <c r="X22" s="28"/>
      <c r="Y22" s="28"/>
      <c r="Z22" s="28"/>
      <c r="AA22" s="28"/>
      <c r="AB22" s="28"/>
      <c r="AC22" s="28"/>
      <c r="AD22" s="28"/>
      <c r="AE22" s="28"/>
      <c r="AF22" s="28"/>
      <c r="AG22" s="35"/>
      <c r="AH22" s="34"/>
      <c r="AI22" s="28"/>
      <c r="AJ22" s="34"/>
      <c r="AK22" s="34"/>
      <c r="AL22" s="34"/>
      <c r="AM22" s="34"/>
      <c r="AN22" s="34"/>
      <c r="AO22" s="34"/>
      <c r="AP22" s="34"/>
      <c r="AQ22" s="34"/>
      <c r="AR22" s="34"/>
      <c r="AS22" s="34"/>
      <c r="AT22" s="34"/>
      <c r="AU22" s="34"/>
      <c r="AV22" s="34"/>
      <c r="AW22" s="34"/>
      <c r="AX22" s="34"/>
      <c r="AY22" s="34"/>
      <c r="AZ22" s="34"/>
      <c r="BA22" s="34"/>
      <c r="BB22" s="34"/>
      <c r="BC22" s="44" t="str">
        <f t="shared" si="3"/>
        <v/>
      </c>
      <c r="BD22" s="34"/>
      <c r="BE22" s="34"/>
      <c r="BF22" s="34"/>
    </row>
    <row r="23" customHeight="1" spans="1:58">
      <c r="A23" s="107" t="str">
        <f t="shared" si="0"/>
        <v/>
      </c>
      <c r="B23" s="9"/>
      <c r="C23" s="139"/>
      <c r="D23" s="13"/>
      <c r="E23" s="13"/>
      <c r="F23" s="9"/>
      <c r="G23" s="9"/>
      <c r="H23" s="9"/>
      <c r="I23" s="9"/>
      <c r="J23" s="9"/>
      <c r="K23" s="16"/>
      <c r="L23" s="16"/>
      <c r="M23" s="16"/>
      <c r="N23" s="16"/>
      <c r="O23" s="16">
        <f t="shared" si="1"/>
        <v>0</v>
      </c>
      <c r="P23" s="16"/>
      <c r="Q23" s="16" t="str">
        <f t="shared" si="2"/>
        <v/>
      </c>
      <c r="R23" s="27"/>
      <c r="T23" s="28"/>
      <c r="U23" s="28"/>
      <c r="V23" s="28"/>
      <c r="W23" s="28"/>
      <c r="X23" s="28"/>
      <c r="Y23" s="28"/>
      <c r="Z23" s="28"/>
      <c r="AA23" s="28"/>
      <c r="AB23" s="28"/>
      <c r="AC23" s="28"/>
      <c r="AD23" s="28"/>
      <c r="AE23" s="28"/>
      <c r="AF23" s="28"/>
      <c r="AG23" s="35"/>
      <c r="AH23" s="34"/>
      <c r="AI23" s="28"/>
      <c r="AJ23" s="34"/>
      <c r="AK23" s="34"/>
      <c r="AL23" s="34"/>
      <c r="AM23" s="34"/>
      <c r="AN23" s="34"/>
      <c r="AO23" s="34"/>
      <c r="AP23" s="34"/>
      <c r="AQ23" s="34"/>
      <c r="AR23" s="34"/>
      <c r="AS23" s="34"/>
      <c r="AT23" s="34"/>
      <c r="AU23" s="34"/>
      <c r="AV23" s="34"/>
      <c r="AW23" s="34"/>
      <c r="AX23" s="34"/>
      <c r="AY23" s="34"/>
      <c r="AZ23" s="34"/>
      <c r="BA23" s="34"/>
      <c r="BB23" s="34"/>
      <c r="BC23" s="44" t="str">
        <f t="shared" si="3"/>
        <v/>
      </c>
      <c r="BD23" s="34"/>
      <c r="BE23" s="34"/>
      <c r="BF23" s="34"/>
    </row>
    <row r="24" customHeight="1" spans="1:58">
      <c r="A24" s="107" t="str">
        <f t="shared" si="0"/>
        <v/>
      </c>
      <c r="B24" s="9"/>
      <c r="C24" s="139"/>
      <c r="D24" s="13"/>
      <c r="E24" s="13"/>
      <c r="F24" s="9"/>
      <c r="G24" s="9"/>
      <c r="H24" s="9"/>
      <c r="I24" s="9"/>
      <c r="J24" s="9"/>
      <c r="K24" s="16"/>
      <c r="L24" s="16"/>
      <c r="M24" s="16"/>
      <c r="N24" s="16"/>
      <c r="O24" s="16">
        <f t="shared" si="1"/>
        <v>0</v>
      </c>
      <c r="P24" s="16"/>
      <c r="Q24" s="16" t="str">
        <f t="shared" si="2"/>
        <v/>
      </c>
      <c r="R24" s="27"/>
      <c r="T24" s="28"/>
      <c r="U24" s="28"/>
      <c r="V24" s="28"/>
      <c r="W24" s="28"/>
      <c r="X24" s="28"/>
      <c r="Y24" s="28"/>
      <c r="Z24" s="28"/>
      <c r="AA24" s="28"/>
      <c r="AB24" s="28"/>
      <c r="AC24" s="28"/>
      <c r="AD24" s="28"/>
      <c r="AE24" s="28"/>
      <c r="AF24" s="28"/>
      <c r="AG24" s="35"/>
      <c r="AH24" s="34"/>
      <c r="AI24" s="28"/>
      <c r="AJ24" s="34"/>
      <c r="AK24" s="34"/>
      <c r="AL24" s="34"/>
      <c r="AM24" s="34"/>
      <c r="AN24" s="34"/>
      <c r="AO24" s="34"/>
      <c r="AP24" s="34"/>
      <c r="AQ24" s="34"/>
      <c r="AR24" s="34"/>
      <c r="AS24" s="34"/>
      <c r="AT24" s="34"/>
      <c r="AU24" s="34"/>
      <c r="AV24" s="34"/>
      <c r="AW24" s="34"/>
      <c r="AX24" s="34"/>
      <c r="AY24" s="34"/>
      <c r="AZ24" s="34"/>
      <c r="BA24" s="34"/>
      <c r="BB24" s="34"/>
      <c r="BC24" s="44" t="str">
        <f t="shared" si="3"/>
        <v/>
      </c>
      <c r="BD24" s="34"/>
      <c r="BE24" s="34"/>
      <c r="BF24" s="34"/>
    </row>
    <row r="25" customHeight="1" spans="1:58">
      <c r="A25" s="107" t="str">
        <f t="shared" si="0"/>
        <v/>
      </c>
      <c r="B25" s="9"/>
      <c r="C25" s="139"/>
      <c r="D25" s="13"/>
      <c r="E25" s="13"/>
      <c r="F25" s="9"/>
      <c r="G25" s="9"/>
      <c r="H25" s="9"/>
      <c r="I25" s="9"/>
      <c r="J25" s="9"/>
      <c r="K25" s="16"/>
      <c r="L25" s="16"/>
      <c r="M25" s="16"/>
      <c r="N25" s="16"/>
      <c r="O25" s="16">
        <f t="shared" si="1"/>
        <v>0</v>
      </c>
      <c r="P25" s="16"/>
      <c r="Q25" s="16" t="str">
        <f t="shared" si="2"/>
        <v/>
      </c>
      <c r="R25" s="27"/>
      <c r="T25" s="28"/>
      <c r="U25" s="28"/>
      <c r="V25" s="28"/>
      <c r="W25" s="28"/>
      <c r="X25" s="28"/>
      <c r="Y25" s="28"/>
      <c r="Z25" s="28"/>
      <c r="AA25" s="28"/>
      <c r="AB25" s="28"/>
      <c r="AC25" s="28"/>
      <c r="AD25" s="28"/>
      <c r="AE25" s="28"/>
      <c r="AF25" s="28"/>
      <c r="AG25" s="35"/>
      <c r="AH25" s="34"/>
      <c r="AI25" s="28"/>
      <c r="AJ25" s="34"/>
      <c r="AK25" s="34"/>
      <c r="AL25" s="34"/>
      <c r="AM25" s="34"/>
      <c r="AN25" s="34"/>
      <c r="AO25" s="34"/>
      <c r="AP25" s="34"/>
      <c r="AQ25" s="34"/>
      <c r="AR25" s="34"/>
      <c r="AS25" s="34"/>
      <c r="AT25" s="34"/>
      <c r="AU25" s="34"/>
      <c r="AV25" s="34"/>
      <c r="AW25" s="34"/>
      <c r="AX25" s="34"/>
      <c r="AY25" s="34"/>
      <c r="AZ25" s="34"/>
      <c r="BA25" s="34"/>
      <c r="BB25" s="34"/>
      <c r="BC25" s="44" t="str">
        <f t="shared" si="3"/>
        <v/>
      </c>
      <c r="BD25" s="34"/>
      <c r="BE25" s="34"/>
      <c r="BF25" s="34"/>
    </row>
    <row r="26" customHeight="1" spans="1:58">
      <c r="A26" s="107" t="str">
        <f t="shared" si="0"/>
        <v/>
      </c>
      <c r="B26" s="9"/>
      <c r="C26" s="139"/>
      <c r="D26" s="13"/>
      <c r="E26" s="13"/>
      <c r="F26" s="9"/>
      <c r="G26" s="9"/>
      <c r="H26" s="9"/>
      <c r="I26" s="9"/>
      <c r="J26" s="9"/>
      <c r="K26" s="16"/>
      <c r="L26" s="16"/>
      <c r="M26" s="16"/>
      <c r="N26" s="16"/>
      <c r="O26" s="16">
        <f t="shared" si="1"/>
        <v>0</v>
      </c>
      <c r="P26" s="16"/>
      <c r="Q26" s="16" t="str">
        <f t="shared" si="2"/>
        <v/>
      </c>
      <c r="R26" s="27"/>
      <c r="T26" s="28"/>
      <c r="U26" s="28"/>
      <c r="V26" s="28"/>
      <c r="W26" s="28"/>
      <c r="X26" s="28"/>
      <c r="Y26" s="28"/>
      <c r="Z26" s="28"/>
      <c r="AA26" s="28"/>
      <c r="AB26" s="28"/>
      <c r="AC26" s="28"/>
      <c r="AD26" s="28"/>
      <c r="AE26" s="28"/>
      <c r="AF26" s="28"/>
      <c r="AG26" s="35"/>
      <c r="AH26" s="34"/>
      <c r="AI26" s="28"/>
      <c r="AJ26" s="34"/>
      <c r="AK26" s="34"/>
      <c r="AL26" s="34"/>
      <c r="AM26" s="34"/>
      <c r="AN26" s="34"/>
      <c r="AO26" s="34"/>
      <c r="AP26" s="34"/>
      <c r="AQ26" s="34"/>
      <c r="AR26" s="34"/>
      <c r="AS26" s="34"/>
      <c r="AT26" s="34"/>
      <c r="AU26" s="34"/>
      <c r="AV26" s="34"/>
      <c r="AW26" s="34"/>
      <c r="AX26" s="34"/>
      <c r="AY26" s="34"/>
      <c r="AZ26" s="34"/>
      <c r="BA26" s="34"/>
      <c r="BB26" s="34"/>
      <c r="BC26" s="44" t="str">
        <f t="shared" si="3"/>
        <v/>
      </c>
      <c r="BD26" s="34"/>
      <c r="BE26" s="34"/>
      <c r="BF26" s="34"/>
    </row>
    <row r="27" customHeight="1" spans="1:58">
      <c r="A27" s="107" t="str">
        <f t="shared" si="0"/>
        <v/>
      </c>
      <c r="B27" s="9"/>
      <c r="C27" s="139"/>
      <c r="D27" s="13"/>
      <c r="E27" s="13"/>
      <c r="F27" s="9"/>
      <c r="G27" s="9"/>
      <c r="H27" s="9"/>
      <c r="I27" s="9"/>
      <c r="J27" s="9"/>
      <c r="K27" s="16"/>
      <c r="L27" s="16"/>
      <c r="M27" s="16"/>
      <c r="N27" s="16"/>
      <c r="O27" s="16">
        <f t="shared" si="1"/>
        <v>0</v>
      </c>
      <c r="P27" s="27"/>
      <c r="Q27" s="16" t="str">
        <f t="shared" ref="Q27:Q28" si="5">IF(O27=0,"",(P27-O27)/O27*100)</f>
        <v/>
      </c>
      <c r="R27" s="27"/>
      <c r="T27" s="28"/>
      <c r="U27" s="28"/>
      <c r="V27" s="28"/>
      <c r="W27" s="28"/>
      <c r="X27" s="28"/>
      <c r="Y27" s="28"/>
      <c r="Z27" s="28"/>
      <c r="AA27" s="28"/>
      <c r="AB27" s="28"/>
      <c r="AC27" s="28"/>
      <c r="AD27" s="28"/>
      <c r="AE27" s="28"/>
      <c r="AF27" s="28"/>
      <c r="AG27" s="35"/>
      <c r="AH27" s="34"/>
      <c r="AI27" s="28"/>
      <c r="AJ27" s="34"/>
      <c r="AK27" s="34"/>
      <c r="AL27" s="34"/>
      <c r="AM27" s="34"/>
      <c r="AN27" s="34"/>
      <c r="AO27" s="34"/>
      <c r="AP27" s="34"/>
      <c r="AQ27" s="34"/>
      <c r="AR27" s="34"/>
      <c r="AS27" s="34"/>
      <c r="AT27" s="34"/>
      <c r="AU27" s="34"/>
      <c r="AV27" s="34"/>
      <c r="AW27" s="34"/>
      <c r="AX27" s="34"/>
      <c r="AY27" s="34"/>
      <c r="AZ27" s="34"/>
      <c r="BA27" s="34"/>
      <c r="BB27" s="34"/>
      <c r="BC27" s="44" t="str">
        <f t="shared" si="3"/>
        <v/>
      </c>
      <c r="BD27" s="34"/>
      <c r="BE27" s="34"/>
      <c r="BF27" s="34"/>
    </row>
    <row r="28" customHeight="1" spans="1:58">
      <c r="A28" s="107" t="str">
        <f t="shared" si="0"/>
        <v/>
      </c>
      <c r="B28" s="9"/>
      <c r="C28" s="139"/>
      <c r="D28" s="13"/>
      <c r="E28" s="13"/>
      <c r="F28" s="9"/>
      <c r="G28" s="9"/>
      <c r="H28" s="9"/>
      <c r="I28" s="9"/>
      <c r="J28" s="9"/>
      <c r="K28" s="16"/>
      <c r="L28" s="16"/>
      <c r="M28" s="16"/>
      <c r="N28" s="16"/>
      <c r="O28" s="16">
        <f t="shared" si="1"/>
        <v>0</v>
      </c>
      <c r="P28" s="16"/>
      <c r="Q28" s="16" t="str">
        <f t="shared" si="5"/>
        <v/>
      </c>
      <c r="R28" s="27"/>
      <c r="T28" s="28"/>
      <c r="U28" s="28"/>
      <c r="V28" s="28"/>
      <c r="W28" s="28"/>
      <c r="X28" s="28"/>
      <c r="Y28" s="28"/>
      <c r="Z28" s="28"/>
      <c r="AA28" s="28"/>
      <c r="AB28" s="28"/>
      <c r="AC28" s="28"/>
      <c r="AD28" s="28"/>
      <c r="AE28" s="28"/>
      <c r="AF28" s="28"/>
      <c r="AG28" s="35"/>
      <c r="AH28" s="34"/>
      <c r="AI28" s="28"/>
      <c r="AJ28" s="34"/>
      <c r="AK28" s="34"/>
      <c r="AL28" s="34"/>
      <c r="AM28" s="34"/>
      <c r="AN28" s="34"/>
      <c r="AO28" s="34"/>
      <c r="AP28" s="34"/>
      <c r="AQ28" s="34"/>
      <c r="AR28" s="34"/>
      <c r="AS28" s="34"/>
      <c r="AT28" s="34"/>
      <c r="AU28" s="34"/>
      <c r="AV28" s="34"/>
      <c r="AW28" s="34"/>
      <c r="AX28" s="34"/>
      <c r="AY28" s="34"/>
      <c r="AZ28" s="34"/>
      <c r="BA28" s="34"/>
      <c r="BB28" s="34"/>
      <c r="BC28" s="44" t="str">
        <f t="shared" si="3"/>
        <v/>
      </c>
      <c r="BD28" s="34"/>
      <c r="BE28" s="34"/>
      <c r="BF28" s="34"/>
    </row>
    <row r="29" customHeight="1" spans="1:58">
      <c r="A29" s="107" t="str">
        <f t="shared" si="0"/>
        <v/>
      </c>
      <c r="B29" s="9"/>
      <c r="C29" s="139"/>
      <c r="D29" s="13"/>
      <c r="E29" s="13"/>
      <c r="F29" s="9"/>
      <c r="G29" s="9"/>
      <c r="H29" s="9"/>
      <c r="I29" s="9"/>
      <c r="J29" s="9"/>
      <c r="K29" s="16"/>
      <c r="L29" s="16"/>
      <c r="M29" s="16"/>
      <c r="N29" s="16"/>
      <c r="O29" s="16">
        <f t="shared" si="1"/>
        <v>0</v>
      </c>
      <c r="P29" s="16"/>
      <c r="Q29" s="16" t="str">
        <f t="shared" si="2"/>
        <v/>
      </c>
      <c r="R29" s="27"/>
      <c r="T29" s="28"/>
      <c r="U29" s="28"/>
      <c r="V29" s="28"/>
      <c r="W29" s="28"/>
      <c r="X29" s="28"/>
      <c r="Y29" s="28"/>
      <c r="Z29" s="28"/>
      <c r="AA29" s="28"/>
      <c r="AB29" s="28"/>
      <c r="AC29" s="28"/>
      <c r="AD29" s="28"/>
      <c r="AE29" s="28"/>
      <c r="AF29" s="28"/>
      <c r="AG29" s="35"/>
      <c r="AH29" s="34"/>
      <c r="AI29" s="28"/>
      <c r="AJ29" s="34"/>
      <c r="AK29" s="34"/>
      <c r="AL29" s="34"/>
      <c r="AM29" s="34"/>
      <c r="AN29" s="34"/>
      <c r="AO29" s="34"/>
      <c r="AP29" s="34"/>
      <c r="AQ29" s="34"/>
      <c r="AR29" s="34"/>
      <c r="AS29" s="34"/>
      <c r="AT29" s="34"/>
      <c r="AU29" s="34"/>
      <c r="AV29" s="34"/>
      <c r="AW29" s="34"/>
      <c r="AX29" s="34"/>
      <c r="AY29" s="34"/>
      <c r="AZ29" s="34"/>
      <c r="BA29" s="34"/>
      <c r="BB29" s="34"/>
      <c r="BC29" s="44" t="str">
        <f t="shared" si="3"/>
        <v/>
      </c>
      <c r="BD29" s="34"/>
      <c r="BE29" s="34"/>
      <c r="BF29" s="34"/>
    </row>
    <row r="30" customHeight="1" spans="1:58">
      <c r="A30" s="17" t="s">
        <v>915</v>
      </c>
      <c r="B30" s="137"/>
      <c r="C30" s="14"/>
      <c r="D30" s="13"/>
      <c r="E30" s="13"/>
      <c r="F30" s="9"/>
      <c r="G30" s="9"/>
      <c r="H30" s="9"/>
      <c r="I30" s="9"/>
      <c r="J30" s="9"/>
      <c r="K30" s="16"/>
      <c r="L30" s="16">
        <f>SUM(L8:L29)</f>
        <v>0</v>
      </c>
      <c r="M30" s="16">
        <f>SUM(M8:M29)</f>
        <v>0</v>
      </c>
      <c r="N30" s="16">
        <f>SUM(N8:N29)</f>
        <v>0</v>
      </c>
      <c r="O30" s="16">
        <f>SUM(O8:O29)</f>
        <v>0</v>
      </c>
      <c r="P30" s="16">
        <f>SUM(P8:P29)</f>
        <v>0</v>
      </c>
      <c r="Q30" s="16" t="str">
        <f t="shared" si="2"/>
        <v/>
      </c>
      <c r="R30" s="27"/>
      <c r="T30" s="28"/>
      <c r="U30" s="28"/>
      <c r="V30" s="28"/>
      <c r="W30" s="28"/>
      <c r="X30" s="28"/>
      <c r="Y30" s="28"/>
      <c r="Z30" s="28"/>
      <c r="AA30" s="28"/>
      <c r="AB30" s="28"/>
      <c r="AC30" s="28"/>
      <c r="AD30" s="28"/>
      <c r="AE30" s="28"/>
      <c r="AF30" s="28"/>
      <c r="AG30" s="35"/>
      <c r="AH30" s="34"/>
      <c r="AI30" s="28"/>
      <c r="AJ30" s="34"/>
      <c r="AK30" s="34"/>
      <c r="AL30" s="34"/>
      <c r="AM30" s="34"/>
      <c r="AN30" s="34"/>
      <c r="AO30" s="34"/>
      <c r="AP30" s="34"/>
      <c r="AQ30" s="34"/>
      <c r="AR30" s="34"/>
      <c r="AS30" s="34"/>
      <c r="AT30" s="34"/>
      <c r="AU30" s="34"/>
      <c r="AV30" s="34"/>
      <c r="AW30" s="34"/>
      <c r="AX30" s="34"/>
      <c r="AY30" s="34"/>
      <c r="AZ30" s="34"/>
      <c r="BA30" s="34"/>
      <c r="BB30" s="34"/>
      <c r="BC30" s="44" t="str">
        <f t="shared" si="3"/>
        <v/>
      </c>
      <c r="BD30" s="34"/>
      <c r="BE30" s="34"/>
      <c r="BF30" s="34"/>
    </row>
    <row r="31" customHeight="1" spans="1:16">
      <c r="A31" s="3" t="str">
        <f>基本信息输入表!$K$6&amp;"填表人："&amp;基本信息输入表!$M$57</f>
        <v>被评估单位填表人：</v>
      </c>
      <c r="P31" s="3" t="str">
        <f>"评估人员："&amp;基本信息输入表!$Q$57</f>
        <v>评估人员：陈诗雨</v>
      </c>
    </row>
    <row r="32" customHeight="1" spans="1:1">
      <c r="A32" s="3" t="str">
        <f>"填表日期："&amp;YEAR(基本信息输入表!$O$57)&amp;"年"&amp;MONTH(基本信息输入表!$O$57)&amp;"月"&amp;DAY(基本信息输入表!$O$57)&amp;"日"</f>
        <v>填表日期：1900年1月0日</v>
      </c>
    </row>
    <row r="33" customHeight="1" spans="19:19">
      <c r="S33" s="29" t="s">
        <v>466</v>
      </c>
    </row>
  </sheetData>
  <mergeCells count="49">
    <mergeCell ref="A2:R2"/>
    <mergeCell ref="A3:R3"/>
    <mergeCell ref="Q4:R4"/>
    <mergeCell ref="A5:D5"/>
    <mergeCell ref="T5:AA5"/>
    <mergeCell ref="AB5:AN5"/>
    <mergeCell ref="AO5:BB5"/>
    <mergeCell ref="BC5:BF5"/>
    <mergeCell ref="AB6:AH6"/>
    <mergeCell ref="AI6:AJ6"/>
    <mergeCell ref="AK6:AL6"/>
    <mergeCell ref="AP6:AQ6"/>
    <mergeCell ref="AR6:AZ6"/>
    <mergeCell ref="A30:C30"/>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T6:T7"/>
    <mergeCell ref="U6:U7"/>
    <mergeCell ref="V6:V7"/>
    <mergeCell ref="W6:W7"/>
    <mergeCell ref="X6:X7"/>
    <mergeCell ref="Y6:Y7"/>
    <mergeCell ref="Z6:Z7"/>
    <mergeCell ref="AA6:AA7"/>
    <mergeCell ref="AM6:AM7"/>
    <mergeCell ref="AN6:AN7"/>
    <mergeCell ref="AO6:AO7"/>
    <mergeCell ref="BA6:BA7"/>
    <mergeCell ref="BB6:BB7"/>
    <mergeCell ref="BC6:BC7"/>
    <mergeCell ref="BD6:BD7"/>
    <mergeCell ref="BE6:BE7"/>
    <mergeCell ref="BF6:BF7"/>
  </mergeCells>
  <dataValidations count="4">
    <dataValidation type="list" allowBlank="1" showInputMessage="1" showErrorMessage="1" sqref="AI8:AI30">
      <formula1>基本信息输入表!$A$126:$A$128</formula1>
    </dataValidation>
    <dataValidation type="list" allowBlank="1" showInputMessage="1" showErrorMessage="1" sqref="AK8:AK30">
      <formula1>基本信息输入表!$A$129:$A$132</formula1>
    </dataValidation>
    <dataValidation type="list" allowBlank="1" showInputMessage="1" showErrorMessage="1" sqref="AB8:AF30">
      <formula1>$A$108:$A$109</formula1>
    </dataValidation>
    <dataValidation type="list" allowBlank="1" showInputMessage="1" showErrorMessage="1" sqref="T8:Y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8" fitToHeight="1000" orientation="landscape"/>
  <headerFooter scaleWithDoc="0">
    <oddFooter>&amp;R&amp;"宋体,常规"&amp;10&amp;P/&amp;N</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H31"/>
  <sheetViews>
    <sheetView showGridLines="0" workbookViewId="0">
      <selection activeCell="A29" sqref="A29"/>
    </sheetView>
  </sheetViews>
  <sheetFormatPr defaultColWidth="9" defaultRowHeight="15.5"/>
  <cols>
    <col min="1" max="1" width="9" style="161"/>
    <col min="2" max="2" width="11.75" style="161" customWidth="1"/>
    <col min="3" max="7" width="9" style="161"/>
    <col min="8" max="8" width="6.625" style="161" customWidth="1"/>
    <col min="9" max="9" width="7.125" style="161" customWidth="1"/>
    <col min="10" max="16384" width="9" style="161"/>
  </cols>
  <sheetData>
    <row r="1" ht="15.75" customHeight="1"/>
    <row r="2" ht="30" customHeight="1" spans="1:33">
      <c r="A2" s="162" t="s">
        <v>1260</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row>
    <row r="3" ht="15.75" customHeight="1" spans="1:33">
      <c r="A3" s="163" t="str">
        <f>"评估基准日："&amp;TEXT(基本信息输入表!M7,"yyyy年mm月dd日")</f>
        <v>评估基准日：2024年06月30日</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row>
    <row r="4" ht="14.1" customHeight="1" spans="1:33">
      <c r="A4" s="164"/>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95" t="s">
        <v>1261</v>
      </c>
    </row>
    <row r="5" s="160" customFormat="1" ht="15.75" customHeight="1" spans="1:33">
      <c r="A5" s="166" t="str">
        <f>基本信息输入表!K6&amp;"："&amp;基本信息输入表!M6</f>
        <v>被评估单位：贵州天然气能源投资股份有限公司</v>
      </c>
      <c r="B5" s="167"/>
      <c r="C5" s="167"/>
      <c r="D5" s="167"/>
      <c r="E5" s="167"/>
      <c r="F5" s="167"/>
      <c r="G5" s="167"/>
      <c r="H5" s="167"/>
      <c r="I5" s="167"/>
      <c r="J5" s="167"/>
      <c r="K5" s="178"/>
      <c r="L5" s="178"/>
      <c r="M5" s="178"/>
      <c r="N5" s="178"/>
      <c r="O5" s="179"/>
      <c r="P5" s="179"/>
      <c r="Q5" s="178"/>
      <c r="R5" s="178"/>
      <c r="S5" s="178"/>
      <c r="T5" s="178"/>
      <c r="U5" s="178"/>
      <c r="V5" s="178"/>
      <c r="W5" s="178"/>
      <c r="X5" s="178"/>
      <c r="Y5" s="183"/>
      <c r="Z5" s="183"/>
      <c r="AA5" s="183"/>
      <c r="AB5" s="184"/>
      <c r="AC5" s="178"/>
      <c r="AD5" s="185"/>
      <c r="AE5" s="185"/>
      <c r="AF5" s="185"/>
      <c r="AG5" s="196" t="s">
        <v>469</v>
      </c>
    </row>
    <row r="6" s="160" customFormat="1" ht="15.75" customHeight="1" spans="1:33">
      <c r="A6" s="168" t="s">
        <v>1262</v>
      </c>
      <c r="B6" s="168" t="s">
        <v>1263</v>
      </c>
      <c r="C6" s="168" t="s">
        <v>1264</v>
      </c>
      <c r="D6" s="168" t="s">
        <v>1265</v>
      </c>
      <c r="E6" s="168" t="s">
        <v>1266</v>
      </c>
      <c r="F6" s="168" t="s">
        <v>1267</v>
      </c>
      <c r="G6" s="168" t="s">
        <v>1268</v>
      </c>
      <c r="H6" s="169" t="s">
        <v>1269</v>
      </c>
      <c r="I6" s="169" t="s">
        <v>1270</v>
      </c>
      <c r="J6" s="168" t="s">
        <v>1271</v>
      </c>
      <c r="K6" s="168" t="s">
        <v>1272</v>
      </c>
      <c r="L6" s="168" t="s">
        <v>1273</v>
      </c>
      <c r="M6" s="168" t="s">
        <v>1274</v>
      </c>
      <c r="N6" s="168" t="s">
        <v>1275</v>
      </c>
      <c r="O6" s="168" t="s">
        <v>1276</v>
      </c>
      <c r="P6" s="168" t="s">
        <v>1277</v>
      </c>
      <c r="Q6" s="168" t="s">
        <v>1278</v>
      </c>
      <c r="R6" s="168" t="s">
        <v>1279</v>
      </c>
      <c r="S6" s="146" t="s">
        <v>694</v>
      </c>
      <c r="T6" s="147"/>
      <c r="U6" s="148"/>
      <c r="V6" s="146" t="s">
        <v>695</v>
      </c>
      <c r="W6" s="147"/>
      <c r="X6" s="148"/>
      <c r="Y6" s="9" t="s">
        <v>442</v>
      </c>
      <c r="Z6" s="9"/>
      <c r="AA6" s="186" t="s">
        <v>1280</v>
      </c>
      <c r="AB6" s="187" t="s">
        <v>817</v>
      </c>
      <c r="AC6" s="187"/>
      <c r="AD6" s="187"/>
      <c r="AE6" s="188" t="s">
        <v>445</v>
      </c>
      <c r="AF6" s="188" t="s">
        <v>1281</v>
      </c>
      <c r="AG6" s="197" t="s">
        <v>1282</v>
      </c>
    </row>
    <row r="7" s="160" customFormat="1" ht="24" customHeight="1" spans="1:33">
      <c r="A7" s="168"/>
      <c r="B7" s="168"/>
      <c r="C7" s="168"/>
      <c r="D7" s="168"/>
      <c r="E7" s="168"/>
      <c r="F7" s="168"/>
      <c r="G7" s="168"/>
      <c r="H7" s="170"/>
      <c r="I7" s="170"/>
      <c r="J7" s="168"/>
      <c r="K7" s="168"/>
      <c r="L7" s="168"/>
      <c r="M7" s="168"/>
      <c r="N7" s="168"/>
      <c r="O7" s="168"/>
      <c r="P7" s="168"/>
      <c r="Q7" s="168"/>
      <c r="R7" s="168"/>
      <c r="S7" s="148" t="s">
        <v>838</v>
      </c>
      <c r="T7" s="148" t="s">
        <v>840</v>
      </c>
      <c r="U7" s="148" t="s">
        <v>1048</v>
      </c>
      <c r="V7" s="148" t="s">
        <v>838</v>
      </c>
      <c r="W7" s="148" t="s">
        <v>840</v>
      </c>
      <c r="X7" s="148" t="s">
        <v>1048</v>
      </c>
      <c r="Y7" s="14" t="s">
        <v>838</v>
      </c>
      <c r="Z7" s="9" t="s">
        <v>840</v>
      </c>
      <c r="AA7" s="186"/>
      <c r="AB7" s="188" t="s">
        <v>1283</v>
      </c>
      <c r="AC7" s="189" t="s">
        <v>1284</v>
      </c>
      <c r="AD7" s="188" t="s">
        <v>1285</v>
      </c>
      <c r="AE7" s="188"/>
      <c r="AF7" s="188"/>
      <c r="AG7" s="197"/>
    </row>
    <row r="8" s="160" customFormat="1" ht="13" spans="1:33">
      <c r="A8" s="171"/>
      <c r="B8" s="172"/>
      <c r="C8" s="173"/>
      <c r="D8" s="173"/>
      <c r="E8" s="173"/>
      <c r="F8" s="173"/>
      <c r="G8" s="172"/>
      <c r="H8" s="172"/>
      <c r="I8" s="172"/>
      <c r="J8" s="172"/>
      <c r="K8" s="172"/>
      <c r="L8" s="172"/>
      <c r="M8" s="172"/>
      <c r="N8" s="172"/>
      <c r="O8" s="180"/>
      <c r="P8" s="180"/>
      <c r="Q8" s="171"/>
      <c r="R8" s="171"/>
      <c r="S8" s="15"/>
      <c r="T8" s="15"/>
      <c r="U8" s="15"/>
      <c r="V8" s="15"/>
      <c r="W8" s="15"/>
      <c r="X8" s="15"/>
      <c r="Y8" s="15">
        <f>S8+V8</f>
        <v>0</v>
      </c>
      <c r="Z8" s="15">
        <f>T8+W8</f>
        <v>0</v>
      </c>
      <c r="AA8" s="15">
        <f>U8+X8</f>
        <v>0</v>
      </c>
      <c r="AB8" s="190"/>
      <c r="AC8" s="191"/>
      <c r="AD8" s="192"/>
      <c r="AE8" s="192" t="str">
        <f>IF(Z8-AA8=0,"",ROUND((AD8-Z8)/Z8*100,2))</f>
        <v/>
      </c>
      <c r="AF8" s="193"/>
      <c r="AG8" s="198"/>
    </row>
    <row r="9" s="160" customFormat="1" ht="13" spans="1:33">
      <c r="A9" s="171"/>
      <c r="B9" s="172"/>
      <c r="C9" s="173"/>
      <c r="D9" s="173"/>
      <c r="E9" s="173"/>
      <c r="F9" s="173"/>
      <c r="G9" s="172"/>
      <c r="H9" s="172"/>
      <c r="I9" s="172"/>
      <c r="J9" s="172"/>
      <c r="K9" s="172"/>
      <c r="L9" s="172"/>
      <c r="M9" s="172"/>
      <c r="N9" s="172"/>
      <c r="O9" s="180"/>
      <c r="P9" s="180"/>
      <c r="Q9" s="171"/>
      <c r="R9" s="171"/>
      <c r="S9" s="171"/>
      <c r="T9" s="171"/>
      <c r="U9" s="171"/>
      <c r="V9" s="171"/>
      <c r="W9" s="171"/>
      <c r="X9" s="171"/>
      <c r="Y9" s="15">
        <f t="shared" ref="Y9:Y25" si="0">S9+V9</f>
        <v>0</v>
      </c>
      <c r="Z9" s="15">
        <f t="shared" ref="Z9:Z25" si="1">T9+W9</f>
        <v>0</v>
      </c>
      <c r="AA9" s="15">
        <f t="shared" ref="AA9:AA25" si="2">U9+X9</f>
        <v>0</v>
      </c>
      <c r="AB9" s="190"/>
      <c r="AC9" s="191"/>
      <c r="AD9" s="192"/>
      <c r="AE9" s="192" t="str">
        <f t="shared" ref="AE9:AE28" si="3">IF(Z9-AA9=0,"",ROUND((AD9-Z9)/Z9*100,2))</f>
        <v/>
      </c>
      <c r="AF9" s="193"/>
      <c r="AG9" s="198"/>
    </row>
    <row r="10" s="160" customFormat="1" ht="13" spans="1:33">
      <c r="A10" s="171"/>
      <c r="B10" s="172"/>
      <c r="C10" s="173"/>
      <c r="D10" s="173"/>
      <c r="E10" s="173"/>
      <c r="F10" s="173"/>
      <c r="G10" s="172"/>
      <c r="H10" s="172"/>
      <c r="I10" s="172"/>
      <c r="J10" s="172"/>
      <c r="K10" s="172"/>
      <c r="L10" s="172"/>
      <c r="M10" s="172"/>
      <c r="N10" s="172"/>
      <c r="O10" s="180"/>
      <c r="P10" s="180"/>
      <c r="Q10" s="171"/>
      <c r="R10" s="171"/>
      <c r="S10" s="171"/>
      <c r="T10" s="171"/>
      <c r="U10" s="171"/>
      <c r="V10" s="171"/>
      <c r="W10" s="171"/>
      <c r="X10" s="171"/>
      <c r="Y10" s="15">
        <f t="shared" si="0"/>
        <v>0</v>
      </c>
      <c r="Z10" s="15">
        <f t="shared" si="1"/>
        <v>0</v>
      </c>
      <c r="AA10" s="15">
        <f t="shared" si="2"/>
        <v>0</v>
      </c>
      <c r="AB10" s="190"/>
      <c r="AC10" s="191"/>
      <c r="AD10" s="192"/>
      <c r="AE10" s="192" t="str">
        <f t="shared" si="3"/>
        <v/>
      </c>
      <c r="AF10" s="193"/>
      <c r="AG10" s="198"/>
    </row>
    <row r="11" s="160" customFormat="1" ht="13" spans="1:33">
      <c r="A11" s="171"/>
      <c r="B11" s="172"/>
      <c r="C11" s="173"/>
      <c r="D11" s="173"/>
      <c r="E11" s="173"/>
      <c r="F11" s="173"/>
      <c r="G11" s="172"/>
      <c r="H11" s="172"/>
      <c r="I11" s="172"/>
      <c r="J11" s="172"/>
      <c r="K11" s="172"/>
      <c r="L11" s="172"/>
      <c r="M11" s="172"/>
      <c r="N11" s="172"/>
      <c r="O11" s="180"/>
      <c r="P11" s="180"/>
      <c r="Q11" s="171"/>
      <c r="R11" s="171"/>
      <c r="S11" s="171"/>
      <c r="T11" s="171"/>
      <c r="U11" s="171"/>
      <c r="V11" s="171"/>
      <c r="W11" s="171"/>
      <c r="X11" s="171"/>
      <c r="Y11" s="15">
        <f t="shared" si="0"/>
        <v>0</v>
      </c>
      <c r="Z11" s="15">
        <f t="shared" si="1"/>
        <v>0</v>
      </c>
      <c r="AA11" s="15">
        <f t="shared" si="2"/>
        <v>0</v>
      </c>
      <c r="AB11" s="190"/>
      <c r="AC11" s="191"/>
      <c r="AD11" s="192"/>
      <c r="AE11" s="192" t="str">
        <f t="shared" si="3"/>
        <v/>
      </c>
      <c r="AF11" s="193"/>
      <c r="AG11" s="198"/>
    </row>
    <row r="12" s="160" customFormat="1" ht="13" spans="1:33">
      <c r="A12" s="171"/>
      <c r="B12" s="172"/>
      <c r="C12" s="173"/>
      <c r="D12" s="173"/>
      <c r="E12" s="173"/>
      <c r="F12" s="173"/>
      <c r="G12" s="172"/>
      <c r="H12" s="172"/>
      <c r="I12" s="172"/>
      <c r="J12" s="172"/>
      <c r="K12" s="172"/>
      <c r="L12" s="172"/>
      <c r="M12" s="172"/>
      <c r="N12" s="172"/>
      <c r="O12" s="180"/>
      <c r="P12" s="180"/>
      <c r="Q12" s="171"/>
      <c r="R12" s="171"/>
      <c r="S12" s="171"/>
      <c r="T12" s="171"/>
      <c r="U12" s="171"/>
      <c r="V12" s="171"/>
      <c r="W12" s="171"/>
      <c r="X12" s="171"/>
      <c r="Y12" s="15">
        <f t="shared" si="0"/>
        <v>0</v>
      </c>
      <c r="Z12" s="15">
        <f t="shared" si="1"/>
        <v>0</v>
      </c>
      <c r="AA12" s="15">
        <f t="shared" si="2"/>
        <v>0</v>
      </c>
      <c r="AB12" s="190"/>
      <c r="AC12" s="191"/>
      <c r="AD12" s="192"/>
      <c r="AE12" s="192" t="str">
        <f t="shared" si="3"/>
        <v/>
      </c>
      <c r="AF12" s="193"/>
      <c r="AG12" s="198"/>
    </row>
    <row r="13" s="160" customFormat="1" ht="13" spans="1:33">
      <c r="A13" s="171"/>
      <c r="B13" s="172"/>
      <c r="C13" s="173"/>
      <c r="D13" s="173"/>
      <c r="E13" s="173"/>
      <c r="F13" s="173"/>
      <c r="G13" s="172"/>
      <c r="H13" s="172"/>
      <c r="I13" s="172"/>
      <c r="J13" s="172"/>
      <c r="K13" s="172"/>
      <c r="L13" s="172"/>
      <c r="M13" s="172"/>
      <c r="N13" s="172"/>
      <c r="O13" s="180"/>
      <c r="P13" s="180"/>
      <c r="Q13" s="171"/>
      <c r="R13" s="171"/>
      <c r="S13" s="171"/>
      <c r="T13" s="171"/>
      <c r="U13" s="171"/>
      <c r="V13" s="171"/>
      <c r="W13" s="171"/>
      <c r="X13" s="171"/>
      <c r="Y13" s="15">
        <f t="shared" si="0"/>
        <v>0</v>
      </c>
      <c r="Z13" s="15">
        <f t="shared" si="1"/>
        <v>0</v>
      </c>
      <c r="AA13" s="15">
        <f t="shared" si="2"/>
        <v>0</v>
      </c>
      <c r="AB13" s="190"/>
      <c r="AC13" s="191"/>
      <c r="AD13" s="192"/>
      <c r="AE13" s="192" t="str">
        <f t="shared" si="3"/>
        <v/>
      </c>
      <c r="AF13" s="193"/>
      <c r="AG13" s="198"/>
    </row>
    <row r="14" s="160" customFormat="1" ht="13" spans="1:33">
      <c r="A14" s="171"/>
      <c r="B14" s="172"/>
      <c r="C14" s="173"/>
      <c r="D14" s="173"/>
      <c r="E14" s="173"/>
      <c r="F14" s="173"/>
      <c r="G14" s="172"/>
      <c r="H14" s="172"/>
      <c r="I14" s="172"/>
      <c r="J14" s="172"/>
      <c r="K14" s="172"/>
      <c r="L14" s="172"/>
      <c r="M14" s="172"/>
      <c r="N14" s="172"/>
      <c r="O14" s="180"/>
      <c r="P14" s="180"/>
      <c r="Q14" s="171"/>
      <c r="R14" s="171"/>
      <c r="S14" s="171"/>
      <c r="T14" s="171"/>
      <c r="U14" s="171"/>
      <c r="V14" s="171"/>
      <c r="W14" s="171"/>
      <c r="X14" s="171"/>
      <c r="Y14" s="15">
        <f t="shared" si="0"/>
        <v>0</v>
      </c>
      <c r="Z14" s="15">
        <f t="shared" si="1"/>
        <v>0</v>
      </c>
      <c r="AA14" s="15">
        <f t="shared" si="2"/>
        <v>0</v>
      </c>
      <c r="AB14" s="190"/>
      <c r="AC14" s="191"/>
      <c r="AD14" s="192"/>
      <c r="AE14" s="192" t="str">
        <f t="shared" si="3"/>
        <v/>
      </c>
      <c r="AF14" s="193"/>
      <c r="AG14" s="198"/>
    </row>
    <row r="15" s="160" customFormat="1" ht="13" spans="1:33">
      <c r="A15" s="171"/>
      <c r="B15" s="172"/>
      <c r="C15" s="172"/>
      <c r="D15" s="172"/>
      <c r="E15" s="172"/>
      <c r="F15" s="172"/>
      <c r="G15" s="172"/>
      <c r="H15" s="172"/>
      <c r="I15" s="172"/>
      <c r="J15" s="172"/>
      <c r="K15" s="172"/>
      <c r="L15" s="172"/>
      <c r="M15" s="172"/>
      <c r="N15" s="172"/>
      <c r="O15" s="171"/>
      <c r="P15" s="171"/>
      <c r="Q15" s="171"/>
      <c r="R15" s="171"/>
      <c r="S15" s="171"/>
      <c r="T15" s="171"/>
      <c r="U15" s="171"/>
      <c r="V15" s="171"/>
      <c r="W15" s="171"/>
      <c r="X15" s="171"/>
      <c r="Y15" s="15">
        <f t="shared" si="0"/>
        <v>0</v>
      </c>
      <c r="Z15" s="15">
        <f t="shared" si="1"/>
        <v>0</v>
      </c>
      <c r="AA15" s="15">
        <f t="shared" si="2"/>
        <v>0</v>
      </c>
      <c r="AB15" s="190"/>
      <c r="AC15" s="191"/>
      <c r="AD15" s="192"/>
      <c r="AE15" s="192" t="str">
        <f t="shared" si="3"/>
        <v/>
      </c>
      <c r="AF15" s="193"/>
      <c r="AG15" s="198"/>
    </row>
    <row r="16" s="160" customFormat="1" ht="13" spans="1:33">
      <c r="A16" s="171"/>
      <c r="B16" s="172"/>
      <c r="C16" s="173"/>
      <c r="D16" s="173"/>
      <c r="E16" s="173"/>
      <c r="F16" s="173"/>
      <c r="G16" s="172"/>
      <c r="H16" s="172"/>
      <c r="I16" s="172"/>
      <c r="J16" s="172"/>
      <c r="K16" s="172"/>
      <c r="L16" s="172"/>
      <c r="M16" s="172"/>
      <c r="N16" s="172"/>
      <c r="O16" s="180"/>
      <c r="P16" s="180"/>
      <c r="Q16" s="171"/>
      <c r="R16" s="171"/>
      <c r="S16" s="171"/>
      <c r="T16" s="171"/>
      <c r="U16" s="171"/>
      <c r="V16" s="171"/>
      <c r="W16" s="171"/>
      <c r="X16" s="171"/>
      <c r="Y16" s="15">
        <f t="shared" si="0"/>
        <v>0</v>
      </c>
      <c r="Z16" s="15">
        <f t="shared" si="1"/>
        <v>0</v>
      </c>
      <c r="AA16" s="15">
        <f t="shared" si="2"/>
        <v>0</v>
      </c>
      <c r="AB16" s="190"/>
      <c r="AC16" s="191"/>
      <c r="AD16" s="192"/>
      <c r="AE16" s="192" t="str">
        <f t="shared" si="3"/>
        <v/>
      </c>
      <c r="AF16" s="193"/>
      <c r="AG16" s="198"/>
    </row>
    <row r="17" s="160" customFormat="1" ht="13" spans="1:33">
      <c r="A17" s="171"/>
      <c r="B17" s="172"/>
      <c r="C17" s="173"/>
      <c r="D17" s="173"/>
      <c r="E17" s="173"/>
      <c r="F17" s="173"/>
      <c r="G17" s="172"/>
      <c r="H17" s="172"/>
      <c r="I17" s="172"/>
      <c r="J17" s="172"/>
      <c r="K17" s="172"/>
      <c r="L17" s="172"/>
      <c r="M17" s="172"/>
      <c r="N17" s="172"/>
      <c r="O17" s="180"/>
      <c r="P17" s="180"/>
      <c r="Q17" s="171"/>
      <c r="R17" s="171"/>
      <c r="S17" s="171"/>
      <c r="T17" s="171"/>
      <c r="U17" s="171"/>
      <c r="V17" s="171"/>
      <c r="W17" s="171"/>
      <c r="X17" s="171"/>
      <c r="Y17" s="15">
        <f t="shared" si="0"/>
        <v>0</v>
      </c>
      <c r="Z17" s="15">
        <f t="shared" si="1"/>
        <v>0</v>
      </c>
      <c r="AA17" s="15">
        <f t="shared" si="2"/>
        <v>0</v>
      </c>
      <c r="AB17" s="190"/>
      <c r="AC17" s="191"/>
      <c r="AD17" s="192"/>
      <c r="AE17" s="192" t="str">
        <f t="shared" si="3"/>
        <v/>
      </c>
      <c r="AF17" s="193"/>
      <c r="AG17" s="198"/>
    </row>
    <row r="18" s="160" customFormat="1" ht="13" spans="1:33">
      <c r="A18" s="171"/>
      <c r="B18" s="172"/>
      <c r="C18" s="173"/>
      <c r="D18" s="173"/>
      <c r="E18" s="173"/>
      <c r="F18" s="173"/>
      <c r="G18" s="172"/>
      <c r="H18" s="172"/>
      <c r="I18" s="172"/>
      <c r="J18" s="172"/>
      <c r="K18" s="172"/>
      <c r="L18" s="172"/>
      <c r="M18" s="172"/>
      <c r="N18" s="172"/>
      <c r="O18" s="180"/>
      <c r="P18" s="180"/>
      <c r="Q18" s="171"/>
      <c r="R18" s="171"/>
      <c r="S18" s="171"/>
      <c r="T18" s="171"/>
      <c r="U18" s="171"/>
      <c r="V18" s="171"/>
      <c r="W18" s="171"/>
      <c r="X18" s="171"/>
      <c r="Y18" s="15">
        <f t="shared" si="0"/>
        <v>0</v>
      </c>
      <c r="Z18" s="15">
        <f t="shared" si="1"/>
        <v>0</v>
      </c>
      <c r="AA18" s="15">
        <f t="shared" si="2"/>
        <v>0</v>
      </c>
      <c r="AB18" s="190"/>
      <c r="AC18" s="191"/>
      <c r="AD18" s="192"/>
      <c r="AE18" s="192" t="str">
        <f t="shared" si="3"/>
        <v/>
      </c>
      <c r="AF18" s="193"/>
      <c r="AG18" s="198"/>
    </row>
    <row r="19" s="160" customFormat="1" ht="13" spans="1:33">
      <c r="A19" s="171"/>
      <c r="B19" s="172"/>
      <c r="C19" s="173"/>
      <c r="D19" s="173"/>
      <c r="E19" s="173"/>
      <c r="F19" s="173"/>
      <c r="G19" s="172"/>
      <c r="H19" s="172"/>
      <c r="I19" s="172"/>
      <c r="J19" s="172"/>
      <c r="K19" s="172"/>
      <c r="L19" s="172"/>
      <c r="M19" s="172"/>
      <c r="N19" s="172"/>
      <c r="O19" s="180"/>
      <c r="P19" s="180"/>
      <c r="Q19" s="171"/>
      <c r="R19" s="171"/>
      <c r="S19" s="171"/>
      <c r="T19" s="171"/>
      <c r="U19" s="171"/>
      <c r="V19" s="171"/>
      <c r="W19" s="171"/>
      <c r="X19" s="171"/>
      <c r="Y19" s="15">
        <f t="shared" si="0"/>
        <v>0</v>
      </c>
      <c r="Z19" s="15">
        <f t="shared" si="1"/>
        <v>0</v>
      </c>
      <c r="AA19" s="15">
        <f t="shared" si="2"/>
        <v>0</v>
      </c>
      <c r="AB19" s="190"/>
      <c r="AC19" s="191"/>
      <c r="AD19" s="192"/>
      <c r="AE19" s="192" t="str">
        <f t="shared" si="3"/>
        <v/>
      </c>
      <c r="AF19" s="193"/>
      <c r="AG19" s="198"/>
    </row>
    <row r="20" s="160" customFormat="1" ht="13" spans="1:33">
      <c r="A20" s="171"/>
      <c r="B20" s="172"/>
      <c r="C20" s="173"/>
      <c r="D20" s="173"/>
      <c r="E20" s="173"/>
      <c r="F20" s="173"/>
      <c r="G20" s="172"/>
      <c r="H20" s="172"/>
      <c r="I20" s="172"/>
      <c r="J20" s="172"/>
      <c r="K20" s="172"/>
      <c r="L20" s="172"/>
      <c r="M20" s="172"/>
      <c r="N20" s="172"/>
      <c r="O20" s="180"/>
      <c r="P20" s="180"/>
      <c r="Q20" s="171"/>
      <c r="R20" s="171"/>
      <c r="S20" s="171"/>
      <c r="T20" s="171"/>
      <c r="U20" s="171"/>
      <c r="V20" s="171"/>
      <c r="W20" s="171"/>
      <c r="X20" s="171"/>
      <c r="Y20" s="15">
        <f t="shared" si="0"/>
        <v>0</v>
      </c>
      <c r="Z20" s="15">
        <f t="shared" si="1"/>
        <v>0</v>
      </c>
      <c r="AA20" s="15">
        <f t="shared" si="2"/>
        <v>0</v>
      </c>
      <c r="AB20" s="190"/>
      <c r="AC20" s="191"/>
      <c r="AD20" s="192"/>
      <c r="AE20" s="192" t="str">
        <f t="shared" si="3"/>
        <v/>
      </c>
      <c r="AF20" s="193"/>
      <c r="AG20" s="198"/>
    </row>
    <row r="21" s="160" customFormat="1" ht="13" spans="1:33">
      <c r="A21" s="171"/>
      <c r="B21" s="172"/>
      <c r="C21" s="173"/>
      <c r="D21" s="173"/>
      <c r="E21" s="173"/>
      <c r="F21" s="173"/>
      <c r="G21" s="172"/>
      <c r="H21" s="172"/>
      <c r="I21" s="172"/>
      <c r="J21" s="172"/>
      <c r="K21" s="172"/>
      <c r="L21" s="172"/>
      <c r="M21" s="172"/>
      <c r="N21" s="172"/>
      <c r="O21" s="180"/>
      <c r="P21" s="180"/>
      <c r="Q21" s="171"/>
      <c r="R21" s="171"/>
      <c r="S21" s="171"/>
      <c r="T21" s="171"/>
      <c r="U21" s="171"/>
      <c r="V21" s="171"/>
      <c r="W21" s="171"/>
      <c r="X21" s="171"/>
      <c r="Y21" s="15">
        <f t="shared" si="0"/>
        <v>0</v>
      </c>
      <c r="Z21" s="15">
        <f t="shared" si="1"/>
        <v>0</v>
      </c>
      <c r="AA21" s="15">
        <f t="shared" si="2"/>
        <v>0</v>
      </c>
      <c r="AB21" s="190"/>
      <c r="AC21" s="191"/>
      <c r="AD21" s="192"/>
      <c r="AE21" s="192" t="str">
        <f t="shared" si="3"/>
        <v/>
      </c>
      <c r="AF21" s="193"/>
      <c r="AG21" s="198"/>
    </row>
    <row r="22" s="160" customFormat="1" ht="13" spans="1:33">
      <c r="A22" s="171"/>
      <c r="B22" s="172"/>
      <c r="C22" s="173"/>
      <c r="D22" s="173"/>
      <c r="E22" s="173"/>
      <c r="F22" s="173"/>
      <c r="G22" s="172"/>
      <c r="H22" s="172"/>
      <c r="I22" s="172"/>
      <c r="J22" s="172"/>
      <c r="K22" s="172"/>
      <c r="L22" s="172"/>
      <c r="M22" s="172"/>
      <c r="N22" s="172"/>
      <c r="O22" s="180"/>
      <c r="P22" s="180"/>
      <c r="Q22" s="171"/>
      <c r="R22" s="171"/>
      <c r="S22" s="171"/>
      <c r="T22" s="171"/>
      <c r="U22" s="171"/>
      <c r="V22" s="171"/>
      <c r="W22" s="171"/>
      <c r="X22" s="171"/>
      <c r="Y22" s="15">
        <f t="shared" si="0"/>
        <v>0</v>
      </c>
      <c r="Z22" s="15">
        <f t="shared" si="1"/>
        <v>0</v>
      </c>
      <c r="AA22" s="15">
        <f t="shared" si="2"/>
        <v>0</v>
      </c>
      <c r="AB22" s="190"/>
      <c r="AC22" s="191"/>
      <c r="AD22" s="192"/>
      <c r="AE22" s="192" t="str">
        <f t="shared" si="3"/>
        <v/>
      </c>
      <c r="AF22" s="193"/>
      <c r="AG22" s="198"/>
    </row>
    <row r="23" s="160" customFormat="1" ht="13" spans="1:33">
      <c r="A23" s="171"/>
      <c r="B23" s="172"/>
      <c r="C23" s="173"/>
      <c r="D23" s="173"/>
      <c r="E23" s="173"/>
      <c r="F23" s="173"/>
      <c r="G23" s="172"/>
      <c r="H23" s="172"/>
      <c r="I23" s="172"/>
      <c r="J23" s="172"/>
      <c r="K23" s="172"/>
      <c r="L23" s="172"/>
      <c r="M23" s="172"/>
      <c r="N23" s="172"/>
      <c r="O23" s="180"/>
      <c r="P23" s="180"/>
      <c r="Q23" s="171"/>
      <c r="R23" s="171"/>
      <c r="S23" s="171"/>
      <c r="T23" s="171"/>
      <c r="U23" s="171"/>
      <c r="V23" s="171"/>
      <c r="W23" s="171"/>
      <c r="X23" s="171"/>
      <c r="Y23" s="15">
        <f t="shared" si="0"/>
        <v>0</v>
      </c>
      <c r="Z23" s="15">
        <f t="shared" si="1"/>
        <v>0</v>
      </c>
      <c r="AA23" s="15">
        <f t="shared" si="2"/>
        <v>0</v>
      </c>
      <c r="AB23" s="190"/>
      <c r="AC23" s="191"/>
      <c r="AD23" s="192"/>
      <c r="AE23" s="192" t="str">
        <f t="shared" si="3"/>
        <v/>
      </c>
      <c r="AF23" s="193"/>
      <c r="AG23" s="198"/>
    </row>
    <row r="24" s="160" customFormat="1" ht="13" spans="1:33">
      <c r="A24" s="171"/>
      <c r="B24" s="172"/>
      <c r="C24" s="173"/>
      <c r="D24" s="173"/>
      <c r="E24" s="173"/>
      <c r="F24" s="173"/>
      <c r="G24" s="172"/>
      <c r="H24" s="172"/>
      <c r="I24" s="172"/>
      <c r="J24" s="172"/>
      <c r="K24" s="172"/>
      <c r="L24" s="172"/>
      <c r="M24" s="172"/>
      <c r="N24" s="172"/>
      <c r="O24" s="180"/>
      <c r="P24" s="180"/>
      <c r="Q24" s="171"/>
      <c r="R24" s="171"/>
      <c r="S24" s="171"/>
      <c r="T24" s="171"/>
      <c r="U24" s="171"/>
      <c r="V24" s="171"/>
      <c r="W24" s="171"/>
      <c r="X24" s="171"/>
      <c r="Y24" s="15">
        <f t="shared" si="0"/>
        <v>0</v>
      </c>
      <c r="Z24" s="15">
        <f t="shared" si="1"/>
        <v>0</v>
      </c>
      <c r="AA24" s="15">
        <f t="shared" si="2"/>
        <v>0</v>
      </c>
      <c r="AB24" s="190"/>
      <c r="AC24" s="191"/>
      <c r="AD24" s="192"/>
      <c r="AE24" s="192" t="str">
        <f t="shared" si="3"/>
        <v/>
      </c>
      <c r="AF24" s="193"/>
      <c r="AG24" s="198"/>
    </row>
    <row r="25" s="160" customFormat="1" ht="13" spans="1:33">
      <c r="A25" s="171"/>
      <c r="B25" s="172"/>
      <c r="C25" s="173"/>
      <c r="D25" s="173"/>
      <c r="E25" s="173"/>
      <c r="F25" s="173"/>
      <c r="G25" s="172"/>
      <c r="H25" s="172"/>
      <c r="I25" s="172"/>
      <c r="J25" s="172"/>
      <c r="K25" s="172"/>
      <c r="L25" s="172"/>
      <c r="M25" s="172"/>
      <c r="N25" s="172"/>
      <c r="O25" s="180"/>
      <c r="P25" s="180"/>
      <c r="Q25" s="171"/>
      <c r="R25" s="171"/>
      <c r="S25" s="171"/>
      <c r="T25" s="171"/>
      <c r="U25" s="171"/>
      <c r="V25" s="171"/>
      <c r="W25" s="171"/>
      <c r="X25" s="171"/>
      <c r="Y25" s="15">
        <f t="shared" si="0"/>
        <v>0</v>
      </c>
      <c r="Z25" s="15">
        <f t="shared" si="1"/>
        <v>0</v>
      </c>
      <c r="AA25" s="15">
        <f t="shared" si="2"/>
        <v>0</v>
      </c>
      <c r="AB25" s="190"/>
      <c r="AC25" s="191"/>
      <c r="AD25" s="192"/>
      <c r="AE25" s="192" t="str">
        <f t="shared" si="3"/>
        <v/>
      </c>
      <c r="AF25" s="193"/>
      <c r="AG25" s="198"/>
    </row>
    <row r="26" s="160" customFormat="1" ht="13" spans="1:33">
      <c r="A26" s="174" t="s">
        <v>1286</v>
      </c>
      <c r="B26" s="175"/>
      <c r="C26" s="175"/>
      <c r="D26" s="175"/>
      <c r="E26" s="175"/>
      <c r="F26" s="176"/>
      <c r="G26" s="172"/>
      <c r="H26" s="172"/>
      <c r="I26" s="172"/>
      <c r="J26" s="172"/>
      <c r="K26" s="172"/>
      <c r="L26" s="172"/>
      <c r="M26" s="172"/>
      <c r="N26" s="172"/>
      <c r="O26" s="180"/>
      <c r="P26" s="180"/>
      <c r="Q26" s="171"/>
      <c r="R26" s="171"/>
      <c r="S26" s="16">
        <f>SUM(S7:S25)</f>
        <v>0</v>
      </c>
      <c r="T26" s="16">
        <f t="shared" ref="T26:AA26" si="4">SUM(T7:T25)</f>
        <v>0</v>
      </c>
      <c r="U26" s="16">
        <f t="shared" si="4"/>
        <v>0</v>
      </c>
      <c r="V26" s="16">
        <f t="shared" si="4"/>
        <v>0</v>
      </c>
      <c r="W26" s="16">
        <f t="shared" si="4"/>
        <v>0</v>
      </c>
      <c r="X26" s="16">
        <f t="shared" si="4"/>
        <v>0</v>
      </c>
      <c r="Y26" s="16">
        <f t="shared" si="4"/>
        <v>0</v>
      </c>
      <c r="Z26" s="16">
        <f t="shared" si="4"/>
        <v>0</v>
      </c>
      <c r="AA26" s="16">
        <f t="shared" si="4"/>
        <v>0</v>
      </c>
      <c r="AB26" s="190"/>
      <c r="AC26" s="191"/>
      <c r="AD26" s="192"/>
      <c r="AE26" s="192" t="str">
        <f t="shared" si="3"/>
        <v/>
      </c>
      <c r="AF26" s="193"/>
      <c r="AG26" s="198"/>
    </row>
    <row r="27" s="160" customFormat="1" ht="13" spans="1:33">
      <c r="A27" s="174" t="s">
        <v>1287</v>
      </c>
      <c r="B27" s="137"/>
      <c r="C27" s="137"/>
      <c r="D27" s="137"/>
      <c r="E27" s="137"/>
      <c r="F27" s="14"/>
      <c r="G27" s="172"/>
      <c r="H27" s="172"/>
      <c r="I27" s="172"/>
      <c r="J27" s="172"/>
      <c r="K27" s="172"/>
      <c r="L27" s="172"/>
      <c r="M27" s="172"/>
      <c r="N27" s="172"/>
      <c r="O27" s="180"/>
      <c r="P27" s="180"/>
      <c r="Q27" s="171"/>
      <c r="R27" s="171"/>
      <c r="S27" s="16"/>
      <c r="T27" s="27">
        <f>U26</f>
        <v>0</v>
      </c>
      <c r="U27" s="27"/>
      <c r="V27" s="16"/>
      <c r="W27" s="27">
        <f>X26</f>
        <v>0</v>
      </c>
      <c r="X27" s="27"/>
      <c r="Y27" s="16"/>
      <c r="Z27" s="27">
        <f>AA26</f>
        <v>0</v>
      </c>
      <c r="AA27" s="27"/>
      <c r="AB27" s="190"/>
      <c r="AC27" s="191"/>
      <c r="AD27" s="192"/>
      <c r="AE27" s="192" t="str">
        <f t="shared" si="3"/>
        <v/>
      </c>
      <c r="AF27" s="193"/>
      <c r="AG27" s="198"/>
    </row>
    <row r="28" s="160" customFormat="1" ht="13" spans="1:33">
      <c r="A28" s="174" t="s">
        <v>1288</v>
      </c>
      <c r="B28" s="137"/>
      <c r="C28" s="137"/>
      <c r="D28" s="137"/>
      <c r="E28" s="137"/>
      <c r="F28" s="14"/>
      <c r="G28" s="177"/>
      <c r="H28" s="177"/>
      <c r="I28" s="177"/>
      <c r="J28" s="177"/>
      <c r="K28" s="177"/>
      <c r="L28" s="177"/>
      <c r="M28" s="177"/>
      <c r="N28" s="181"/>
      <c r="O28" s="182"/>
      <c r="P28" s="182"/>
      <c r="Q28" s="182"/>
      <c r="R28" s="182"/>
      <c r="S28" s="16">
        <f t="shared" ref="S28:W28" si="5">S26-S27</f>
        <v>0</v>
      </c>
      <c r="T28" s="16">
        <f t="shared" si="5"/>
        <v>0</v>
      </c>
      <c r="U28" s="16"/>
      <c r="V28" s="16">
        <f t="shared" si="5"/>
        <v>0</v>
      </c>
      <c r="W28" s="16">
        <f t="shared" si="5"/>
        <v>0</v>
      </c>
      <c r="X28" s="16"/>
      <c r="Y28" s="16">
        <f>Y26-Y27</f>
        <v>0</v>
      </c>
      <c r="Z28" s="16">
        <f>Z26-Z27</f>
        <v>0</v>
      </c>
      <c r="AA28" s="16"/>
      <c r="AB28" s="194">
        <f>SUM(AB8:AB27)</f>
        <v>0</v>
      </c>
      <c r="AC28" s="194"/>
      <c r="AD28" s="194">
        <f>SUM(AD8:AD27)</f>
        <v>0</v>
      </c>
      <c r="AE28" s="192" t="str">
        <f t="shared" si="3"/>
        <v/>
      </c>
      <c r="AF28" s="194"/>
      <c r="AG28" s="199"/>
    </row>
    <row r="29" s="160" customFormat="1" ht="13" spans="1:30">
      <c r="A29" s="3" t="str">
        <f>基本信息输入表!$K$6&amp;"填表人："&amp;基本信息输入表!$M$58</f>
        <v>被评估单位填表人：</v>
      </c>
      <c r="B29" s="3"/>
      <c r="C29" s="3"/>
      <c r="D29" s="3"/>
      <c r="E29" s="3"/>
      <c r="F29" s="3"/>
      <c r="G29" s="3"/>
      <c r="H29" s="3"/>
      <c r="I29" s="3"/>
      <c r="J29" s="3"/>
      <c r="K29" s="3"/>
      <c r="L29" s="3"/>
      <c r="M29" s="3"/>
      <c r="N29" s="3"/>
      <c r="O29" s="3"/>
      <c r="P29" s="3"/>
      <c r="R29" s="3"/>
      <c r="S29" s="3"/>
      <c r="T29" s="3"/>
      <c r="U29" s="3"/>
      <c r="V29" s="3"/>
      <c r="W29" s="3"/>
      <c r="X29" s="3"/>
      <c r="Y29" s="3"/>
      <c r="Z29" s="3"/>
      <c r="AD29" s="3" t="str">
        <f>"评估人员："&amp;基本信息输入表!$Q$58</f>
        <v>评估人员：</v>
      </c>
    </row>
    <row r="30" s="160" customFormat="1" ht="13" spans="1:26">
      <c r="A30" s="3" t="str">
        <f>"填表日期："&amp;YEAR(基本信息输入表!$O$58)&amp;"年"&amp;MONTH(基本信息输入表!$O$58)&amp;"月"&amp;DAY(基本信息输入表!$O$58)&amp;"日"</f>
        <v>填表日期：1900年1月0日</v>
      </c>
      <c r="B30" s="3"/>
      <c r="C30" s="3"/>
      <c r="D30" s="3"/>
      <c r="E30" s="3"/>
      <c r="F30" s="3"/>
      <c r="G30" s="3"/>
      <c r="H30" s="3"/>
      <c r="I30" s="3"/>
      <c r="J30" s="3"/>
      <c r="K30" s="3"/>
      <c r="L30" s="3"/>
      <c r="M30" s="3"/>
      <c r="N30" s="3"/>
      <c r="O30" s="3"/>
      <c r="P30" s="3"/>
      <c r="Q30" s="3"/>
      <c r="R30" s="3"/>
      <c r="S30" s="3"/>
      <c r="T30" s="3"/>
      <c r="U30" s="3"/>
      <c r="V30" s="3"/>
      <c r="W30" s="3"/>
      <c r="X30" s="3"/>
      <c r="Y30" s="3"/>
      <c r="Z30" s="3"/>
    </row>
    <row r="31" spans="1:34">
      <c r="A31" s="3"/>
      <c r="B31" s="3"/>
      <c r="C31" s="3"/>
      <c r="D31" s="3"/>
      <c r="E31" s="3"/>
      <c r="F31" s="3"/>
      <c r="G31" s="3"/>
      <c r="H31" s="3"/>
      <c r="I31" s="3"/>
      <c r="J31" s="3"/>
      <c r="K31" s="3"/>
      <c r="L31" s="3"/>
      <c r="M31" s="3"/>
      <c r="N31" s="3"/>
      <c r="O31" s="3"/>
      <c r="P31" s="3"/>
      <c r="Q31" s="3"/>
      <c r="R31" s="3"/>
      <c r="S31" s="3"/>
      <c r="T31" s="3"/>
      <c r="U31" s="3"/>
      <c r="V31" s="3"/>
      <c r="W31" s="3"/>
      <c r="X31" s="3"/>
      <c r="Y31" s="3"/>
      <c r="Z31" s="29"/>
      <c r="AH31" s="29" t="s">
        <v>466</v>
      </c>
    </row>
  </sheetData>
  <mergeCells count="31">
    <mergeCell ref="A2:AG2"/>
    <mergeCell ref="A3:AG3"/>
    <mergeCell ref="S6:U6"/>
    <mergeCell ref="V6:X6"/>
    <mergeCell ref="Y6:Z6"/>
    <mergeCell ref="AB6:AD6"/>
    <mergeCell ref="A26:F26"/>
    <mergeCell ref="A27:F27"/>
    <mergeCell ref="A28:F28"/>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AA6:AA7"/>
    <mergeCell ref="AE6:AE7"/>
    <mergeCell ref="AF6:AF7"/>
    <mergeCell ref="AG6:AG7"/>
  </mergeCells>
  <pageMargins left="0.699305555555556" right="0.699305555555556"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workbookViewId="0">
      <selection activeCell="F8" sqref="F8"/>
    </sheetView>
  </sheetViews>
  <sheetFormatPr defaultColWidth="9" defaultRowHeight="15.75" customHeight="1"/>
  <cols>
    <col min="1" max="1" width="5.75" style="3" customWidth="1"/>
    <col min="2" max="2" width="28" style="3" customWidth="1"/>
    <col min="3" max="4" width="18.625" style="3" hidden="1" customWidth="1" outlineLevel="1"/>
    <col min="5" max="5" width="18.625" style="3" customWidth="1" collapsed="1"/>
    <col min="6" max="7" width="18.625" style="3" customWidth="1"/>
    <col min="8" max="8" width="13.125" style="3" customWidth="1"/>
    <col min="9" max="16384" width="9" style="3"/>
  </cols>
  <sheetData>
    <row r="1" customHeight="1" spans="1:1">
      <c r="A1" s="5" t="s">
        <v>435</v>
      </c>
    </row>
    <row r="2" s="1" customFormat="1" ht="30" customHeight="1" spans="1:8">
      <c r="A2" s="6" t="s">
        <v>1289</v>
      </c>
      <c r="B2" s="6"/>
      <c r="C2" s="6"/>
      <c r="D2" s="6"/>
      <c r="E2" s="6"/>
      <c r="F2" s="6"/>
      <c r="G2" s="6"/>
      <c r="H2" s="6"/>
    </row>
    <row r="3" customHeight="1" spans="1:8">
      <c r="A3" s="2" t="str">
        <f>"评估基准日："&amp;TEXT(基本信息输入表!M7,"yyyy年mm月dd日")</f>
        <v>评估基准日：2024年06月30日</v>
      </c>
      <c r="B3" s="2"/>
      <c r="C3" s="2"/>
      <c r="D3" s="2"/>
      <c r="E3" s="2"/>
      <c r="F3" s="2"/>
      <c r="G3" s="2"/>
      <c r="H3" s="2"/>
    </row>
    <row r="4" ht="14.1" customHeight="1" spans="1:8">
      <c r="A4" s="2"/>
      <c r="B4" s="2"/>
      <c r="C4" s="2"/>
      <c r="D4" s="2"/>
      <c r="E4" s="2"/>
      <c r="F4" s="2"/>
      <c r="G4" s="2"/>
      <c r="H4" s="21" t="s">
        <v>1290</v>
      </c>
    </row>
    <row r="5" customHeight="1" spans="1:8">
      <c r="A5" s="7" t="str">
        <f>基本信息输入表!K6&amp;"："&amp;基本信息输入表!M6</f>
        <v>被评估单位：贵州天然气能源投资股份有限公司</v>
      </c>
      <c r="B5" s="7"/>
      <c r="C5" s="7"/>
      <c r="D5" s="7"/>
      <c r="E5" s="7"/>
      <c r="H5" s="21" t="s">
        <v>469</v>
      </c>
    </row>
    <row r="6" s="2" customFormat="1" customHeight="1" spans="1:8">
      <c r="A6" s="9" t="s">
        <v>586</v>
      </c>
      <c r="B6" s="9" t="s">
        <v>587</v>
      </c>
      <c r="C6" s="141" t="s">
        <v>1291</v>
      </c>
      <c r="D6" s="141" t="s">
        <v>695</v>
      </c>
      <c r="E6" s="9" t="s">
        <v>442</v>
      </c>
      <c r="F6" s="9" t="s">
        <v>443</v>
      </c>
      <c r="G6" s="9" t="s">
        <v>444</v>
      </c>
      <c r="H6" s="9" t="s">
        <v>445</v>
      </c>
    </row>
    <row r="7" customHeight="1" spans="1:8">
      <c r="A7" s="9" t="s">
        <v>1292</v>
      </c>
      <c r="B7" s="13" t="s">
        <v>1293</v>
      </c>
      <c r="C7" s="16">
        <f>'4-7-1在建（土建）'!N31</f>
        <v>0</v>
      </c>
      <c r="D7" s="16">
        <f>'4-7-1在建（土建）'!P31</f>
        <v>0</v>
      </c>
      <c r="E7" s="16">
        <f>'4-7-1在建（土建）'!R31</f>
        <v>0</v>
      </c>
      <c r="F7" s="16">
        <f>'4-7-1在建（土建）'!T31</f>
        <v>0</v>
      </c>
      <c r="G7" s="16">
        <f>F7-E7</f>
        <v>0</v>
      </c>
      <c r="H7" s="104" t="str">
        <f>IF(E7=0,"",G7/E7*100)</f>
        <v/>
      </c>
    </row>
    <row r="8" customHeight="1" spans="1:8">
      <c r="A8" s="9" t="s">
        <v>1294</v>
      </c>
      <c r="B8" s="13" t="s">
        <v>1295</v>
      </c>
      <c r="C8" s="16">
        <f>'4-7-2在建（设备）'!O31</f>
        <v>0</v>
      </c>
      <c r="D8" s="16">
        <f>'4-7-2在建（设备）'!T31</f>
        <v>0</v>
      </c>
      <c r="E8" s="16">
        <f>'4-7-2在建（设备）'!Y31</f>
        <v>0</v>
      </c>
      <c r="F8" s="16">
        <f>'4-7-2在建（设备）'!AD31</f>
        <v>0</v>
      </c>
      <c r="G8" s="16">
        <f>F8-E8</f>
        <v>0</v>
      </c>
      <c r="H8" s="104" t="str">
        <f>IF(E8=0,"",G8/E8*100)</f>
        <v/>
      </c>
    </row>
    <row r="9" customHeight="1" spans="1:8">
      <c r="A9" s="9"/>
      <c r="B9" s="158"/>
      <c r="C9" s="16"/>
      <c r="D9" s="16"/>
      <c r="E9" s="16"/>
      <c r="F9" s="16"/>
      <c r="G9" s="16"/>
      <c r="H9" s="16"/>
    </row>
    <row r="10" customHeight="1" spans="1:8">
      <c r="A10" s="9"/>
      <c r="B10" s="158"/>
      <c r="C10" s="158"/>
      <c r="D10" s="158"/>
      <c r="E10" s="16"/>
      <c r="F10" s="16"/>
      <c r="G10" s="16"/>
      <c r="H10" s="16"/>
    </row>
    <row r="11" customHeight="1" spans="1:8">
      <c r="A11" s="9"/>
      <c r="B11" s="158"/>
      <c r="C11" s="158"/>
      <c r="D11" s="158"/>
      <c r="E11" s="16"/>
      <c r="F11" s="16"/>
      <c r="G11" s="16"/>
      <c r="H11" s="16"/>
    </row>
    <row r="12" customHeight="1" spans="1:8">
      <c r="A12" s="9"/>
      <c r="B12" s="158"/>
      <c r="C12" s="158"/>
      <c r="D12" s="158"/>
      <c r="E12" s="16"/>
      <c r="F12" s="16"/>
      <c r="G12" s="16"/>
      <c r="H12" s="16"/>
    </row>
    <row r="13" customHeight="1" spans="1:8">
      <c r="A13" s="9"/>
      <c r="B13" s="158"/>
      <c r="C13" s="158"/>
      <c r="D13" s="158"/>
      <c r="E13" s="16"/>
      <c r="F13" s="16"/>
      <c r="G13" s="16"/>
      <c r="H13" s="16"/>
    </row>
    <row r="14" customHeight="1" spans="1:8">
      <c r="A14" s="9"/>
      <c r="B14" s="158"/>
      <c r="C14" s="158"/>
      <c r="D14" s="158"/>
      <c r="E14" s="16"/>
      <c r="F14" s="16"/>
      <c r="G14" s="16"/>
      <c r="H14" s="16"/>
    </row>
    <row r="15" customHeight="1" spans="1:8">
      <c r="A15" s="9"/>
      <c r="B15" s="158"/>
      <c r="C15" s="158"/>
      <c r="D15" s="158"/>
      <c r="E15" s="16"/>
      <c r="F15" s="16"/>
      <c r="G15" s="16"/>
      <c r="H15" s="16"/>
    </row>
    <row r="16" customHeight="1" spans="1:8">
      <c r="A16" s="9"/>
      <c r="B16" s="158"/>
      <c r="C16" s="158"/>
      <c r="D16" s="158"/>
      <c r="E16" s="16"/>
      <c r="F16" s="16"/>
      <c r="G16" s="16"/>
      <c r="H16" s="16"/>
    </row>
    <row r="17" customHeight="1" spans="1:8">
      <c r="A17" s="9"/>
      <c r="B17" s="158"/>
      <c r="C17" s="158"/>
      <c r="D17" s="158"/>
      <c r="E17" s="16"/>
      <c r="F17" s="16"/>
      <c r="G17" s="16"/>
      <c r="H17" s="16"/>
    </row>
    <row r="18" customHeight="1" spans="1:8">
      <c r="A18" s="9"/>
      <c r="B18" s="158"/>
      <c r="C18" s="158"/>
      <c r="D18" s="158"/>
      <c r="E18" s="16"/>
      <c r="F18" s="16"/>
      <c r="G18" s="16"/>
      <c r="H18" s="16"/>
    </row>
    <row r="19" customHeight="1" spans="1:8">
      <c r="A19" s="9"/>
      <c r="B19" s="158"/>
      <c r="C19" s="158"/>
      <c r="D19" s="158"/>
      <c r="E19" s="16"/>
      <c r="F19" s="16"/>
      <c r="G19" s="16"/>
      <c r="H19" s="16"/>
    </row>
    <row r="20" customHeight="1" spans="1:8">
      <c r="A20" s="9"/>
      <c r="B20" s="159"/>
      <c r="C20" s="159"/>
      <c r="D20" s="159"/>
      <c r="E20" s="16"/>
      <c r="F20" s="16"/>
      <c r="G20" s="16"/>
      <c r="H20" s="16"/>
    </row>
    <row r="21" customHeight="1" spans="1:8">
      <c r="A21" s="9"/>
      <c r="B21" s="158"/>
      <c r="C21" s="158"/>
      <c r="D21" s="158"/>
      <c r="E21" s="16"/>
      <c r="F21" s="16"/>
      <c r="G21" s="16"/>
      <c r="H21" s="16"/>
    </row>
    <row r="22" customHeight="1" spans="1:8">
      <c r="A22" s="9"/>
      <c r="B22" s="159"/>
      <c r="C22" s="159"/>
      <c r="D22" s="159"/>
      <c r="E22" s="16"/>
      <c r="F22" s="16"/>
      <c r="G22" s="16"/>
      <c r="H22" s="16"/>
    </row>
    <row r="23" customHeight="1" spans="1:8">
      <c r="A23" s="9"/>
      <c r="B23" s="158"/>
      <c r="C23" s="158"/>
      <c r="D23" s="158"/>
      <c r="E23" s="16"/>
      <c r="F23" s="16"/>
      <c r="G23" s="16"/>
      <c r="H23" s="16"/>
    </row>
    <row r="24" customHeight="1" spans="1:8">
      <c r="A24" s="9"/>
      <c r="B24" s="159"/>
      <c r="C24" s="159"/>
      <c r="D24" s="159"/>
      <c r="E24" s="16"/>
      <c r="F24" s="16"/>
      <c r="G24" s="16"/>
      <c r="H24" s="16"/>
    </row>
    <row r="25" customHeight="1" spans="1:8">
      <c r="A25" s="17" t="s">
        <v>1296</v>
      </c>
      <c r="B25" s="14"/>
      <c r="C25" s="16">
        <f>SUM(C7:C24)</f>
        <v>0</v>
      </c>
      <c r="D25" s="16">
        <f>SUM(D7:D24)</f>
        <v>0</v>
      </c>
      <c r="E25" s="16">
        <f>SUM(E7:E24)</f>
        <v>0</v>
      </c>
      <c r="F25" s="16">
        <f>SUM(F7:F24)</f>
        <v>0</v>
      </c>
      <c r="G25" s="16">
        <f>F25-E25</f>
        <v>0</v>
      </c>
      <c r="H25" s="104" t="str">
        <f>IF(E25=0,"",G25/E25*100)</f>
        <v/>
      </c>
    </row>
    <row r="26" customHeight="1" spans="1:8">
      <c r="A26" s="17" t="s">
        <v>1297</v>
      </c>
      <c r="B26" s="14"/>
      <c r="C26" s="16">
        <f>'4-7-1在建（土建）'!N32+'4-7-2在建（设备）'!O32</f>
        <v>0</v>
      </c>
      <c r="D26" s="16">
        <f>'4-7-1在建（土建）'!P32+'4-7-2在建（设备）'!T32</f>
        <v>0</v>
      </c>
      <c r="E26" s="16">
        <f>'4-7-1在建（土建）'!R32+'4-7-2在建（设备）'!Y32</f>
        <v>0</v>
      </c>
      <c r="F26" s="16"/>
      <c r="G26" s="16">
        <f>F26-E26</f>
        <v>0</v>
      </c>
      <c r="H26" s="104" t="str">
        <f>IF(E26=0,"",G26/E26*100)</f>
        <v/>
      </c>
    </row>
    <row r="27" customHeight="1" spans="1:8">
      <c r="A27" s="17" t="s">
        <v>1298</v>
      </c>
      <c r="B27" s="14"/>
      <c r="C27" s="16">
        <f>C25-C26</f>
        <v>0</v>
      </c>
      <c r="D27" s="16">
        <f>D25-D26</f>
        <v>0</v>
      </c>
      <c r="E27" s="16">
        <f>E25-E26</f>
        <v>0</v>
      </c>
      <c r="F27" s="16">
        <f>F25</f>
        <v>0</v>
      </c>
      <c r="G27" s="16">
        <f>F27-E27</f>
        <v>0</v>
      </c>
      <c r="H27" s="104" t="str">
        <f>IF(E27=0,"",G27/E27*100)</f>
        <v/>
      </c>
    </row>
    <row r="28" customHeight="1" spans="6:6">
      <c r="F28" s="3" t="str">
        <f>"评估人员："&amp;基本信息输入表!$Q$59</f>
        <v>评估人员：</v>
      </c>
    </row>
    <row r="29" customHeight="1" spans="9:9">
      <c r="I29" s="29" t="s">
        <v>466</v>
      </c>
    </row>
  </sheetData>
  <mergeCells count="6">
    <mergeCell ref="A2:H2"/>
    <mergeCell ref="A3:H3"/>
    <mergeCell ref="A5:E5"/>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G36"/>
  <sheetViews>
    <sheetView showGridLines="0" zoomScale="90" zoomScaleNormal="90" workbookViewId="0">
      <selection activeCell="F8" sqref="F8"/>
    </sheetView>
  </sheetViews>
  <sheetFormatPr defaultColWidth="9" defaultRowHeight="15.75" customHeight="1"/>
  <cols>
    <col min="1" max="1" width="5.25" style="3" customWidth="1"/>
    <col min="2" max="2" width="10.125" style="3" customWidth="1"/>
    <col min="3" max="3" width="7.75" style="3" customWidth="1"/>
    <col min="4" max="4" width="13" style="3" customWidth="1"/>
    <col min="5" max="5" width="7.125" style="3" customWidth="1"/>
    <col min="6" max="6" width="10.75" style="3" customWidth="1"/>
    <col min="7" max="8" width="9" style="3"/>
    <col min="9" max="9" width="12.25" style="3" customWidth="1"/>
    <col min="10" max="13" width="10.375" style="3" customWidth="1"/>
    <col min="14" max="17" width="15.625" style="3" customWidth="1" outlineLevel="1"/>
    <col min="18" max="20" width="15.625" style="3" customWidth="1"/>
    <col min="21" max="21" width="7.25" style="3" customWidth="1"/>
    <col min="22" max="22" width="11.25" style="3" customWidth="1"/>
    <col min="23" max="23" width="9" style="3"/>
    <col min="24" max="30" width="5.625" style="4" customWidth="1" outlineLevel="1"/>
    <col min="31" max="31" width="14.75" style="4" customWidth="1" outlineLevel="1"/>
    <col min="32" max="32" width="13.625" style="4" customWidth="1"/>
    <col min="33" max="36" width="5.625" style="4" customWidth="1" outlineLevel="1"/>
    <col min="37" max="38" width="7.25" style="4" customWidth="1" outlineLevel="1"/>
    <col min="39" max="39" width="5.625" style="4" customWidth="1" outlineLevel="1"/>
    <col min="40" max="43" width="8.625" style="4" customWidth="1" outlineLevel="1"/>
    <col min="44" max="44" width="14.625" style="4" customWidth="1" outlineLevel="1"/>
    <col min="45" max="45" width="13.625" style="4" customWidth="1"/>
    <col min="46" max="47" width="8.625" style="4" customWidth="1" outlineLevel="2"/>
    <col min="48" max="48" width="11.25" style="4" customWidth="1" outlineLevel="2"/>
    <col min="49" max="49" width="13.5" style="4" customWidth="1" outlineLevel="2"/>
    <col min="50" max="53" width="8.625" style="4" customWidth="1" outlineLevel="2"/>
    <col min="54" max="54" width="8.625" style="4" customWidth="1" outlineLevel="1"/>
    <col min="55" max="55" width="13.75" style="4" customWidth="1"/>
    <col min="56" max="58" width="13.625" style="4" customWidth="1" outlineLevel="1"/>
    <col min="59" max="59" width="13.625" style="4" customWidth="1"/>
    <col min="60" max="16384" width="9" style="3"/>
  </cols>
  <sheetData>
    <row r="1" customHeight="1" spans="1:1">
      <c r="A1" s="5" t="s">
        <v>435</v>
      </c>
    </row>
    <row r="2" s="1" customFormat="1" ht="30" customHeight="1" spans="1:59">
      <c r="A2" s="6" t="s">
        <v>1299</v>
      </c>
      <c r="B2" s="6"/>
      <c r="C2" s="6"/>
      <c r="D2" s="6"/>
      <c r="E2" s="6"/>
      <c r="F2" s="6"/>
      <c r="G2" s="6"/>
      <c r="H2" s="6"/>
      <c r="I2" s="6"/>
      <c r="J2" s="6"/>
      <c r="K2" s="6"/>
      <c r="L2" s="6"/>
      <c r="M2" s="6"/>
      <c r="N2" s="6"/>
      <c r="O2" s="6"/>
      <c r="P2" s="6"/>
      <c r="Q2" s="6"/>
      <c r="R2" s="6"/>
      <c r="S2" s="6"/>
      <c r="T2" s="6"/>
      <c r="U2" s="6"/>
      <c r="V2" s="6"/>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customHeight="1" spans="1:59">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ht="14.1" customHeight="1" spans="1:22">
      <c r="A4" s="2"/>
      <c r="B4" s="2"/>
      <c r="C4" s="2"/>
      <c r="D4" s="2"/>
      <c r="E4" s="2"/>
      <c r="F4" s="2"/>
      <c r="G4" s="2"/>
      <c r="H4" s="2"/>
      <c r="I4" s="2"/>
      <c r="J4" s="2"/>
      <c r="K4" s="2"/>
      <c r="L4" s="2"/>
      <c r="M4" s="2"/>
      <c r="N4" s="2"/>
      <c r="O4" s="2"/>
      <c r="P4" s="2"/>
      <c r="Q4" s="2"/>
      <c r="R4" s="2"/>
      <c r="S4" s="2"/>
      <c r="T4" s="2"/>
      <c r="U4" s="2"/>
      <c r="V4" s="21" t="s">
        <v>1300</v>
      </c>
    </row>
    <row r="5" customHeight="1" spans="1:59">
      <c r="A5" s="7" t="str">
        <f>基本信息输入表!K6&amp;"："&amp;基本信息输入表!M6</f>
        <v>被评估单位：贵州天然气能源投资股份有限公司</v>
      </c>
      <c r="B5" s="7"/>
      <c r="C5" s="7"/>
      <c r="D5" s="7"/>
      <c r="V5" s="21" t="s">
        <v>469</v>
      </c>
      <c r="X5" s="20" t="s">
        <v>598</v>
      </c>
      <c r="Y5" s="20"/>
      <c r="Z5" s="20"/>
      <c r="AA5" s="20"/>
      <c r="AB5" s="20"/>
      <c r="AC5" s="20"/>
      <c r="AD5" s="20"/>
      <c r="AE5" s="20"/>
      <c r="AF5" s="20"/>
      <c r="AG5" s="30" t="s">
        <v>599</v>
      </c>
      <c r="AH5" s="31"/>
      <c r="AI5" s="31"/>
      <c r="AJ5" s="31"/>
      <c r="AK5" s="31"/>
      <c r="AL5" s="31"/>
      <c r="AM5" s="31"/>
      <c r="AN5" s="31"/>
      <c r="AO5" s="31"/>
      <c r="AP5" s="31"/>
      <c r="AQ5" s="31"/>
      <c r="AR5" s="31"/>
      <c r="AS5" s="32"/>
      <c r="AT5" s="68" t="s">
        <v>600</v>
      </c>
      <c r="AU5" s="36"/>
      <c r="AV5" s="36"/>
      <c r="AW5" s="36"/>
      <c r="AX5" s="36"/>
      <c r="AY5" s="36"/>
      <c r="AZ5" s="36"/>
      <c r="BA5" s="36"/>
      <c r="BB5" s="36"/>
      <c r="BC5" s="37"/>
      <c r="BD5" s="33" t="s">
        <v>601</v>
      </c>
      <c r="BE5" s="33"/>
      <c r="BF5" s="33"/>
      <c r="BG5" s="33"/>
    </row>
    <row r="6" s="2" customFormat="1" customHeight="1" spans="1:59">
      <c r="A6" s="155" t="s">
        <v>470</v>
      </c>
      <c r="B6" s="155" t="s">
        <v>861</v>
      </c>
      <c r="C6" s="149" t="s">
        <v>960</v>
      </c>
      <c r="D6" s="149" t="s">
        <v>1301</v>
      </c>
      <c r="E6" s="155" t="s">
        <v>1302</v>
      </c>
      <c r="F6" s="155" t="s">
        <v>1303</v>
      </c>
      <c r="G6" s="155" t="s">
        <v>1304</v>
      </c>
      <c r="H6" s="155" t="s">
        <v>1305</v>
      </c>
      <c r="I6" s="155" t="s">
        <v>1306</v>
      </c>
      <c r="J6" s="149" t="s">
        <v>1307</v>
      </c>
      <c r="K6" s="149" t="s">
        <v>1308</v>
      </c>
      <c r="L6" s="149" t="s">
        <v>1309</v>
      </c>
      <c r="M6" s="149" t="s">
        <v>1310</v>
      </c>
      <c r="N6" s="157" t="s">
        <v>694</v>
      </c>
      <c r="O6" s="106"/>
      <c r="P6" s="157" t="s">
        <v>695</v>
      </c>
      <c r="Q6" s="106"/>
      <c r="R6" s="144" t="s">
        <v>442</v>
      </c>
      <c r="S6" s="149" t="s">
        <v>781</v>
      </c>
      <c r="T6" s="155" t="s">
        <v>443</v>
      </c>
      <c r="U6" s="155" t="s">
        <v>445</v>
      </c>
      <c r="V6" s="155" t="s">
        <v>588</v>
      </c>
      <c r="X6" s="20" t="s">
        <v>602</v>
      </c>
      <c r="Y6" s="22" t="s">
        <v>913</v>
      </c>
      <c r="Z6" s="39" t="s">
        <v>1259</v>
      </c>
      <c r="AA6" s="39" t="s">
        <v>1311</v>
      </c>
      <c r="AB6" s="20" t="s">
        <v>655</v>
      </c>
      <c r="AC6" s="23" t="s">
        <v>630</v>
      </c>
      <c r="AD6" s="23" t="s">
        <v>604</v>
      </c>
      <c r="AE6" s="20" t="s">
        <v>605</v>
      </c>
      <c r="AF6" s="20"/>
      <c r="AG6" s="30" t="s">
        <v>606</v>
      </c>
      <c r="AH6" s="31"/>
      <c r="AI6" s="31"/>
      <c r="AJ6" s="31"/>
      <c r="AK6" s="31"/>
      <c r="AL6" s="31"/>
      <c r="AM6" s="32"/>
      <c r="AN6" s="33" t="s">
        <v>607</v>
      </c>
      <c r="AO6" s="33"/>
      <c r="AP6" s="33" t="s">
        <v>656</v>
      </c>
      <c r="AQ6" s="33"/>
      <c r="AR6" s="33" t="s">
        <v>608</v>
      </c>
      <c r="AS6" s="38"/>
      <c r="AT6" s="20" t="s">
        <v>609</v>
      </c>
      <c r="AU6" s="20" t="s">
        <v>657</v>
      </c>
      <c r="AV6" s="20"/>
      <c r="AW6" s="69" t="s">
        <v>658</v>
      </c>
      <c r="AX6" s="70"/>
      <c r="AY6" s="70"/>
      <c r="AZ6" s="70"/>
      <c r="BA6" s="70"/>
      <c r="BB6" s="20" t="s">
        <v>443</v>
      </c>
      <c r="BC6" s="40"/>
      <c r="BD6" s="38" t="s">
        <v>610</v>
      </c>
      <c r="BE6" s="38" t="s">
        <v>611</v>
      </c>
      <c r="BF6" s="33" t="s">
        <v>612</v>
      </c>
      <c r="BG6" s="38"/>
    </row>
    <row r="7" customHeight="1" spans="1:59">
      <c r="A7" s="156"/>
      <c r="B7" s="156"/>
      <c r="C7" s="150"/>
      <c r="D7" s="150"/>
      <c r="E7" s="156"/>
      <c r="F7" s="156"/>
      <c r="G7" s="156"/>
      <c r="H7" s="156"/>
      <c r="I7" s="156"/>
      <c r="J7" s="150"/>
      <c r="K7" s="150"/>
      <c r="L7" s="150"/>
      <c r="M7" s="150"/>
      <c r="N7" s="132" t="s">
        <v>442</v>
      </c>
      <c r="O7" s="132" t="s">
        <v>781</v>
      </c>
      <c r="P7" s="132" t="s">
        <v>442</v>
      </c>
      <c r="Q7" s="132" t="s">
        <v>781</v>
      </c>
      <c r="R7" s="145"/>
      <c r="S7" s="150"/>
      <c r="T7" s="156"/>
      <c r="U7" s="156"/>
      <c r="V7" s="156"/>
      <c r="X7" s="20"/>
      <c r="Y7" s="20"/>
      <c r="Z7" s="109"/>
      <c r="AA7" s="109"/>
      <c r="AB7" s="20"/>
      <c r="AC7" s="20"/>
      <c r="AD7" s="20"/>
      <c r="AE7" s="20"/>
      <c r="AF7" s="20"/>
      <c r="AG7" s="33" t="s">
        <v>617</v>
      </c>
      <c r="AH7" s="33" t="s">
        <v>618</v>
      </c>
      <c r="AI7" s="95" t="s">
        <v>972</v>
      </c>
      <c r="AJ7" s="95" t="s">
        <v>1049</v>
      </c>
      <c r="AK7" s="33" t="s">
        <v>667</v>
      </c>
      <c r="AL7" s="33" t="s">
        <v>620</v>
      </c>
      <c r="AM7" s="30" t="s">
        <v>621</v>
      </c>
      <c r="AN7" s="33" t="s">
        <v>622</v>
      </c>
      <c r="AO7" s="33" t="s">
        <v>623</v>
      </c>
      <c r="AP7" s="33" t="s">
        <v>622</v>
      </c>
      <c r="AQ7" s="33" t="s">
        <v>668</v>
      </c>
      <c r="AR7" s="33"/>
      <c r="AS7" s="41"/>
      <c r="AT7" s="20"/>
      <c r="AU7" s="20" t="s">
        <v>669</v>
      </c>
      <c r="AV7" s="20" t="s">
        <v>670</v>
      </c>
      <c r="AW7" s="110" t="s">
        <v>1312</v>
      </c>
      <c r="AX7" s="110" t="s">
        <v>1065</v>
      </c>
      <c r="AY7" s="110" t="s">
        <v>1066</v>
      </c>
      <c r="AZ7" s="110" t="s">
        <v>1067</v>
      </c>
      <c r="BA7" s="110"/>
      <c r="BB7" s="20"/>
      <c r="BC7" s="43"/>
      <c r="BD7" s="41"/>
      <c r="BE7" s="41"/>
      <c r="BF7" s="33"/>
      <c r="BG7" s="41"/>
    </row>
    <row r="8" customHeight="1" spans="1:59">
      <c r="A8" s="107" t="str">
        <f>IF(B8="","",ROW()-7)</f>
        <v/>
      </c>
      <c r="B8" s="13"/>
      <c r="C8" s="13"/>
      <c r="D8" s="13"/>
      <c r="E8" s="9"/>
      <c r="F8" s="9"/>
      <c r="G8" s="9"/>
      <c r="H8" s="9"/>
      <c r="I8" s="9"/>
      <c r="J8" s="9"/>
      <c r="K8" s="9"/>
      <c r="L8" s="9"/>
      <c r="M8" s="9"/>
      <c r="N8" s="9"/>
      <c r="O8" s="9"/>
      <c r="P8" s="9"/>
      <c r="Q8" s="9"/>
      <c r="R8" s="16">
        <f>N8+P8</f>
        <v>0</v>
      </c>
      <c r="S8" s="16">
        <f>O8+Q8</f>
        <v>0</v>
      </c>
      <c r="T8" s="16"/>
      <c r="U8" s="16" t="str">
        <f t="shared" ref="U8:U31" si="0">IF(R8-S8=0,"",(T8-R8+S8)/(R8-S8)*100)</f>
        <v/>
      </c>
      <c r="V8" s="27"/>
      <c r="X8" s="28"/>
      <c r="Y8" s="28"/>
      <c r="Z8" s="28"/>
      <c r="AA8" s="28"/>
      <c r="AB8" s="28"/>
      <c r="AC8" s="28"/>
      <c r="AD8" s="28"/>
      <c r="AE8" s="28"/>
      <c r="AF8" s="28"/>
      <c r="AG8" s="28"/>
      <c r="AH8" s="28"/>
      <c r="AI8" s="28"/>
      <c r="AJ8" s="28"/>
      <c r="AK8" s="28"/>
      <c r="AL8" s="34"/>
      <c r="AM8" s="34"/>
      <c r="AN8" s="28"/>
      <c r="AO8" s="34"/>
      <c r="AP8" s="34"/>
      <c r="AQ8" s="34"/>
      <c r="AR8" s="34"/>
      <c r="AS8" s="34"/>
      <c r="AT8" s="34"/>
      <c r="AU8" s="34" t="s">
        <v>208</v>
      </c>
      <c r="AV8" s="34"/>
      <c r="AW8" s="34"/>
      <c r="AX8" s="34"/>
      <c r="AY8" s="34"/>
      <c r="AZ8" s="34">
        <f>AW8*(1+AX8*AY8/2)</f>
        <v>0</v>
      </c>
      <c r="BA8" s="34"/>
      <c r="BB8" s="34"/>
      <c r="BC8" s="34"/>
      <c r="BD8" s="44" t="str">
        <f>IFERROR((BB8-R8+S8)/(R8-S8)*100,"")</f>
        <v/>
      </c>
      <c r="BE8" s="34"/>
      <c r="BF8" s="34"/>
      <c r="BG8" s="34"/>
    </row>
    <row r="9" customHeight="1" spans="1:59">
      <c r="A9" s="107" t="str">
        <f t="shared" ref="A9:A30" si="1">IF(B9="","",ROW()-7)</f>
        <v/>
      </c>
      <c r="B9" s="13"/>
      <c r="C9" s="13"/>
      <c r="D9" s="13"/>
      <c r="E9" s="9"/>
      <c r="F9" s="9"/>
      <c r="G9" s="9"/>
      <c r="H9" s="9"/>
      <c r="I9" s="9"/>
      <c r="J9" s="9"/>
      <c r="K9" s="9"/>
      <c r="L9" s="9"/>
      <c r="M9" s="9"/>
      <c r="N9" s="9"/>
      <c r="O9" s="9"/>
      <c r="P9" s="9"/>
      <c r="Q9" s="9"/>
      <c r="R9" s="16">
        <f t="shared" ref="R9:R30" si="2">N9+P9</f>
        <v>0</v>
      </c>
      <c r="S9" s="16">
        <f t="shared" ref="S9:S30" si="3">O9+Q9</f>
        <v>0</v>
      </c>
      <c r="T9" s="16"/>
      <c r="U9" s="16" t="str">
        <f t="shared" si="0"/>
        <v/>
      </c>
      <c r="V9" s="27"/>
      <c r="X9" s="28"/>
      <c r="Y9" s="28"/>
      <c r="Z9" s="28"/>
      <c r="AA9" s="28"/>
      <c r="AB9" s="28"/>
      <c r="AC9" s="28"/>
      <c r="AD9" s="28"/>
      <c r="AE9" s="28"/>
      <c r="AF9" s="28"/>
      <c r="AG9" s="28"/>
      <c r="AH9" s="28"/>
      <c r="AI9" s="28"/>
      <c r="AJ9" s="28"/>
      <c r="AK9" s="28"/>
      <c r="AL9" s="35"/>
      <c r="AM9" s="34"/>
      <c r="AN9" s="28"/>
      <c r="AO9" s="34"/>
      <c r="AP9" s="34"/>
      <c r="AQ9" s="34"/>
      <c r="AR9" s="34"/>
      <c r="AS9" s="34"/>
      <c r="AT9" s="34"/>
      <c r="AU9" s="34"/>
      <c r="AV9" s="34"/>
      <c r="AW9" s="34"/>
      <c r="AX9" s="34"/>
      <c r="AY9" s="34"/>
      <c r="AZ9" s="34">
        <f t="shared" ref="AZ9:AZ33" si="4">AW9*(1+AX9*AY9/2)</f>
        <v>0</v>
      </c>
      <c r="BA9" s="34"/>
      <c r="BB9" s="34"/>
      <c r="BC9" s="34"/>
      <c r="BD9" s="44" t="str">
        <f t="shared" ref="BD9:BD33" si="5">IFERROR((BB9-R9+S9)/(R9-S9)*100,"")</f>
        <v/>
      </c>
      <c r="BE9" s="34"/>
      <c r="BF9" s="34"/>
      <c r="BG9" s="34"/>
    </row>
    <row r="10" customHeight="1" spans="1:59">
      <c r="A10" s="107" t="str">
        <f t="shared" si="1"/>
        <v/>
      </c>
      <c r="B10" s="13"/>
      <c r="C10" s="13"/>
      <c r="D10" s="13"/>
      <c r="E10" s="9"/>
      <c r="F10" s="9"/>
      <c r="G10" s="9"/>
      <c r="H10" s="9"/>
      <c r="I10" s="9"/>
      <c r="J10" s="9"/>
      <c r="K10" s="9"/>
      <c r="L10" s="9"/>
      <c r="M10" s="9"/>
      <c r="N10" s="9"/>
      <c r="O10" s="9"/>
      <c r="P10" s="9"/>
      <c r="Q10" s="9"/>
      <c r="R10" s="16">
        <f t="shared" si="2"/>
        <v>0</v>
      </c>
      <c r="S10" s="16">
        <f t="shared" si="3"/>
        <v>0</v>
      </c>
      <c r="T10" s="16"/>
      <c r="U10" s="16" t="str">
        <f t="shared" si="0"/>
        <v/>
      </c>
      <c r="V10" s="27"/>
      <c r="X10" s="28"/>
      <c r="Y10" s="28"/>
      <c r="Z10" s="28"/>
      <c r="AA10" s="28"/>
      <c r="AB10" s="28"/>
      <c r="AC10" s="28"/>
      <c r="AD10" s="28"/>
      <c r="AE10" s="28"/>
      <c r="AF10" s="28"/>
      <c r="AG10" s="28"/>
      <c r="AH10" s="28"/>
      <c r="AI10" s="28"/>
      <c r="AJ10" s="28"/>
      <c r="AK10" s="28"/>
      <c r="AL10" s="35"/>
      <c r="AM10" s="34"/>
      <c r="AN10" s="28"/>
      <c r="AO10" s="34"/>
      <c r="AP10" s="34"/>
      <c r="AQ10" s="34"/>
      <c r="AR10" s="34"/>
      <c r="AS10" s="34"/>
      <c r="AT10" s="34"/>
      <c r="AU10" s="34"/>
      <c r="AV10" s="34"/>
      <c r="AW10" s="34"/>
      <c r="AX10" s="34"/>
      <c r="AY10" s="34"/>
      <c r="AZ10" s="34">
        <f t="shared" si="4"/>
        <v>0</v>
      </c>
      <c r="BA10" s="34"/>
      <c r="BB10" s="34"/>
      <c r="BC10" s="34"/>
      <c r="BD10" s="44" t="str">
        <f t="shared" si="5"/>
        <v/>
      </c>
      <c r="BE10" s="34"/>
      <c r="BF10" s="34"/>
      <c r="BG10" s="34"/>
    </row>
    <row r="11" customHeight="1" spans="1:59">
      <c r="A11" s="107" t="str">
        <f t="shared" si="1"/>
        <v/>
      </c>
      <c r="B11" s="13"/>
      <c r="C11" s="13"/>
      <c r="D11" s="13"/>
      <c r="E11" s="9"/>
      <c r="F11" s="9"/>
      <c r="G11" s="9"/>
      <c r="H11" s="9"/>
      <c r="I11" s="9"/>
      <c r="J11" s="9"/>
      <c r="K11" s="9"/>
      <c r="L11" s="9"/>
      <c r="M11" s="9"/>
      <c r="N11" s="9"/>
      <c r="O11" s="9"/>
      <c r="P11" s="9"/>
      <c r="Q11" s="9"/>
      <c r="R11" s="16">
        <f t="shared" si="2"/>
        <v>0</v>
      </c>
      <c r="S11" s="16">
        <f t="shared" si="3"/>
        <v>0</v>
      </c>
      <c r="T11" s="16"/>
      <c r="U11" s="16" t="str">
        <f t="shared" si="0"/>
        <v/>
      </c>
      <c r="V11" s="27"/>
      <c r="X11" s="28"/>
      <c r="Y11" s="28"/>
      <c r="Z11" s="28"/>
      <c r="AA11" s="28"/>
      <c r="AB11" s="28"/>
      <c r="AC11" s="28"/>
      <c r="AD11" s="28"/>
      <c r="AE11" s="28"/>
      <c r="AF11" s="28"/>
      <c r="AG11" s="28"/>
      <c r="AH11" s="28"/>
      <c r="AI11" s="28"/>
      <c r="AJ11" s="28"/>
      <c r="AK11" s="28"/>
      <c r="AL11" s="35"/>
      <c r="AM11" s="34"/>
      <c r="AN11" s="28"/>
      <c r="AO11" s="34"/>
      <c r="AP11" s="34"/>
      <c r="AQ11" s="34"/>
      <c r="AR11" s="34"/>
      <c r="AS11" s="34"/>
      <c r="AT11" s="34"/>
      <c r="AU11" s="34"/>
      <c r="AV11" s="34"/>
      <c r="AW11" s="34"/>
      <c r="AX11" s="34"/>
      <c r="AY11" s="34"/>
      <c r="AZ11" s="34">
        <f t="shared" si="4"/>
        <v>0</v>
      </c>
      <c r="BA11" s="34"/>
      <c r="BB11" s="34"/>
      <c r="BC11" s="34"/>
      <c r="BD11" s="44" t="str">
        <f t="shared" si="5"/>
        <v/>
      </c>
      <c r="BE11" s="34"/>
      <c r="BF11" s="34"/>
      <c r="BG11" s="34"/>
    </row>
    <row r="12" customHeight="1" spans="1:59">
      <c r="A12" s="107" t="str">
        <f t="shared" si="1"/>
        <v/>
      </c>
      <c r="B12" s="13"/>
      <c r="C12" s="13"/>
      <c r="D12" s="13"/>
      <c r="E12" s="9"/>
      <c r="F12" s="9"/>
      <c r="G12" s="9"/>
      <c r="H12" s="9"/>
      <c r="I12" s="9"/>
      <c r="J12" s="9"/>
      <c r="K12" s="9"/>
      <c r="L12" s="9"/>
      <c r="M12" s="9"/>
      <c r="N12" s="9"/>
      <c r="O12" s="9"/>
      <c r="P12" s="9"/>
      <c r="Q12" s="9"/>
      <c r="R12" s="16">
        <f t="shared" si="2"/>
        <v>0</v>
      </c>
      <c r="S12" s="16">
        <f t="shared" si="3"/>
        <v>0</v>
      </c>
      <c r="T12" s="16"/>
      <c r="U12" s="16" t="str">
        <f t="shared" si="0"/>
        <v/>
      </c>
      <c r="V12" s="27"/>
      <c r="X12" s="28"/>
      <c r="Y12" s="28"/>
      <c r="Z12" s="28"/>
      <c r="AA12" s="28"/>
      <c r="AB12" s="28"/>
      <c r="AC12" s="28"/>
      <c r="AD12" s="28"/>
      <c r="AE12" s="28"/>
      <c r="AF12" s="28"/>
      <c r="AG12" s="28"/>
      <c r="AH12" s="28"/>
      <c r="AI12" s="28"/>
      <c r="AJ12" s="28"/>
      <c r="AK12" s="28"/>
      <c r="AL12" s="35"/>
      <c r="AM12" s="34"/>
      <c r="AN12" s="28"/>
      <c r="AO12" s="34"/>
      <c r="AP12" s="34"/>
      <c r="AQ12" s="34"/>
      <c r="AR12" s="34"/>
      <c r="AS12" s="34"/>
      <c r="AT12" s="34"/>
      <c r="AU12" s="34"/>
      <c r="AV12" s="34"/>
      <c r="AW12" s="34"/>
      <c r="AX12" s="34"/>
      <c r="AY12" s="34"/>
      <c r="AZ12" s="34">
        <f t="shared" si="4"/>
        <v>0</v>
      </c>
      <c r="BA12" s="34"/>
      <c r="BB12" s="34"/>
      <c r="BC12" s="34"/>
      <c r="BD12" s="44" t="str">
        <f t="shared" si="5"/>
        <v/>
      </c>
      <c r="BE12" s="34"/>
      <c r="BF12" s="34"/>
      <c r="BG12" s="34"/>
    </row>
    <row r="13" customHeight="1" spans="1:59">
      <c r="A13" s="107" t="str">
        <f t="shared" si="1"/>
        <v/>
      </c>
      <c r="B13" s="13"/>
      <c r="C13" s="13"/>
      <c r="D13" s="13"/>
      <c r="E13" s="9"/>
      <c r="F13" s="9"/>
      <c r="G13" s="9"/>
      <c r="H13" s="9"/>
      <c r="I13" s="9"/>
      <c r="J13" s="9"/>
      <c r="K13" s="9"/>
      <c r="L13" s="9"/>
      <c r="M13" s="9"/>
      <c r="N13" s="9"/>
      <c r="O13" s="9"/>
      <c r="P13" s="9"/>
      <c r="Q13" s="9"/>
      <c r="R13" s="16">
        <f t="shared" si="2"/>
        <v>0</v>
      </c>
      <c r="S13" s="16">
        <f t="shared" si="3"/>
        <v>0</v>
      </c>
      <c r="T13" s="16"/>
      <c r="U13" s="16" t="str">
        <f t="shared" si="0"/>
        <v/>
      </c>
      <c r="V13" s="27"/>
      <c r="X13" s="28"/>
      <c r="Y13" s="28"/>
      <c r="Z13" s="28"/>
      <c r="AA13" s="28"/>
      <c r="AB13" s="28"/>
      <c r="AC13" s="28"/>
      <c r="AD13" s="28"/>
      <c r="AE13" s="28"/>
      <c r="AF13" s="28"/>
      <c r="AG13" s="28"/>
      <c r="AH13" s="28"/>
      <c r="AI13" s="28"/>
      <c r="AJ13" s="28"/>
      <c r="AK13" s="28"/>
      <c r="AL13" s="35"/>
      <c r="AM13" s="34"/>
      <c r="AN13" s="28"/>
      <c r="AO13" s="34"/>
      <c r="AP13" s="34"/>
      <c r="AQ13" s="34"/>
      <c r="AR13" s="34"/>
      <c r="AS13" s="34"/>
      <c r="AT13" s="34"/>
      <c r="AU13" s="34"/>
      <c r="AV13" s="34"/>
      <c r="AW13" s="34"/>
      <c r="AX13" s="34"/>
      <c r="AY13" s="34"/>
      <c r="AZ13" s="34">
        <f t="shared" si="4"/>
        <v>0</v>
      </c>
      <c r="BA13" s="34"/>
      <c r="BB13" s="34"/>
      <c r="BC13" s="34"/>
      <c r="BD13" s="44" t="str">
        <f t="shared" si="5"/>
        <v/>
      </c>
      <c r="BE13" s="34"/>
      <c r="BF13" s="34"/>
      <c r="BG13" s="34"/>
    </row>
    <row r="14" customHeight="1" spans="1:59">
      <c r="A14" s="107" t="str">
        <f t="shared" si="1"/>
        <v/>
      </c>
      <c r="B14" s="13"/>
      <c r="C14" s="13"/>
      <c r="D14" s="13"/>
      <c r="E14" s="9"/>
      <c r="F14" s="9"/>
      <c r="G14" s="9"/>
      <c r="H14" s="9"/>
      <c r="I14" s="9"/>
      <c r="J14" s="9"/>
      <c r="K14" s="9"/>
      <c r="L14" s="9"/>
      <c r="M14" s="9"/>
      <c r="N14" s="9"/>
      <c r="O14" s="9"/>
      <c r="P14" s="9"/>
      <c r="Q14" s="9"/>
      <c r="R14" s="16">
        <f t="shared" si="2"/>
        <v>0</v>
      </c>
      <c r="S14" s="16">
        <f t="shared" si="3"/>
        <v>0</v>
      </c>
      <c r="T14" s="16"/>
      <c r="U14" s="16" t="str">
        <f t="shared" si="0"/>
        <v/>
      </c>
      <c r="V14" s="27"/>
      <c r="X14" s="28"/>
      <c r="Y14" s="28"/>
      <c r="Z14" s="28"/>
      <c r="AA14" s="28"/>
      <c r="AB14" s="28"/>
      <c r="AC14" s="28"/>
      <c r="AD14" s="28"/>
      <c r="AE14" s="28"/>
      <c r="AF14" s="28"/>
      <c r="AG14" s="28"/>
      <c r="AH14" s="28"/>
      <c r="AI14" s="28"/>
      <c r="AJ14" s="28"/>
      <c r="AK14" s="28"/>
      <c r="AL14" s="35"/>
      <c r="AM14" s="34"/>
      <c r="AN14" s="28"/>
      <c r="AO14" s="34"/>
      <c r="AP14" s="34"/>
      <c r="AQ14" s="34"/>
      <c r="AR14" s="34"/>
      <c r="AS14" s="34"/>
      <c r="AT14" s="34"/>
      <c r="AU14" s="34"/>
      <c r="AV14" s="34"/>
      <c r="AW14" s="34"/>
      <c r="AX14" s="34"/>
      <c r="AY14" s="34"/>
      <c r="AZ14" s="34">
        <f t="shared" si="4"/>
        <v>0</v>
      </c>
      <c r="BA14" s="34"/>
      <c r="BB14" s="34"/>
      <c r="BC14" s="34"/>
      <c r="BD14" s="44" t="str">
        <f t="shared" si="5"/>
        <v/>
      </c>
      <c r="BE14" s="34"/>
      <c r="BF14" s="34"/>
      <c r="BG14" s="34"/>
    </row>
    <row r="15" customHeight="1" spans="1:59">
      <c r="A15" s="107" t="str">
        <f t="shared" si="1"/>
        <v/>
      </c>
      <c r="B15" s="13"/>
      <c r="C15" s="13"/>
      <c r="D15" s="13"/>
      <c r="E15" s="9"/>
      <c r="F15" s="9"/>
      <c r="G15" s="9"/>
      <c r="H15" s="9"/>
      <c r="I15" s="9"/>
      <c r="J15" s="9"/>
      <c r="K15" s="9"/>
      <c r="L15" s="9"/>
      <c r="M15" s="9"/>
      <c r="N15" s="9"/>
      <c r="O15" s="9"/>
      <c r="P15" s="9"/>
      <c r="Q15" s="9"/>
      <c r="R15" s="16">
        <f t="shared" si="2"/>
        <v>0</v>
      </c>
      <c r="S15" s="16">
        <f t="shared" si="3"/>
        <v>0</v>
      </c>
      <c r="T15" s="16"/>
      <c r="U15" s="16" t="str">
        <f t="shared" si="0"/>
        <v/>
      </c>
      <c r="V15" s="27"/>
      <c r="X15" s="28"/>
      <c r="Y15" s="28"/>
      <c r="Z15" s="28"/>
      <c r="AA15" s="28"/>
      <c r="AB15" s="28"/>
      <c r="AC15" s="28"/>
      <c r="AD15" s="28"/>
      <c r="AE15" s="28"/>
      <c r="AF15" s="28"/>
      <c r="AG15" s="28"/>
      <c r="AH15" s="28"/>
      <c r="AI15" s="28"/>
      <c r="AJ15" s="28"/>
      <c r="AK15" s="28"/>
      <c r="AL15" s="35"/>
      <c r="AM15" s="34"/>
      <c r="AN15" s="28"/>
      <c r="AO15" s="34"/>
      <c r="AP15" s="34"/>
      <c r="AQ15" s="34"/>
      <c r="AR15" s="34"/>
      <c r="AS15" s="34"/>
      <c r="AT15" s="34"/>
      <c r="AU15" s="34"/>
      <c r="AV15" s="34"/>
      <c r="AW15" s="34"/>
      <c r="AX15" s="34"/>
      <c r="AY15" s="34"/>
      <c r="AZ15" s="34">
        <f t="shared" si="4"/>
        <v>0</v>
      </c>
      <c r="BA15" s="34"/>
      <c r="BB15" s="34"/>
      <c r="BC15" s="34"/>
      <c r="BD15" s="44" t="str">
        <f t="shared" si="5"/>
        <v/>
      </c>
      <c r="BE15" s="34"/>
      <c r="BF15" s="34"/>
      <c r="BG15" s="34"/>
    </row>
    <row r="16" customHeight="1" spans="1:59">
      <c r="A16" s="107" t="str">
        <f t="shared" si="1"/>
        <v/>
      </c>
      <c r="B16" s="13"/>
      <c r="C16" s="13"/>
      <c r="D16" s="13"/>
      <c r="E16" s="9"/>
      <c r="F16" s="9"/>
      <c r="G16" s="9"/>
      <c r="H16" s="9"/>
      <c r="I16" s="9"/>
      <c r="J16" s="9"/>
      <c r="K16" s="9"/>
      <c r="L16" s="9"/>
      <c r="M16" s="9"/>
      <c r="N16" s="9"/>
      <c r="O16" s="9"/>
      <c r="P16" s="9"/>
      <c r="Q16" s="9"/>
      <c r="R16" s="16">
        <f t="shared" si="2"/>
        <v>0</v>
      </c>
      <c r="S16" s="16">
        <f t="shared" si="3"/>
        <v>0</v>
      </c>
      <c r="T16" s="16"/>
      <c r="U16" s="16" t="str">
        <f t="shared" si="0"/>
        <v/>
      </c>
      <c r="V16" s="27"/>
      <c r="X16" s="28"/>
      <c r="Y16" s="28"/>
      <c r="Z16" s="28"/>
      <c r="AA16" s="28"/>
      <c r="AB16" s="28"/>
      <c r="AC16" s="28"/>
      <c r="AD16" s="28"/>
      <c r="AE16" s="28"/>
      <c r="AF16" s="28"/>
      <c r="AG16" s="28"/>
      <c r="AH16" s="28"/>
      <c r="AI16" s="28"/>
      <c r="AJ16" s="28"/>
      <c r="AK16" s="28"/>
      <c r="AL16" s="35"/>
      <c r="AM16" s="34"/>
      <c r="AN16" s="28"/>
      <c r="AO16" s="34"/>
      <c r="AP16" s="34"/>
      <c r="AQ16" s="34"/>
      <c r="AR16" s="34"/>
      <c r="AS16" s="34"/>
      <c r="AT16" s="34"/>
      <c r="AU16" s="34"/>
      <c r="AV16" s="34"/>
      <c r="AW16" s="34"/>
      <c r="AX16" s="34"/>
      <c r="AY16" s="34"/>
      <c r="AZ16" s="34">
        <f t="shared" si="4"/>
        <v>0</v>
      </c>
      <c r="BA16" s="34"/>
      <c r="BB16" s="34"/>
      <c r="BC16" s="34"/>
      <c r="BD16" s="44" t="str">
        <f t="shared" si="5"/>
        <v/>
      </c>
      <c r="BE16" s="34"/>
      <c r="BF16" s="34"/>
      <c r="BG16" s="34"/>
    </row>
    <row r="17" customHeight="1" spans="1:59">
      <c r="A17" s="107" t="str">
        <f t="shared" si="1"/>
        <v/>
      </c>
      <c r="B17" s="13"/>
      <c r="C17" s="13"/>
      <c r="D17" s="13"/>
      <c r="E17" s="9"/>
      <c r="F17" s="9"/>
      <c r="G17" s="9"/>
      <c r="H17" s="9"/>
      <c r="I17" s="9"/>
      <c r="J17" s="9"/>
      <c r="K17" s="9"/>
      <c r="L17" s="9"/>
      <c r="M17" s="9"/>
      <c r="N17" s="9"/>
      <c r="O17" s="9"/>
      <c r="P17" s="9"/>
      <c r="Q17" s="9"/>
      <c r="R17" s="16">
        <f t="shared" si="2"/>
        <v>0</v>
      </c>
      <c r="S17" s="16">
        <f t="shared" si="3"/>
        <v>0</v>
      </c>
      <c r="T17" s="16"/>
      <c r="U17" s="16" t="str">
        <f t="shared" si="0"/>
        <v/>
      </c>
      <c r="V17" s="27"/>
      <c r="X17" s="28"/>
      <c r="Y17" s="28"/>
      <c r="Z17" s="28"/>
      <c r="AA17" s="28"/>
      <c r="AB17" s="28"/>
      <c r="AC17" s="28"/>
      <c r="AD17" s="28"/>
      <c r="AE17" s="28"/>
      <c r="AF17" s="28"/>
      <c r="AG17" s="28"/>
      <c r="AH17" s="28"/>
      <c r="AI17" s="28"/>
      <c r="AJ17" s="28"/>
      <c r="AK17" s="28"/>
      <c r="AL17" s="35"/>
      <c r="AM17" s="34"/>
      <c r="AN17" s="28"/>
      <c r="AO17" s="34"/>
      <c r="AP17" s="34"/>
      <c r="AQ17" s="34"/>
      <c r="AR17" s="34"/>
      <c r="AS17" s="34"/>
      <c r="AT17" s="34"/>
      <c r="AU17" s="34"/>
      <c r="AV17" s="34"/>
      <c r="AW17" s="34"/>
      <c r="AX17" s="34"/>
      <c r="AY17" s="34"/>
      <c r="AZ17" s="34">
        <f t="shared" si="4"/>
        <v>0</v>
      </c>
      <c r="BA17" s="34"/>
      <c r="BB17" s="34"/>
      <c r="BC17" s="34"/>
      <c r="BD17" s="44" t="str">
        <f t="shared" si="5"/>
        <v/>
      </c>
      <c r="BE17" s="34"/>
      <c r="BF17" s="34"/>
      <c r="BG17" s="34"/>
    </row>
    <row r="18" customHeight="1" spans="1:59">
      <c r="A18" s="107" t="str">
        <f t="shared" si="1"/>
        <v/>
      </c>
      <c r="B18" s="13"/>
      <c r="C18" s="13"/>
      <c r="D18" s="13"/>
      <c r="E18" s="9"/>
      <c r="F18" s="9"/>
      <c r="G18" s="9"/>
      <c r="H18" s="9"/>
      <c r="I18" s="9"/>
      <c r="J18" s="9"/>
      <c r="K18" s="9"/>
      <c r="L18" s="9"/>
      <c r="M18" s="9"/>
      <c r="N18" s="9"/>
      <c r="O18" s="9"/>
      <c r="P18" s="9"/>
      <c r="Q18" s="9"/>
      <c r="R18" s="16">
        <f t="shared" si="2"/>
        <v>0</v>
      </c>
      <c r="S18" s="16">
        <f t="shared" si="3"/>
        <v>0</v>
      </c>
      <c r="T18" s="16"/>
      <c r="U18" s="16" t="str">
        <f t="shared" si="0"/>
        <v/>
      </c>
      <c r="V18" s="27"/>
      <c r="X18" s="28"/>
      <c r="Y18" s="28"/>
      <c r="Z18" s="28"/>
      <c r="AA18" s="28"/>
      <c r="AB18" s="28"/>
      <c r="AC18" s="28"/>
      <c r="AD18" s="28"/>
      <c r="AE18" s="28"/>
      <c r="AF18" s="28"/>
      <c r="AG18" s="28"/>
      <c r="AH18" s="28"/>
      <c r="AI18" s="28"/>
      <c r="AJ18" s="28"/>
      <c r="AK18" s="28"/>
      <c r="AL18" s="35"/>
      <c r="AM18" s="34"/>
      <c r="AN18" s="28"/>
      <c r="AO18" s="34"/>
      <c r="AP18" s="34"/>
      <c r="AQ18" s="34"/>
      <c r="AR18" s="34"/>
      <c r="AS18" s="34"/>
      <c r="AT18" s="34"/>
      <c r="AU18" s="34"/>
      <c r="AV18" s="34"/>
      <c r="AW18" s="34"/>
      <c r="AX18" s="34"/>
      <c r="AY18" s="34"/>
      <c r="AZ18" s="34">
        <f t="shared" si="4"/>
        <v>0</v>
      </c>
      <c r="BA18" s="34"/>
      <c r="BB18" s="34"/>
      <c r="BC18" s="34"/>
      <c r="BD18" s="44" t="str">
        <f t="shared" si="5"/>
        <v/>
      </c>
      <c r="BE18" s="34"/>
      <c r="BF18" s="34"/>
      <c r="BG18" s="34"/>
    </row>
    <row r="19" customHeight="1" spans="1:59">
      <c r="A19" s="107" t="str">
        <f t="shared" si="1"/>
        <v/>
      </c>
      <c r="B19" s="13"/>
      <c r="C19" s="13"/>
      <c r="D19" s="13"/>
      <c r="E19" s="9"/>
      <c r="F19" s="9"/>
      <c r="G19" s="9"/>
      <c r="H19" s="9"/>
      <c r="I19" s="9"/>
      <c r="J19" s="9"/>
      <c r="K19" s="9"/>
      <c r="L19" s="9"/>
      <c r="M19" s="9"/>
      <c r="N19" s="9"/>
      <c r="O19" s="9"/>
      <c r="P19" s="9"/>
      <c r="Q19" s="9"/>
      <c r="R19" s="16">
        <f t="shared" si="2"/>
        <v>0</v>
      </c>
      <c r="S19" s="16">
        <f t="shared" si="3"/>
        <v>0</v>
      </c>
      <c r="T19" s="16"/>
      <c r="U19" s="16" t="str">
        <f t="shared" si="0"/>
        <v/>
      </c>
      <c r="V19" s="27"/>
      <c r="X19" s="28"/>
      <c r="Y19" s="28"/>
      <c r="Z19" s="28"/>
      <c r="AA19" s="28"/>
      <c r="AB19" s="28"/>
      <c r="AC19" s="28"/>
      <c r="AD19" s="28"/>
      <c r="AE19" s="28"/>
      <c r="AF19" s="28"/>
      <c r="AG19" s="28"/>
      <c r="AH19" s="28"/>
      <c r="AI19" s="28"/>
      <c r="AJ19" s="28"/>
      <c r="AK19" s="28"/>
      <c r="AL19" s="35"/>
      <c r="AM19" s="34"/>
      <c r="AN19" s="28"/>
      <c r="AO19" s="34"/>
      <c r="AP19" s="34"/>
      <c r="AQ19" s="34"/>
      <c r="AR19" s="34"/>
      <c r="AS19" s="34"/>
      <c r="AT19" s="34"/>
      <c r="AU19" s="34"/>
      <c r="AV19" s="34"/>
      <c r="AW19" s="34"/>
      <c r="AX19" s="34"/>
      <c r="AY19" s="34"/>
      <c r="AZ19" s="34">
        <f t="shared" si="4"/>
        <v>0</v>
      </c>
      <c r="BA19" s="34"/>
      <c r="BB19" s="34"/>
      <c r="BC19" s="34"/>
      <c r="BD19" s="44" t="str">
        <f t="shared" si="5"/>
        <v/>
      </c>
      <c r="BE19" s="34"/>
      <c r="BF19" s="34"/>
      <c r="BG19" s="34"/>
    </row>
    <row r="20" customHeight="1" spans="1:59">
      <c r="A20" s="107" t="str">
        <f t="shared" si="1"/>
        <v/>
      </c>
      <c r="B20" s="13"/>
      <c r="C20" s="13"/>
      <c r="D20" s="13"/>
      <c r="E20" s="9"/>
      <c r="F20" s="9"/>
      <c r="G20" s="9"/>
      <c r="H20" s="9"/>
      <c r="I20" s="9"/>
      <c r="J20" s="9"/>
      <c r="K20" s="9"/>
      <c r="L20" s="9"/>
      <c r="M20" s="9"/>
      <c r="N20" s="9"/>
      <c r="O20" s="9"/>
      <c r="P20" s="9"/>
      <c r="Q20" s="9"/>
      <c r="R20" s="16">
        <f t="shared" si="2"/>
        <v>0</v>
      </c>
      <c r="S20" s="16">
        <f t="shared" si="3"/>
        <v>0</v>
      </c>
      <c r="T20" s="16"/>
      <c r="U20" s="16" t="str">
        <f t="shared" si="0"/>
        <v/>
      </c>
      <c r="V20" s="27"/>
      <c r="X20" s="28"/>
      <c r="Y20" s="28"/>
      <c r="Z20" s="28"/>
      <c r="AA20" s="28"/>
      <c r="AB20" s="28"/>
      <c r="AC20" s="28"/>
      <c r="AD20" s="28"/>
      <c r="AE20" s="28"/>
      <c r="AF20" s="28"/>
      <c r="AG20" s="28"/>
      <c r="AH20" s="28"/>
      <c r="AI20" s="28"/>
      <c r="AJ20" s="28"/>
      <c r="AK20" s="28"/>
      <c r="AL20" s="35"/>
      <c r="AM20" s="34"/>
      <c r="AN20" s="28"/>
      <c r="AO20" s="34"/>
      <c r="AP20" s="34"/>
      <c r="AQ20" s="34"/>
      <c r="AR20" s="34"/>
      <c r="AS20" s="34"/>
      <c r="AT20" s="34"/>
      <c r="AU20" s="34"/>
      <c r="AV20" s="34"/>
      <c r="AW20" s="34"/>
      <c r="AX20" s="34"/>
      <c r="AY20" s="34"/>
      <c r="AZ20" s="34">
        <f t="shared" si="4"/>
        <v>0</v>
      </c>
      <c r="BA20" s="34"/>
      <c r="BB20" s="34"/>
      <c r="BC20" s="34"/>
      <c r="BD20" s="44" t="str">
        <f t="shared" si="5"/>
        <v/>
      </c>
      <c r="BE20" s="34"/>
      <c r="BF20" s="34"/>
      <c r="BG20" s="34"/>
    </row>
    <row r="21" customHeight="1" spans="1:59">
      <c r="A21" s="107"/>
      <c r="B21" s="13"/>
      <c r="C21" s="13"/>
      <c r="D21" s="13"/>
      <c r="E21" s="9"/>
      <c r="F21" s="9"/>
      <c r="G21" s="9"/>
      <c r="H21" s="9"/>
      <c r="I21" s="9"/>
      <c r="J21" s="9"/>
      <c r="K21" s="9"/>
      <c r="L21" s="9"/>
      <c r="M21" s="9"/>
      <c r="N21" s="9"/>
      <c r="O21" s="9"/>
      <c r="P21" s="9"/>
      <c r="Q21" s="9"/>
      <c r="R21" s="16">
        <f t="shared" si="2"/>
        <v>0</v>
      </c>
      <c r="S21" s="16">
        <f t="shared" si="3"/>
        <v>0</v>
      </c>
      <c r="T21" s="16"/>
      <c r="U21" s="16" t="str">
        <f t="shared" ref="U21:U23" si="6">IF(R21-S21=0,"",(T21-R21+S21)/(R21-S21)*100)</f>
        <v/>
      </c>
      <c r="V21" s="27"/>
      <c r="X21" s="28"/>
      <c r="Y21" s="28"/>
      <c r="Z21" s="28"/>
      <c r="AA21" s="28"/>
      <c r="AB21" s="28"/>
      <c r="AC21" s="28"/>
      <c r="AD21" s="28"/>
      <c r="AE21" s="28"/>
      <c r="AF21" s="28"/>
      <c r="AG21" s="28"/>
      <c r="AH21" s="28"/>
      <c r="AI21" s="28"/>
      <c r="AJ21" s="28"/>
      <c r="AK21" s="28"/>
      <c r="AL21" s="35"/>
      <c r="AM21" s="34"/>
      <c r="AN21" s="28"/>
      <c r="AO21" s="34"/>
      <c r="AP21" s="34"/>
      <c r="AQ21" s="34"/>
      <c r="AR21" s="34"/>
      <c r="AS21" s="34"/>
      <c r="AT21" s="34"/>
      <c r="AU21" s="34"/>
      <c r="AV21" s="34"/>
      <c r="AW21" s="34"/>
      <c r="AX21" s="34"/>
      <c r="AY21" s="34"/>
      <c r="AZ21" s="34"/>
      <c r="BA21" s="34"/>
      <c r="BB21" s="34"/>
      <c r="BC21" s="34"/>
      <c r="BD21" s="44"/>
      <c r="BE21" s="34"/>
      <c r="BF21" s="34"/>
      <c r="BG21" s="34"/>
    </row>
    <row r="22" customHeight="1" spans="1:59">
      <c r="A22" s="107"/>
      <c r="B22" s="13"/>
      <c r="C22" s="13"/>
      <c r="D22" s="13"/>
      <c r="E22" s="9"/>
      <c r="F22" s="9"/>
      <c r="G22" s="9"/>
      <c r="H22" s="9"/>
      <c r="I22" s="9"/>
      <c r="J22" s="9"/>
      <c r="K22" s="9"/>
      <c r="L22" s="9"/>
      <c r="M22" s="9"/>
      <c r="N22" s="9"/>
      <c r="O22" s="9"/>
      <c r="P22" s="9"/>
      <c r="Q22" s="9"/>
      <c r="R22" s="16">
        <f t="shared" si="2"/>
        <v>0</v>
      </c>
      <c r="S22" s="16">
        <f t="shared" si="3"/>
        <v>0</v>
      </c>
      <c r="T22" s="16"/>
      <c r="U22" s="16" t="str">
        <f t="shared" si="6"/>
        <v/>
      </c>
      <c r="V22" s="27"/>
      <c r="X22" s="28"/>
      <c r="Y22" s="28"/>
      <c r="Z22" s="28"/>
      <c r="AA22" s="28"/>
      <c r="AB22" s="28"/>
      <c r="AC22" s="28"/>
      <c r="AD22" s="28"/>
      <c r="AE22" s="28"/>
      <c r="AF22" s="28"/>
      <c r="AG22" s="28"/>
      <c r="AH22" s="28"/>
      <c r="AI22" s="28"/>
      <c r="AJ22" s="28"/>
      <c r="AK22" s="28"/>
      <c r="AL22" s="35"/>
      <c r="AM22" s="34"/>
      <c r="AN22" s="28"/>
      <c r="AO22" s="34"/>
      <c r="AP22" s="34"/>
      <c r="AQ22" s="34"/>
      <c r="AR22" s="34"/>
      <c r="AS22" s="34"/>
      <c r="AT22" s="34"/>
      <c r="AU22" s="34"/>
      <c r="AV22" s="34"/>
      <c r="AW22" s="34"/>
      <c r="AX22" s="34"/>
      <c r="AY22" s="34"/>
      <c r="AZ22" s="34"/>
      <c r="BA22" s="34"/>
      <c r="BB22" s="34"/>
      <c r="BC22" s="34"/>
      <c r="BD22" s="44"/>
      <c r="BE22" s="34"/>
      <c r="BF22" s="34"/>
      <c r="BG22" s="34"/>
    </row>
    <row r="23" customHeight="1" spans="1:59">
      <c r="A23" s="107"/>
      <c r="B23" s="13"/>
      <c r="C23" s="13"/>
      <c r="D23" s="13"/>
      <c r="E23" s="9"/>
      <c r="F23" s="9"/>
      <c r="G23" s="9"/>
      <c r="H23" s="9"/>
      <c r="I23" s="9"/>
      <c r="J23" s="9"/>
      <c r="K23" s="9"/>
      <c r="L23" s="9"/>
      <c r="M23" s="9"/>
      <c r="N23" s="9"/>
      <c r="O23" s="9"/>
      <c r="P23" s="9"/>
      <c r="Q23" s="9"/>
      <c r="R23" s="16">
        <f t="shared" si="2"/>
        <v>0</v>
      </c>
      <c r="S23" s="16">
        <f t="shared" si="3"/>
        <v>0</v>
      </c>
      <c r="T23" s="16"/>
      <c r="U23" s="16" t="str">
        <f t="shared" si="6"/>
        <v/>
      </c>
      <c r="V23" s="27"/>
      <c r="X23" s="28"/>
      <c r="Y23" s="28"/>
      <c r="Z23" s="28"/>
      <c r="AA23" s="28"/>
      <c r="AB23" s="28"/>
      <c r="AC23" s="28"/>
      <c r="AD23" s="28"/>
      <c r="AE23" s="28"/>
      <c r="AF23" s="28"/>
      <c r="AG23" s="28"/>
      <c r="AH23" s="28"/>
      <c r="AI23" s="28"/>
      <c r="AJ23" s="28"/>
      <c r="AK23" s="28"/>
      <c r="AL23" s="35"/>
      <c r="AM23" s="34"/>
      <c r="AN23" s="28"/>
      <c r="AO23" s="34"/>
      <c r="AP23" s="34"/>
      <c r="AQ23" s="34"/>
      <c r="AR23" s="34"/>
      <c r="AS23" s="34"/>
      <c r="AT23" s="34"/>
      <c r="AU23" s="34"/>
      <c r="AV23" s="34"/>
      <c r="AW23" s="34"/>
      <c r="AX23" s="34"/>
      <c r="AY23" s="34"/>
      <c r="AZ23" s="34"/>
      <c r="BA23" s="34"/>
      <c r="BB23" s="34"/>
      <c r="BC23" s="34"/>
      <c r="BD23" s="44"/>
      <c r="BE23" s="34"/>
      <c r="BF23" s="34"/>
      <c r="BG23" s="34"/>
    </row>
    <row r="24" customHeight="1" spans="1:59">
      <c r="A24" s="107" t="str">
        <f t="shared" si="1"/>
        <v/>
      </c>
      <c r="B24" s="13"/>
      <c r="C24" s="13"/>
      <c r="D24" s="13"/>
      <c r="E24" s="9"/>
      <c r="F24" s="9"/>
      <c r="G24" s="9"/>
      <c r="H24" s="9"/>
      <c r="I24" s="9"/>
      <c r="J24" s="9"/>
      <c r="K24" s="9"/>
      <c r="L24" s="9"/>
      <c r="M24" s="9"/>
      <c r="N24" s="9"/>
      <c r="O24" s="9"/>
      <c r="P24" s="9"/>
      <c r="Q24" s="9"/>
      <c r="R24" s="16">
        <f t="shared" si="2"/>
        <v>0</v>
      </c>
      <c r="S24" s="16">
        <f t="shared" si="3"/>
        <v>0</v>
      </c>
      <c r="T24" s="16"/>
      <c r="U24" s="16" t="str">
        <f t="shared" si="0"/>
        <v/>
      </c>
      <c r="V24" s="27"/>
      <c r="X24" s="28"/>
      <c r="Y24" s="28"/>
      <c r="Z24" s="28"/>
      <c r="AA24" s="28"/>
      <c r="AB24" s="28"/>
      <c r="AC24" s="28"/>
      <c r="AD24" s="28"/>
      <c r="AE24" s="28"/>
      <c r="AF24" s="28"/>
      <c r="AG24" s="28"/>
      <c r="AH24" s="28"/>
      <c r="AI24" s="28"/>
      <c r="AJ24" s="28"/>
      <c r="AK24" s="28"/>
      <c r="AL24" s="35"/>
      <c r="AM24" s="34"/>
      <c r="AN24" s="28"/>
      <c r="AO24" s="34"/>
      <c r="AP24" s="34"/>
      <c r="AQ24" s="34"/>
      <c r="AR24" s="34"/>
      <c r="AS24" s="34"/>
      <c r="AT24" s="34"/>
      <c r="AU24" s="34"/>
      <c r="AV24" s="34"/>
      <c r="AW24" s="34"/>
      <c r="AX24" s="34"/>
      <c r="AY24" s="34"/>
      <c r="AZ24" s="34">
        <f t="shared" si="4"/>
        <v>0</v>
      </c>
      <c r="BA24" s="34"/>
      <c r="BB24" s="34"/>
      <c r="BC24" s="34"/>
      <c r="BD24" s="44" t="str">
        <f t="shared" si="5"/>
        <v/>
      </c>
      <c r="BE24" s="34"/>
      <c r="BF24" s="34"/>
      <c r="BG24" s="34"/>
    </row>
    <row r="25" customHeight="1" spans="1:59">
      <c r="A25" s="107" t="str">
        <f t="shared" si="1"/>
        <v/>
      </c>
      <c r="B25" s="13"/>
      <c r="C25" s="13"/>
      <c r="D25" s="13"/>
      <c r="E25" s="9"/>
      <c r="F25" s="9"/>
      <c r="G25" s="9"/>
      <c r="H25" s="9"/>
      <c r="I25" s="9"/>
      <c r="J25" s="9"/>
      <c r="K25" s="9"/>
      <c r="L25" s="9"/>
      <c r="M25" s="9"/>
      <c r="N25" s="9"/>
      <c r="O25" s="9"/>
      <c r="P25" s="9"/>
      <c r="Q25" s="9"/>
      <c r="R25" s="16">
        <f t="shared" si="2"/>
        <v>0</v>
      </c>
      <c r="S25" s="16">
        <f t="shared" si="3"/>
        <v>0</v>
      </c>
      <c r="T25" s="16"/>
      <c r="U25" s="16" t="str">
        <f t="shared" si="0"/>
        <v/>
      </c>
      <c r="V25" s="27"/>
      <c r="X25" s="28"/>
      <c r="Y25" s="28"/>
      <c r="Z25" s="28"/>
      <c r="AA25" s="28"/>
      <c r="AB25" s="28"/>
      <c r="AC25" s="28"/>
      <c r="AD25" s="28"/>
      <c r="AE25" s="28"/>
      <c r="AF25" s="28"/>
      <c r="AG25" s="28"/>
      <c r="AH25" s="28"/>
      <c r="AI25" s="28"/>
      <c r="AJ25" s="28"/>
      <c r="AK25" s="28"/>
      <c r="AL25" s="35"/>
      <c r="AM25" s="34"/>
      <c r="AN25" s="28"/>
      <c r="AO25" s="34"/>
      <c r="AP25" s="34"/>
      <c r="AQ25" s="34"/>
      <c r="AR25" s="34"/>
      <c r="AS25" s="34"/>
      <c r="AT25" s="34"/>
      <c r="AU25" s="34"/>
      <c r="AV25" s="34"/>
      <c r="AW25" s="34"/>
      <c r="AX25" s="34"/>
      <c r="AY25" s="34"/>
      <c r="AZ25" s="34">
        <f t="shared" si="4"/>
        <v>0</v>
      </c>
      <c r="BA25" s="34"/>
      <c r="BB25" s="34"/>
      <c r="BC25" s="34"/>
      <c r="BD25" s="44" t="str">
        <f t="shared" si="5"/>
        <v/>
      </c>
      <c r="BE25" s="34"/>
      <c r="BF25" s="34"/>
      <c r="BG25" s="34"/>
    </row>
    <row r="26" customHeight="1" spans="1:59">
      <c r="A26" s="107" t="str">
        <f t="shared" si="1"/>
        <v/>
      </c>
      <c r="B26" s="13"/>
      <c r="C26" s="13"/>
      <c r="D26" s="13"/>
      <c r="E26" s="9"/>
      <c r="F26" s="9"/>
      <c r="G26" s="9"/>
      <c r="H26" s="9"/>
      <c r="I26" s="9"/>
      <c r="J26" s="9"/>
      <c r="K26" s="9"/>
      <c r="L26" s="9"/>
      <c r="M26" s="9"/>
      <c r="N26" s="9"/>
      <c r="O26" s="9"/>
      <c r="P26" s="9"/>
      <c r="Q26" s="9"/>
      <c r="R26" s="16">
        <f t="shared" si="2"/>
        <v>0</v>
      </c>
      <c r="S26" s="16">
        <f t="shared" si="3"/>
        <v>0</v>
      </c>
      <c r="T26" s="16"/>
      <c r="U26" s="16" t="str">
        <f t="shared" si="0"/>
        <v/>
      </c>
      <c r="V26" s="27"/>
      <c r="X26" s="28"/>
      <c r="Y26" s="28"/>
      <c r="Z26" s="28"/>
      <c r="AA26" s="28"/>
      <c r="AB26" s="28"/>
      <c r="AC26" s="28"/>
      <c r="AD26" s="28"/>
      <c r="AE26" s="28"/>
      <c r="AF26" s="28"/>
      <c r="AG26" s="28"/>
      <c r="AH26" s="28"/>
      <c r="AI26" s="28"/>
      <c r="AJ26" s="28"/>
      <c r="AK26" s="28"/>
      <c r="AL26" s="35"/>
      <c r="AM26" s="34"/>
      <c r="AN26" s="28"/>
      <c r="AO26" s="34"/>
      <c r="AP26" s="34"/>
      <c r="AQ26" s="34"/>
      <c r="AR26" s="34"/>
      <c r="AS26" s="34"/>
      <c r="AT26" s="34"/>
      <c r="AU26" s="34"/>
      <c r="AV26" s="34"/>
      <c r="AW26" s="34"/>
      <c r="AX26" s="34"/>
      <c r="AY26" s="34"/>
      <c r="AZ26" s="34">
        <f t="shared" si="4"/>
        <v>0</v>
      </c>
      <c r="BA26" s="34"/>
      <c r="BB26" s="34"/>
      <c r="BC26" s="34"/>
      <c r="BD26" s="44" t="str">
        <f t="shared" si="5"/>
        <v/>
      </c>
      <c r="BE26" s="34"/>
      <c r="BF26" s="34"/>
      <c r="BG26" s="34"/>
    </row>
    <row r="27" customHeight="1" spans="1:59">
      <c r="A27" s="107" t="str">
        <f t="shared" si="1"/>
        <v/>
      </c>
      <c r="B27" s="13"/>
      <c r="C27" s="13"/>
      <c r="D27" s="13"/>
      <c r="E27" s="9"/>
      <c r="F27" s="9"/>
      <c r="G27" s="9"/>
      <c r="H27" s="9"/>
      <c r="I27" s="9"/>
      <c r="J27" s="9"/>
      <c r="K27" s="9"/>
      <c r="L27" s="9"/>
      <c r="M27" s="9"/>
      <c r="N27" s="9"/>
      <c r="O27" s="9"/>
      <c r="P27" s="9"/>
      <c r="Q27" s="9"/>
      <c r="R27" s="16">
        <f t="shared" si="2"/>
        <v>0</v>
      </c>
      <c r="S27" s="16">
        <f t="shared" si="3"/>
        <v>0</v>
      </c>
      <c r="T27" s="16"/>
      <c r="U27" s="16" t="str">
        <f t="shared" si="0"/>
        <v/>
      </c>
      <c r="V27" s="27"/>
      <c r="X27" s="28"/>
      <c r="Y27" s="28"/>
      <c r="Z27" s="28"/>
      <c r="AA27" s="28"/>
      <c r="AB27" s="28"/>
      <c r="AC27" s="28"/>
      <c r="AD27" s="28"/>
      <c r="AE27" s="28"/>
      <c r="AF27" s="28"/>
      <c r="AG27" s="28"/>
      <c r="AH27" s="28"/>
      <c r="AI27" s="28"/>
      <c r="AJ27" s="28"/>
      <c r="AK27" s="28"/>
      <c r="AL27" s="35"/>
      <c r="AM27" s="34"/>
      <c r="AN27" s="28"/>
      <c r="AO27" s="34"/>
      <c r="AP27" s="34"/>
      <c r="AQ27" s="34"/>
      <c r="AR27" s="34"/>
      <c r="AS27" s="34"/>
      <c r="AT27" s="34"/>
      <c r="AU27" s="34"/>
      <c r="AV27" s="34"/>
      <c r="AW27" s="34"/>
      <c r="AX27" s="34"/>
      <c r="AY27" s="34"/>
      <c r="AZ27" s="34">
        <f t="shared" si="4"/>
        <v>0</v>
      </c>
      <c r="BA27" s="34"/>
      <c r="BB27" s="34"/>
      <c r="BC27" s="34"/>
      <c r="BD27" s="44" t="str">
        <f t="shared" si="5"/>
        <v/>
      </c>
      <c r="BE27" s="34"/>
      <c r="BF27" s="34"/>
      <c r="BG27" s="34"/>
    </row>
    <row r="28" customHeight="1" spans="1:59">
      <c r="A28" s="107" t="str">
        <f t="shared" si="1"/>
        <v/>
      </c>
      <c r="B28" s="13"/>
      <c r="C28" s="13"/>
      <c r="D28" s="13"/>
      <c r="E28" s="9"/>
      <c r="F28" s="9"/>
      <c r="G28" s="9"/>
      <c r="H28" s="9"/>
      <c r="I28" s="9"/>
      <c r="J28" s="9"/>
      <c r="K28" s="9"/>
      <c r="L28" s="9"/>
      <c r="M28" s="9"/>
      <c r="N28" s="9"/>
      <c r="O28" s="9"/>
      <c r="P28" s="9"/>
      <c r="Q28" s="9"/>
      <c r="R28" s="16">
        <f t="shared" si="2"/>
        <v>0</v>
      </c>
      <c r="S28" s="16">
        <f t="shared" si="3"/>
        <v>0</v>
      </c>
      <c r="T28" s="16"/>
      <c r="U28" s="16" t="str">
        <f t="shared" ref="U28:U29" si="7">IF(R28-S28=0,"",(T28-R28+S28)/(R28-S28)*100)</f>
        <v/>
      </c>
      <c r="V28" s="27"/>
      <c r="X28" s="28"/>
      <c r="Y28" s="28"/>
      <c r="Z28" s="28"/>
      <c r="AA28" s="28"/>
      <c r="AB28" s="28"/>
      <c r="AC28" s="28"/>
      <c r="AD28" s="28"/>
      <c r="AE28" s="28"/>
      <c r="AF28" s="28"/>
      <c r="AG28" s="28"/>
      <c r="AH28" s="28"/>
      <c r="AI28" s="28"/>
      <c r="AJ28" s="28"/>
      <c r="AK28" s="28"/>
      <c r="AL28" s="35"/>
      <c r="AM28" s="34"/>
      <c r="AN28" s="28"/>
      <c r="AO28" s="34"/>
      <c r="AP28" s="34"/>
      <c r="AQ28" s="34"/>
      <c r="AR28" s="34"/>
      <c r="AS28" s="34"/>
      <c r="AT28" s="34"/>
      <c r="AU28" s="34"/>
      <c r="AV28" s="34"/>
      <c r="AW28" s="34"/>
      <c r="AX28" s="34"/>
      <c r="AY28" s="34"/>
      <c r="AZ28" s="34">
        <f t="shared" si="4"/>
        <v>0</v>
      </c>
      <c r="BA28" s="34"/>
      <c r="BB28" s="34"/>
      <c r="BC28" s="34"/>
      <c r="BD28" s="44" t="str">
        <f t="shared" si="5"/>
        <v/>
      </c>
      <c r="BE28" s="34"/>
      <c r="BF28" s="34"/>
      <c r="BG28" s="34"/>
    </row>
    <row r="29" customHeight="1" spans="1:59">
      <c r="A29" s="107" t="str">
        <f t="shared" si="1"/>
        <v/>
      </c>
      <c r="B29" s="13"/>
      <c r="C29" s="13"/>
      <c r="D29" s="13"/>
      <c r="E29" s="9"/>
      <c r="F29" s="9"/>
      <c r="G29" s="9"/>
      <c r="H29" s="9"/>
      <c r="I29" s="9"/>
      <c r="J29" s="9"/>
      <c r="K29" s="9"/>
      <c r="L29" s="9"/>
      <c r="M29" s="9"/>
      <c r="N29" s="9"/>
      <c r="O29" s="9"/>
      <c r="P29" s="9"/>
      <c r="Q29" s="9"/>
      <c r="R29" s="16">
        <f t="shared" si="2"/>
        <v>0</v>
      </c>
      <c r="S29" s="16">
        <f t="shared" si="3"/>
        <v>0</v>
      </c>
      <c r="T29" s="16"/>
      <c r="U29" s="16" t="str">
        <f t="shared" si="7"/>
        <v/>
      </c>
      <c r="V29" s="27"/>
      <c r="X29" s="28"/>
      <c r="Y29" s="28"/>
      <c r="Z29" s="28"/>
      <c r="AA29" s="28"/>
      <c r="AB29" s="28"/>
      <c r="AC29" s="28"/>
      <c r="AD29" s="28"/>
      <c r="AE29" s="28"/>
      <c r="AF29" s="28"/>
      <c r="AG29" s="28"/>
      <c r="AH29" s="28"/>
      <c r="AI29" s="28"/>
      <c r="AJ29" s="28"/>
      <c r="AK29" s="28"/>
      <c r="AL29" s="35"/>
      <c r="AM29" s="34"/>
      <c r="AN29" s="28"/>
      <c r="AO29" s="34"/>
      <c r="AP29" s="34"/>
      <c r="AQ29" s="34"/>
      <c r="AR29" s="34"/>
      <c r="AS29" s="34"/>
      <c r="AT29" s="34"/>
      <c r="AU29" s="34"/>
      <c r="AV29" s="34"/>
      <c r="AW29" s="34"/>
      <c r="AX29" s="34"/>
      <c r="AY29" s="34"/>
      <c r="AZ29" s="34">
        <f t="shared" si="4"/>
        <v>0</v>
      </c>
      <c r="BA29" s="34"/>
      <c r="BB29" s="34"/>
      <c r="BC29" s="34"/>
      <c r="BD29" s="44" t="str">
        <f t="shared" si="5"/>
        <v/>
      </c>
      <c r="BE29" s="34"/>
      <c r="BF29" s="34"/>
      <c r="BG29" s="34"/>
    </row>
    <row r="30" customHeight="1" spans="1:59">
      <c r="A30" s="107" t="str">
        <f t="shared" si="1"/>
        <v/>
      </c>
      <c r="B30" s="13"/>
      <c r="C30" s="13"/>
      <c r="D30" s="13"/>
      <c r="E30" s="9"/>
      <c r="F30" s="9"/>
      <c r="G30" s="9"/>
      <c r="H30" s="9"/>
      <c r="I30" s="9"/>
      <c r="J30" s="9"/>
      <c r="K30" s="9"/>
      <c r="L30" s="9"/>
      <c r="M30" s="9"/>
      <c r="N30" s="9"/>
      <c r="O30" s="9"/>
      <c r="P30" s="9"/>
      <c r="Q30" s="9"/>
      <c r="R30" s="16">
        <f t="shared" si="2"/>
        <v>0</v>
      </c>
      <c r="S30" s="16">
        <f t="shared" si="3"/>
        <v>0</v>
      </c>
      <c r="T30" s="16"/>
      <c r="U30" s="16" t="str">
        <f t="shared" si="0"/>
        <v/>
      </c>
      <c r="V30" s="27"/>
      <c r="X30" s="28"/>
      <c r="Y30" s="28"/>
      <c r="Z30" s="28"/>
      <c r="AA30" s="28"/>
      <c r="AB30" s="28"/>
      <c r="AC30" s="28"/>
      <c r="AD30" s="28"/>
      <c r="AE30" s="28"/>
      <c r="AF30" s="28"/>
      <c r="AG30" s="28"/>
      <c r="AH30" s="28"/>
      <c r="AI30" s="28"/>
      <c r="AJ30" s="28"/>
      <c r="AK30" s="28"/>
      <c r="AL30" s="35"/>
      <c r="AM30" s="34"/>
      <c r="AN30" s="28"/>
      <c r="AO30" s="34"/>
      <c r="AP30" s="34"/>
      <c r="AQ30" s="34"/>
      <c r="AR30" s="34"/>
      <c r="AS30" s="34"/>
      <c r="AT30" s="34"/>
      <c r="AU30" s="34"/>
      <c r="AV30" s="34"/>
      <c r="AW30" s="34"/>
      <c r="AX30" s="34"/>
      <c r="AY30" s="34"/>
      <c r="AZ30" s="34">
        <f t="shared" si="4"/>
        <v>0</v>
      </c>
      <c r="BA30" s="34"/>
      <c r="BB30" s="34"/>
      <c r="BC30" s="34"/>
      <c r="BD30" s="44" t="str">
        <f t="shared" si="5"/>
        <v/>
      </c>
      <c r="BE30" s="34"/>
      <c r="BF30" s="34"/>
      <c r="BG30" s="34"/>
    </row>
    <row r="31" customHeight="1" spans="1:59">
      <c r="A31" s="17" t="s">
        <v>1313</v>
      </c>
      <c r="B31" s="137"/>
      <c r="C31" s="14"/>
      <c r="D31" s="16"/>
      <c r="E31" s="16"/>
      <c r="F31" s="16" t="s">
        <v>721</v>
      </c>
      <c r="G31" s="27"/>
      <c r="H31" s="27"/>
      <c r="I31" s="27"/>
      <c r="J31" s="27"/>
      <c r="K31" s="27"/>
      <c r="L31" s="27"/>
      <c r="M31" s="27"/>
      <c r="N31" s="27">
        <f t="shared" ref="N31:T31" si="8">SUM(N7:N30)</f>
        <v>0</v>
      </c>
      <c r="O31" s="27">
        <f t="shared" si="8"/>
        <v>0</v>
      </c>
      <c r="P31" s="27">
        <f t="shared" si="8"/>
        <v>0</v>
      </c>
      <c r="Q31" s="27">
        <f t="shared" si="8"/>
        <v>0</v>
      </c>
      <c r="R31" s="27">
        <f t="shared" si="8"/>
        <v>0</v>
      </c>
      <c r="S31" s="27">
        <f t="shared" si="8"/>
        <v>0</v>
      </c>
      <c r="T31" s="27">
        <f t="shared" si="8"/>
        <v>0</v>
      </c>
      <c r="U31" s="16" t="str">
        <f t="shared" si="0"/>
        <v/>
      </c>
      <c r="V31" s="27"/>
      <c r="X31" s="28"/>
      <c r="Y31" s="28"/>
      <c r="Z31" s="28"/>
      <c r="AA31" s="28"/>
      <c r="AB31" s="28"/>
      <c r="AC31" s="28"/>
      <c r="AD31" s="28"/>
      <c r="AE31" s="28"/>
      <c r="AF31" s="28"/>
      <c r="AG31" s="28"/>
      <c r="AH31" s="28"/>
      <c r="AI31" s="28"/>
      <c r="AJ31" s="28"/>
      <c r="AK31" s="28"/>
      <c r="AL31" s="35"/>
      <c r="AM31" s="34"/>
      <c r="AN31" s="28"/>
      <c r="AO31" s="34"/>
      <c r="AP31" s="34"/>
      <c r="AQ31" s="34"/>
      <c r="AR31" s="34"/>
      <c r="AS31" s="34"/>
      <c r="AT31" s="34"/>
      <c r="AU31" s="34"/>
      <c r="AV31" s="34"/>
      <c r="AW31" s="34"/>
      <c r="AX31" s="34"/>
      <c r="AY31" s="34"/>
      <c r="AZ31" s="34">
        <f t="shared" si="4"/>
        <v>0</v>
      </c>
      <c r="BA31" s="34"/>
      <c r="BB31" s="34"/>
      <c r="BC31" s="34"/>
      <c r="BD31" s="44" t="str">
        <f t="shared" si="5"/>
        <v/>
      </c>
      <c r="BE31" s="34"/>
      <c r="BF31" s="34"/>
      <c r="BG31" s="34"/>
    </row>
    <row r="32" customHeight="1" spans="1:59">
      <c r="A32" s="17" t="s">
        <v>1314</v>
      </c>
      <c r="B32" s="137"/>
      <c r="C32" s="14"/>
      <c r="D32" s="16"/>
      <c r="E32" s="16"/>
      <c r="F32" s="16" t="s">
        <v>721</v>
      </c>
      <c r="G32" s="27"/>
      <c r="H32" s="27"/>
      <c r="I32" s="27"/>
      <c r="J32" s="27"/>
      <c r="K32" s="27"/>
      <c r="L32" s="27"/>
      <c r="M32" s="27"/>
      <c r="N32" s="27">
        <f>O31</f>
        <v>0</v>
      </c>
      <c r="O32" s="27"/>
      <c r="P32" s="27">
        <f>Q31</f>
        <v>0</v>
      </c>
      <c r="Q32" s="27"/>
      <c r="R32" s="27">
        <f>S31</f>
        <v>0</v>
      </c>
      <c r="S32" s="27"/>
      <c r="T32" s="27"/>
      <c r="U32" s="151"/>
      <c r="V32" s="27"/>
      <c r="X32" s="28"/>
      <c r="Y32" s="28"/>
      <c r="Z32" s="28"/>
      <c r="AA32" s="28"/>
      <c r="AB32" s="28"/>
      <c r="AC32" s="28"/>
      <c r="AD32" s="28"/>
      <c r="AE32" s="28"/>
      <c r="AF32" s="28"/>
      <c r="AG32" s="28"/>
      <c r="AH32" s="28"/>
      <c r="AI32" s="28"/>
      <c r="AJ32" s="28"/>
      <c r="AK32" s="28"/>
      <c r="AL32" s="35"/>
      <c r="AM32" s="34"/>
      <c r="AN32" s="28"/>
      <c r="AO32" s="34"/>
      <c r="AP32" s="34"/>
      <c r="AQ32" s="34"/>
      <c r="AR32" s="34"/>
      <c r="AS32" s="34"/>
      <c r="AT32" s="34"/>
      <c r="AU32" s="34"/>
      <c r="AV32" s="34"/>
      <c r="AW32" s="34"/>
      <c r="AX32" s="34"/>
      <c r="AY32" s="34"/>
      <c r="AZ32" s="34">
        <f t="shared" si="4"/>
        <v>0</v>
      </c>
      <c r="BA32" s="34"/>
      <c r="BB32" s="34"/>
      <c r="BC32" s="34"/>
      <c r="BD32" s="44" t="str">
        <f t="shared" si="5"/>
        <v/>
      </c>
      <c r="BE32" s="34"/>
      <c r="BF32" s="34"/>
      <c r="BG32" s="34"/>
    </row>
    <row r="33" customHeight="1" spans="1:59">
      <c r="A33" s="17" t="s">
        <v>1315</v>
      </c>
      <c r="B33" s="137"/>
      <c r="C33" s="14"/>
      <c r="D33" s="16"/>
      <c r="E33" s="16"/>
      <c r="F33" s="16" t="s">
        <v>721</v>
      </c>
      <c r="G33" s="27"/>
      <c r="H33" s="27"/>
      <c r="I33" s="27"/>
      <c r="J33" s="27"/>
      <c r="K33" s="27"/>
      <c r="L33" s="27"/>
      <c r="M33" s="27"/>
      <c r="N33" s="27">
        <f>N31-N32</f>
        <v>0</v>
      </c>
      <c r="O33" s="27"/>
      <c r="P33" s="27">
        <f>P31-P32</f>
        <v>0</v>
      </c>
      <c r="Q33" s="27"/>
      <c r="R33" s="27">
        <f>R31-R32</f>
        <v>0</v>
      </c>
      <c r="S33" s="27"/>
      <c r="T33" s="27">
        <f>T31</f>
        <v>0</v>
      </c>
      <c r="U33" s="151" t="str">
        <f>IF(R33=0,"",(T33-R33)/R33*100)</f>
        <v/>
      </c>
      <c r="V33" s="27"/>
      <c r="X33" s="28"/>
      <c r="Y33" s="28"/>
      <c r="Z33" s="28"/>
      <c r="AA33" s="28"/>
      <c r="AB33" s="28"/>
      <c r="AC33" s="28"/>
      <c r="AD33" s="28"/>
      <c r="AE33" s="28"/>
      <c r="AF33" s="28"/>
      <c r="AG33" s="28"/>
      <c r="AH33" s="28"/>
      <c r="AI33" s="28"/>
      <c r="AJ33" s="28"/>
      <c r="AK33" s="28"/>
      <c r="AL33" s="35"/>
      <c r="AM33" s="34"/>
      <c r="AN33" s="28"/>
      <c r="AO33" s="34"/>
      <c r="AP33" s="34"/>
      <c r="AQ33" s="34"/>
      <c r="AR33" s="34"/>
      <c r="AS33" s="34"/>
      <c r="AT33" s="34"/>
      <c r="AU33" s="34"/>
      <c r="AV33" s="34"/>
      <c r="AW33" s="34"/>
      <c r="AX33" s="34"/>
      <c r="AY33" s="34"/>
      <c r="AZ33" s="34">
        <f t="shared" si="4"/>
        <v>0</v>
      </c>
      <c r="BA33" s="34"/>
      <c r="BB33" s="34"/>
      <c r="BC33" s="34"/>
      <c r="BD33" s="44" t="str">
        <f t="shared" si="5"/>
        <v/>
      </c>
      <c r="BE33" s="34"/>
      <c r="BF33" s="34"/>
      <c r="BG33" s="34"/>
    </row>
    <row r="34" customHeight="1" spans="1:20">
      <c r="A34" s="3" t="str">
        <f>基本信息输入表!$K$6&amp;"填表人："&amp;基本信息输入表!$M$60</f>
        <v>被评估单位填表人：</v>
      </c>
      <c r="T34" s="3" t="str">
        <f>"评估人员："&amp;基本信息输入表!$Q$60</f>
        <v>评估人员：</v>
      </c>
    </row>
    <row r="35" customHeight="1" spans="1:1">
      <c r="A35" s="3" t="str">
        <f>"填表日期："&amp;YEAR(基本信息输入表!$O$60)&amp;"年"&amp;MONTH(基本信息输入表!$O$60)&amp;"月"&amp;DAY(基本信息输入表!$O$60)&amp;"日"</f>
        <v>填表日期：1900年1月0日</v>
      </c>
    </row>
    <row r="36" customHeight="1" spans="23:23">
      <c r="W36" s="29" t="s">
        <v>466</v>
      </c>
    </row>
  </sheetData>
  <mergeCells count="53">
    <mergeCell ref="A2:V2"/>
    <mergeCell ref="A3:V3"/>
    <mergeCell ref="A5:D5"/>
    <mergeCell ref="X5:AF5"/>
    <mergeCell ref="AG5:AS5"/>
    <mergeCell ref="AT5:BC5"/>
    <mergeCell ref="BD5:BG5"/>
    <mergeCell ref="N6:O6"/>
    <mergeCell ref="P6:Q6"/>
    <mergeCell ref="AG6:AM6"/>
    <mergeCell ref="AN6:AO6"/>
    <mergeCell ref="AP6:AQ6"/>
    <mergeCell ref="AU6:AV6"/>
    <mergeCell ref="AW6:BA6"/>
    <mergeCell ref="A31:C31"/>
    <mergeCell ref="A32:C32"/>
    <mergeCell ref="A33:C33"/>
    <mergeCell ref="A6:A7"/>
    <mergeCell ref="B6:B7"/>
    <mergeCell ref="C6:C7"/>
    <mergeCell ref="D6:D7"/>
    <mergeCell ref="E6:E7"/>
    <mergeCell ref="F6:F7"/>
    <mergeCell ref="G6:G7"/>
    <mergeCell ref="H6:H7"/>
    <mergeCell ref="I6:I7"/>
    <mergeCell ref="J6:J7"/>
    <mergeCell ref="K6:K7"/>
    <mergeCell ref="L6:L7"/>
    <mergeCell ref="M6:M7"/>
    <mergeCell ref="R6:R7"/>
    <mergeCell ref="S6:S7"/>
    <mergeCell ref="T6:T7"/>
    <mergeCell ref="U6:U7"/>
    <mergeCell ref="V6:V7"/>
    <mergeCell ref="X6:X7"/>
    <mergeCell ref="Y6:Y7"/>
    <mergeCell ref="Z6:Z7"/>
    <mergeCell ref="AA6:AA7"/>
    <mergeCell ref="AB6:AB7"/>
    <mergeCell ref="AC6:AC7"/>
    <mergeCell ref="AD6:AD7"/>
    <mergeCell ref="AE6:AE7"/>
    <mergeCell ref="AF6:AF7"/>
    <mergeCell ref="AR6:AR7"/>
    <mergeCell ref="AS6:AS7"/>
    <mergeCell ref="AT6:AT7"/>
    <mergeCell ref="BB6:BB7"/>
    <mergeCell ref="BC6:BC7"/>
    <mergeCell ref="BD6:BD7"/>
    <mergeCell ref="BE6:BE7"/>
    <mergeCell ref="BF6:BF7"/>
    <mergeCell ref="BG6:BG7"/>
  </mergeCells>
  <dataValidations count="4">
    <dataValidation type="list" allowBlank="1" showInputMessage="1" showErrorMessage="1" sqref="AN8:AN33">
      <formula1>基本信息输入表!$A$126:$A$128</formula1>
    </dataValidation>
    <dataValidation type="list" allowBlank="1" showInputMessage="1" showErrorMessage="1" sqref="AP8:AP33">
      <formula1>基本信息输入表!$A$129:$A$132</formula1>
    </dataValidation>
    <dataValidation type="list" allowBlank="1" showInputMessage="1" showErrorMessage="1" sqref="AG8:AK33">
      <formula1>$A$108:$A$109</formula1>
    </dataValidation>
    <dataValidation type="list" allowBlank="1" showInputMessage="1" showErrorMessage="1" sqref="X8:AD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45" fitToHeight="1000" orientation="landscape"/>
  <headerFooter scaleWithDoc="0">
    <oddFooter>&amp;R&amp;"宋体,常规"&amp;10&amp;P/&amp;N</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P36"/>
  <sheetViews>
    <sheetView showGridLines="0" workbookViewId="0">
      <selection activeCell="F8" sqref="F8"/>
    </sheetView>
  </sheetViews>
  <sheetFormatPr defaultColWidth="9" defaultRowHeight="15.75" customHeight="1"/>
  <cols>
    <col min="1" max="1" width="4.75" style="3" customWidth="1"/>
    <col min="2" max="3" width="11.125" style="3" customWidth="1"/>
    <col min="4" max="4" width="9.25" style="3" customWidth="1"/>
    <col min="5" max="5" width="5" style="3" customWidth="1"/>
    <col min="6" max="7" width="5.25" style="3" customWidth="1"/>
    <col min="8" max="8" width="5.125" style="3" customWidth="1"/>
    <col min="9" max="11" width="6.125" style="3" customWidth="1"/>
    <col min="12" max="12" width="6" style="3" customWidth="1" outlineLevel="1"/>
    <col min="13" max="13" width="7.125" style="3" customWidth="1" outlineLevel="1"/>
    <col min="14" max="14" width="10.375" style="3" customWidth="1" outlineLevel="1"/>
    <col min="15" max="15" width="7.25" style="3" customWidth="1" outlineLevel="1"/>
    <col min="16" max="16" width="8.625" style="3" customWidth="1" outlineLevel="1"/>
    <col min="17" max="17" width="6" style="3" customWidth="1" outlineLevel="1"/>
    <col min="18" max="18" width="7.125" style="3" customWidth="1" outlineLevel="1"/>
    <col min="19" max="19" width="10.375" style="3" customWidth="1" outlineLevel="1"/>
    <col min="20" max="20" width="7.75" style="3" customWidth="1" outlineLevel="1"/>
    <col min="21" max="21" width="9" style="3" customWidth="1" outlineLevel="1"/>
    <col min="22" max="30" width="12.625" style="3" customWidth="1"/>
    <col min="31" max="31" width="5.625" style="3" customWidth="1"/>
    <col min="32" max="32" width="6.75" style="3" customWidth="1"/>
    <col min="33" max="33" width="9" style="3"/>
    <col min="34" max="38" width="5.625" style="4" customWidth="1" outlineLevel="1"/>
    <col min="39" max="39" width="14.75" style="4" customWidth="1" outlineLevel="1"/>
    <col min="40" max="40" width="13.625" style="4" customWidth="1"/>
    <col min="41" max="44" width="5.625" style="4" customWidth="1" outlineLevel="1"/>
    <col min="45" max="46" width="7.25" style="4" customWidth="1" outlineLevel="1"/>
    <col min="47" max="47" width="5.625" style="4" customWidth="1" outlineLevel="1"/>
    <col min="48" max="51" width="8.625" style="4" customWidth="1" outlineLevel="1"/>
    <col min="52" max="52" width="14.625" style="4" customWidth="1" outlineLevel="1"/>
    <col min="53" max="53" width="13.625" style="4" customWidth="1"/>
    <col min="54" max="55" width="8.625" style="4" customWidth="1" outlineLevel="2"/>
    <col min="56" max="56" width="11.25" style="4" customWidth="1" outlineLevel="2"/>
    <col min="57" max="62" width="8.625" style="4" customWidth="1" outlineLevel="2"/>
    <col min="63" max="63" width="8.625" style="4" customWidth="1" outlineLevel="1"/>
    <col min="64" max="64" width="13.75" style="4" customWidth="1"/>
    <col min="65" max="67" width="13.625" style="4" customWidth="1" outlineLevel="1"/>
    <col min="68" max="68" width="13.625" style="4" customWidth="1"/>
    <col min="69" max="16384" width="9" style="3"/>
  </cols>
  <sheetData>
    <row r="1" customHeight="1" spans="1:1">
      <c r="A1" s="5" t="s">
        <v>435</v>
      </c>
    </row>
    <row r="2" s="1" customFormat="1" ht="30" customHeight="1" spans="1:68">
      <c r="A2" s="6" t="s">
        <v>1316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row>
    <row r="3" customHeight="1" spans="1:68">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row>
    <row r="4" ht="14.1" customHeight="1" spans="1:3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1" t="s">
        <v>1317</v>
      </c>
    </row>
    <row r="5" customHeight="1" spans="1:68">
      <c r="A5" s="3" t="str">
        <f>基本信息输入表!K6&amp;"："&amp;基本信息输入表!M6</f>
        <v>被评估单位：贵州天然气能源投资股份有限公司</v>
      </c>
      <c r="AF5" s="21" t="s">
        <v>469</v>
      </c>
      <c r="AH5" s="20" t="s">
        <v>598</v>
      </c>
      <c r="AI5" s="20"/>
      <c r="AJ5" s="20"/>
      <c r="AK5" s="20"/>
      <c r="AL5" s="20"/>
      <c r="AM5" s="20"/>
      <c r="AN5" s="20"/>
      <c r="AO5" s="30" t="s">
        <v>599</v>
      </c>
      <c r="AP5" s="31"/>
      <c r="AQ5" s="31"/>
      <c r="AR5" s="31"/>
      <c r="AS5" s="31"/>
      <c r="AT5" s="31"/>
      <c r="AU5" s="31"/>
      <c r="AV5" s="31"/>
      <c r="AW5" s="31"/>
      <c r="AX5" s="31"/>
      <c r="AY5" s="31"/>
      <c r="AZ5" s="31"/>
      <c r="BA5" s="32"/>
      <c r="BB5" s="68" t="s">
        <v>600</v>
      </c>
      <c r="BC5" s="36"/>
      <c r="BD5" s="36"/>
      <c r="BE5" s="36"/>
      <c r="BF5" s="36"/>
      <c r="BG5" s="36"/>
      <c r="BH5" s="36"/>
      <c r="BI5" s="36"/>
      <c r="BJ5" s="36"/>
      <c r="BK5" s="36"/>
      <c r="BL5" s="37"/>
      <c r="BM5" s="33" t="s">
        <v>601</v>
      </c>
      <c r="BN5" s="33"/>
      <c r="BO5" s="33"/>
      <c r="BP5" s="33"/>
    </row>
    <row r="6" s="2" customFormat="1" customHeight="1" spans="1:68">
      <c r="A6" s="9" t="s">
        <v>470</v>
      </c>
      <c r="B6" s="9" t="s">
        <v>861</v>
      </c>
      <c r="C6" s="141" t="s">
        <v>1108</v>
      </c>
      <c r="D6" s="153" t="s">
        <v>797</v>
      </c>
      <c r="E6" s="153" t="s">
        <v>771</v>
      </c>
      <c r="F6" s="132" t="s">
        <v>770</v>
      </c>
      <c r="G6" s="132" t="s">
        <v>1109</v>
      </c>
      <c r="H6" s="112" t="s">
        <v>1318</v>
      </c>
      <c r="I6" s="112" t="s">
        <v>1319</v>
      </c>
      <c r="J6" s="144" t="s">
        <v>1320</v>
      </c>
      <c r="K6" s="144" t="s">
        <v>1321</v>
      </c>
      <c r="L6" s="132" t="s">
        <v>694</v>
      </c>
      <c r="M6" s="132"/>
      <c r="N6" s="132"/>
      <c r="O6" s="132"/>
      <c r="P6" s="132"/>
      <c r="Q6" s="132" t="s">
        <v>695</v>
      </c>
      <c r="R6" s="132"/>
      <c r="S6" s="132"/>
      <c r="T6" s="132"/>
      <c r="U6" s="132"/>
      <c r="V6" s="112" t="s">
        <v>442</v>
      </c>
      <c r="W6" s="112"/>
      <c r="X6" s="112"/>
      <c r="Y6" s="112"/>
      <c r="Z6" s="149" t="s">
        <v>781</v>
      </c>
      <c r="AA6" s="9" t="s">
        <v>443</v>
      </c>
      <c r="AB6" s="9"/>
      <c r="AC6" s="9"/>
      <c r="AD6" s="9"/>
      <c r="AE6" s="112" t="s">
        <v>445</v>
      </c>
      <c r="AF6" s="112" t="s">
        <v>588</v>
      </c>
      <c r="AH6" s="20" t="s">
        <v>602</v>
      </c>
      <c r="AI6" s="22" t="s">
        <v>913</v>
      </c>
      <c r="AJ6" s="20" t="s">
        <v>655</v>
      </c>
      <c r="AK6" s="23" t="s">
        <v>630</v>
      </c>
      <c r="AL6" s="23" t="s">
        <v>604</v>
      </c>
      <c r="AM6" s="20" t="s">
        <v>605</v>
      </c>
      <c r="AN6" s="20"/>
      <c r="AO6" s="30" t="s">
        <v>606</v>
      </c>
      <c r="AP6" s="31"/>
      <c r="AQ6" s="31"/>
      <c r="AR6" s="31"/>
      <c r="AS6" s="31"/>
      <c r="AT6" s="31"/>
      <c r="AU6" s="32"/>
      <c r="AV6" s="33" t="s">
        <v>607</v>
      </c>
      <c r="AW6" s="33"/>
      <c r="AX6" s="33" t="s">
        <v>656</v>
      </c>
      <c r="AY6" s="33"/>
      <c r="AZ6" s="33" t="s">
        <v>608</v>
      </c>
      <c r="BA6" s="38"/>
      <c r="BB6" s="20" t="s">
        <v>609</v>
      </c>
      <c r="BC6" s="20" t="s">
        <v>657</v>
      </c>
      <c r="BD6" s="20"/>
      <c r="BE6" s="69" t="s">
        <v>658</v>
      </c>
      <c r="BF6" s="70"/>
      <c r="BG6" s="70"/>
      <c r="BH6" s="70"/>
      <c r="BI6" s="70"/>
      <c r="BJ6" s="70"/>
      <c r="BK6" s="20" t="s">
        <v>443</v>
      </c>
      <c r="BL6" s="40"/>
      <c r="BM6" s="38" t="s">
        <v>610</v>
      </c>
      <c r="BN6" s="38" t="s">
        <v>611</v>
      </c>
      <c r="BO6" s="33" t="s">
        <v>612</v>
      </c>
      <c r="BP6" s="38"/>
    </row>
    <row r="7" s="2" customFormat="1" ht="36.75" customHeight="1" spans="1:68">
      <c r="A7" s="9"/>
      <c r="B7" s="9"/>
      <c r="C7" s="141"/>
      <c r="D7" s="154"/>
      <c r="E7" s="154"/>
      <c r="F7" s="141"/>
      <c r="G7" s="141"/>
      <c r="H7" s="9"/>
      <c r="I7" s="9"/>
      <c r="J7" s="145"/>
      <c r="K7" s="145"/>
      <c r="L7" s="141" t="s">
        <v>1322</v>
      </c>
      <c r="M7" s="132" t="s">
        <v>1323</v>
      </c>
      <c r="N7" s="132" t="s">
        <v>1324</v>
      </c>
      <c r="O7" s="141" t="s">
        <v>788</v>
      </c>
      <c r="P7" s="132" t="s">
        <v>781</v>
      </c>
      <c r="Q7" s="141" t="s">
        <v>1322</v>
      </c>
      <c r="R7" s="132" t="s">
        <v>1323</v>
      </c>
      <c r="S7" s="132" t="s">
        <v>1324</v>
      </c>
      <c r="T7" s="141" t="s">
        <v>788</v>
      </c>
      <c r="U7" s="132" t="s">
        <v>781</v>
      </c>
      <c r="V7" s="9" t="s">
        <v>1322</v>
      </c>
      <c r="W7" s="112" t="s">
        <v>1323</v>
      </c>
      <c r="X7" s="112" t="s">
        <v>1324</v>
      </c>
      <c r="Y7" s="9" t="s">
        <v>788</v>
      </c>
      <c r="Z7" s="150"/>
      <c r="AA7" s="9" t="s">
        <v>1322</v>
      </c>
      <c r="AB7" s="112" t="s">
        <v>1323</v>
      </c>
      <c r="AC7" s="112" t="s">
        <v>1324</v>
      </c>
      <c r="AD7" s="9" t="s">
        <v>788</v>
      </c>
      <c r="AE7" s="9"/>
      <c r="AF7" s="9"/>
      <c r="AH7" s="20"/>
      <c r="AI7" s="20"/>
      <c r="AJ7" s="20"/>
      <c r="AK7" s="20"/>
      <c r="AL7" s="20"/>
      <c r="AM7" s="20"/>
      <c r="AN7" s="20"/>
      <c r="AO7" s="33" t="s">
        <v>617</v>
      </c>
      <c r="AP7" s="33" t="s">
        <v>618</v>
      </c>
      <c r="AQ7" s="95" t="s">
        <v>972</v>
      </c>
      <c r="AR7" s="95" t="s">
        <v>1049</v>
      </c>
      <c r="AS7" s="33" t="s">
        <v>667</v>
      </c>
      <c r="AT7" s="33" t="s">
        <v>620</v>
      </c>
      <c r="AU7" s="30" t="s">
        <v>621</v>
      </c>
      <c r="AV7" s="33" t="s">
        <v>622</v>
      </c>
      <c r="AW7" s="33" t="s">
        <v>623</v>
      </c>
      <c r="AX7" s="33" t="s">
        <v>622</v>
      </c>
      <c r="AY7" s="33" t="s">
        <v>668</v>
      </c>
      <c r="AZ7" s="33"/>
      <c r="BA7" s="41"/>
      <c r="BB7" s="20"/>
      <c r="BC7" s="20" t="s">
        <v>669</v>
      </c>
      <c r="BD7" s="20" t="s">
        <v>670</v>
      </c>
      <c r="BE7" s="110" t="s">
        <v>1325</v>
      </c>
      <c r="BF7" s="22" t="s">
        <v>1326</v>
      </c>
      <c r="BG7" s="110" t="s">
        <v>1065</v>
      </c>
      <c r="BH7" s="110" t="s">
        <v>1066</v>
      </c>
      <c r="BI7" s="110" t="s">
        <v>1067</v>
      </c>
      <c r="BJ7" s="110"/>
      <c r="BK7" s="20"/>
      <c r="BL7" s="43"/>
      <c r="BM7" s="41"/>
      <c r="BN7" s="41"/>
      <c r="BO7" s="33"/>
      <c r="BP7" s="41"/>
    </row>
    <row r="8" customHeight="1" spans="1:68">
      <c r="A8" s="107" t="str">
        <f>IF(B8="","",ROW()-7)</f>
        <v/>
      </c>
      <c r="B8" s="13"/>
      <c r="C8" s="13"/>
      <c r="D8" s="13"/>
      <c r="E8" s="13"/>
      <c r="F8" s="13"/>
      <c r="G8" s="13"/>
      <c r="H8" s="9"/>
      <c r="I8" s="9"/>
      <c r="J8" s="9"/>
      <c r="K8" s="9"/>
      <c r="L8" s="9"/>
      <c r="M8" s="9"/>
      <c r="N8" s="9"/>
      <c r="O8" s="16">
        <f>SUM(L8:N8)</f>
        <v>0</v>
      </c>
      <c r="P8" s="9"/>
      <c r="Q8" s="9"/>
      <c r="R8" s="9"/>
      <c r="S8" s="9"/>
      <c r="T8" s="16">
        <f>SUM(Q8:S8)</f>
        <v>0</v>
      </c>
      <c r="U8" s="9"/>
      <c r="V8" s="16">
        <f>L8+Q8</f>
        <v>0</v>
      </c>
      <c r="W8" s="16">
        <f>M8+R8</f>
        <v>0</v>
      </c>
      <c r="X8" s="16">
        <f>N8+S8</f>
        <v>0</v>
      </c>
      <c r="Y8" s="16">
        <f>SUM(V8:X8)</f>
        <v>0</v>
      </c>
      <c r="Z8" s="16">
        <f>P8+U8</f>
        <v>0</v>
      </c>
      <c r="AA8" s="16"/>
      <c r="AB8" s="16"/>
      <c r="AC8" s="16"/>
      <c r="AD8" s="16">
        <f>SUM(AA8:AC8)</f>
        <v>0</v>
      </c>
      <c r="AE8" s="16" t="str">
        <f>IF(Y8-Z8=0,"",(AD8-Y8+Z8)/(Y8-Z8)*100)</f>
        <v/>
      </c>
      <c r="AF8" s="27"/>
      <c r="AH8" s="28"/>
      <c r="AI8" s="28"/>
      <c r="AJ8" s="28"/>
      <c r="AK8" s="28"/>
      <c r="AL8" s="28"/>
      <c r="AM8" s="28"/>
      <c r="AN8" s="28"/>
      <c r="AO8" s="28"/>
      <c r="AP8" s="28"/>
      <c r="AQ8" s="28"/>
      <c r="AR8" s="28"/>
      <c r="AS8" s="28"/>
      <c r="AT8" s="34"/>
      <c r="AU8" s="34"/>
      <c r="AV8" s="28"/>
      <c r="AW8" s="34"/>
      <c r="AX8" s="34"/>
      <c r="AY8" s="34"/>
      <c r="AZ8" s="34"/>
      <c r="BA8" s="34"/>
      <c r="BB8" s="34"/>
      <c r="BC8" s="34" t="s">
        <v>208</v>
      </c>
      <c r="BD8" s="34"/>
      <c r="BE8" s="34"/>
      <c r="BF8" s="34"/>
      <c r="BG8" s="34"/>
      <c r="BH8" s="34"/>
      <c r="BI8" s="34"/>
      <c r="BJ8" s="34"/>
      <c r="BK8" s="34">
        <f>BI8+BF8+BE8</f>
        <v>0</v>
      </c>
      <c r="BL8" s="34"/>
      <c r="BM8" s="44" t="str">
        <f>IFERROR((BK8-Y8+Z8)/(Y8-Z8)*100,"")</f>
        <v/>
      </c>
      <c r="BN8" s="34"/>
      <c r="BO8" s="34"/>
      <c r="BP8" s="34"/>
    </row>
    <row r="9" customHeight="1" spans="1:68">
      <c r="A9" s="107" t="str">
        <f t="shared" ref="A9:A30" si="0">IF(B9="","",ROW()-7)</f>
        <v/>
      </c>
      <c r="B9" s="13"/>
      <c r="C9" s="13"/>
      <c r="D9" s="13"/>
      <c r="E9" s="13"/>
      <c r="F9" s="13"/>
      <c r="G9" s="13"/>
      <c r="H9" s="9"/>
      <c r="I9" s="9"/>
      <c r="J9" s="9"/>
      <c r="K9" s="9"/>
      <c r="L9" s="9"/>
      <c r="M9" s="9"/>
      <c r="N9" s="9"/>
      <c r="O9" s="16">
        <f t="shared" ref="O9:O30" si="1">SUM(L9:N9)</f>
        <v>0</v>
      </c>
      <c r="P9" s="9"/>
      <c r="Q9" s="9"/>
      <c r="R9" s="9"/>
      <c r="S9" s="9"/>
      <c r="T9" s="16">
        <f t="shared" ref="T9:T30" si="2">SUM(Q9:S9)</f>
        <v>0</v>
      </c>
      <c r="U9" s="9"/>
      <c r="V9" s="16">
        <f t="shared" ref="V9:V30" si="3">L9+Q9</f>
        <v>0</v>
      </c>
      <c r="W9" s="16">
        <f t="shared" ref="W9:W30" si="4">M9+R9</f>
        <v>0</v>
      </c>
      <c r="X9" s="16">
        <f t="shared" ref="X9:X30" si="5">N9+S9</f>
        <v>0</v>
      </c>
      <c r="Y9" s="16">
        <f t="shared" ref="Y9:Y30" si="6">SUM(V9:X9)</f>
        <v>0</v>
      </c>
      <c r="Z9" s="16">
        <f t="shared" ref="Z9:Z30" si="7">P9+U9</f>
        <v>0</v>
      </c>
      <c r="AA9" s="16"/>
      <c r="AB9" s="16"/>
      <c r="AC9" s="16"/>
      <c r="AD9" s="16">
        <f t="shared" ref="AD9:AD30" si="8">SUM(AA9:AC9)</f>
        <v>0</v>
      </c>
      <c r="AE9" s="16" t="str">
        <f t="shared" ref="AE9:AE30" si="9">IF(Y9-Z9=0,"",(AD9-Y9+Z9)/(Y9-Z9)*100)</f>
        <v/>
      </c>
      <c r="AF9" s="27"/>
      <c r="AH9" s="28"/>
      <c r="AI9" s="28"/>
      <c r="AJ9" s="28"/>
      <c r="AK9" s="28"/>
      <c r="AL9" s="28"/>
      <c r="AM9" s="28"/>
      <c r="AN9" s="28"/>
      <c r="AO9" s="28"/>
      <c r="AP9" s="28"/>
      <c r="AQ9" s="28"/>
      <c r="AR9" s="28"/>
      <c r="AS9" s="28"/>
      <c r="AT9" s="35"/>
      <c r="AU9" s="34"/>
      <c r="AV9" s="28"/>
      <c r="AW9" s="34"/>
      <c r="AX9" s="34"/>
      <c r="AY9" s="34"/>
      <c r="AZ9" s="34"/>
      <c r="BA9" s="34"/>
      <c r="BB9" s="34"/>
      <c r="BC9" s="34"/>
      <c r="BD9" s="34"/>
      <c r="BE9" s="34"/>
      <c r="BF9" s="34"/>
      <c r="BG9" s="34"/>
      <c r="BH9" s="34"/>
      <c r="BI9" s="34"/>
      <c r="BJ9" s="34"/>
      <c r="BK9" s="34">
        <f t="shared" ref="BK9:BK33" si="10">BI9+BF9+BE9</f>
        <v>0</v>
      </c>
      <c r="BL9" s="34"/>
      <c r="BM9" s="44" t="str">
        <f t="shared" ref="BM9:BM33" si="11">IFERROR((BK9-Y9+Z9)/(Y9-Z9)*100,"")</f>
        <v/>
      </c>
      <c r="BN9" s="34"/>
      <c r="BO9" s="34"/>
      <c r="BP9" s="34"/>
    </row>
    <row r="10" customHeight="1" spans="1:68">
      <c r="A10" s="107" t="str">
        <f t="shared" si="0"/>
        <v/>
      </c>
      <c r="B10" s="13"/>
      <c r="C10" s="13"/>
      <c r="D10" s="13"/>
      <c r="E10" s="13"/>
      <c r="F10" s="13"/>
      <c r="G10" s="13"/>
      <c r="H10" s="9"/>
      <c r="I10" s="9"/>
      <c r="J10" s="9"/>
      <c r="K10" s="9"/>
      <c r="L10" s="9"/>
      <c r="M10" s="9"/>
      <c r="N10" s="9"/>
      <c r="O10" s="16">
        <f t="shared" si="1"/>
        <v>0</v>
      </c>
      <c r="P10" s="9"/>
      <c r="Q10" s="9"/>
      <c r="R10" s="9"/>
      <c r="S10" s="9"/>
      <c r="T10" s="16">
        <f t="shared" si="2"/>
        <v>0</v>
      </c>
      <c r="U10" s="9"/>
      <c r="V10" s="16">
        <f t="shared" si="3"/>
        <v>0</v>
      </c>
      <c r="W10" s="16">
        <f t="shared" si="4"/>
        <v>0</v>
      </c>
      <c r="X10" s="16">
        <f t="shared" si="5"/>
        <v>0</v>
      </c>
      <c r="Y10" s="16">
        <f t="shared" si="6"/>
        <v>0</v>
      </c>
      <c r="Z10" s="16">
        <f t="shared" si="7"/>
        <v>0</v>
      </c>
      <c r="AA10" s="16"/>
      <c r="AB10" s="16"/>
      <c r="AC10" s="16"/>
      <c r="AD10" s="16">
        <f t="shared" si="8"/>
        <v>0</v>
      </c>
      <c r="AE10" s="16" t="str">
        <f t="shared" si="9"/>
        <v/>
      </c>
      <c r="AF10" s="27"/>
      <c r="AH10" s="28"/>
      <c r="AI10" s="28"/>
      <c r="AJ10" s="28"/>
      <c r="AK10" s="28"/>
      <c r="AL10" s="28"/>
      <c r="AM10" s="28"/>
      <c r="AN10" s="28"/>
      <c r="AO10" s="28"/>
      <c r="AP10" s="28"/>
      <c r="AQ10" s="28"/>
      <c r="AR10" s="28"/>
      <c r="AS10" s="28"/>
      <c r="AT10" s="35"/>
      <c r="AU10" s="34"/>
      <c r="AV10" s="28"/>
      <c r="AW10" s="34"/>
      <c r="AX10" s="34"/>
      <c r="AY10" s="34"/>
      <c r="AZ10" s="34"/>
      <c r="BA10" s="34"/>
      <c r="BB10" s="34"/>
      <c r="BC10" s="34"/>
      <c r="BD10" s="34"/>
      <c r="BE10" s="34"/>
      <c r="BF10" s="34"/>
      <c r="BG10" s="34"/>
      <c r="BH10" s="34"/>
      <c r="BI10" s="34"/>
      <c r="BJ10" s="34"/>
      <c r="BK10" s="34">
        <f t="shared" si="10"/>
        <v>0</v>
      </c>
      <c r="BL10" s="34"/>
      <c r="BM10" s="44" t="str">
        <f t="shared" si="11"/>
        <v/>
      </c>
      <c r="BN10" s="34"/>
      <c r="BO10" s="34"/>
      <c r="BP10" s="34"/>
    </row>
    <row r="11" customHeight="1" spans="1:68">
      <c r="A11" s="107" t="str">
        <f t="shared" si="0"/>
        <v/>
      </c>
      <c r="B11" s="13"/>
      <c r="C11" s="13"/>
      <c r="D11" s="13"/>
      <c r="E11" s="13"/>
      <c r="F11" s="13"/>
      <c r="G11" s="13"/>
      <c r="H11" s="9"/>
      <c r="I11" s="9"/>
      <c r="J11" s="9"/>
      <c r="K11" s="9"/>
      <c r="L11" s="9"/>
      <c r="M11" s="9"/>
      <c r="N11" s="9"/>
      <c r="O11" s="16">
        <f t="shared" si="1"/>
        <v>0</v>
      </c>
      <c r="P11" s="9"/>
      <c r="Q11" s="9"/>
      <c r="R11" s="9"/>
      <c r="S11" s="9"/>
      <c r="T11" s="16">
        <f t="shared" si="2"/>
        <v>0</v>
      </c>
      <c r="U11" s="9"/>
      <c r="V11" s="16">
        <f t="shared" si="3"/>
        <v>0</v>
      </c>
      <c r="W11" s="16">
        <f t="shared" si="4"/>
        <v>0</v>
      </c>
      <c r="X11" s="16">
        <f t="shared" si="5"/>
        <v>0</v>
      </c>
      <c r="Y11" s="16">
        <f t="shared" si="6"/>
        <v>0</v>
      </c>
      <c r="Z11" s="16">
        <f t="shared" si="7"/>
        <v>0</v>
      </c>
      <c r="AA11" s="16"/>
      <c r="AB11" s="16"/>
      <c r="AC11" s="16"/>
      <c r="AD11" s="16">
        <f t="shared" si="8"/>
        <v>0</v>
      </c>
      <c r="AE11" s="16" t="str">
        <f t="shared" si="9"/>
        <v/>
      </c>
      <c r="AF11" s="27"/>
      <c r="AH11" s="28"/>
      <c r="AI11" s="28"/>
      <c r="AJ11" s="28"/>
      <c r="AK11" s="28"/>
      <c r="AL11" s="28"/>
      <c r="AM11" s="28"/>
      <c r="AN11" s="28"/>
      <c r="AO11" s="28"/>
      <c r="AP11" s="28"/>
      <c r="AQ11" s="28"/>
      <c r="AR11" s="28"/>
      <c r="AS11" s="28"/>
      <c r="AT11" s="35"/>
      <c r="AU11" s="34"/>
      <c r="AV11" s="28"/>
      <c r="AW11" s="34"/>
      <c r="AX11" s="34"/>
      <c r="AY11" s="34"/>
      <c r="AZ11" s="34"/>
      <c r="BA11" s="34"/>
      <c r="BB11" s="34"/>
      <c r="BC11" s="34"/>
      <c r="BD11" s="34"/>
      <c r="BE11" s="34"/>
      <c r="BF11" s="34"/>
      <c r="BG11" s="34"/>
      <c r="BH11" s="34"/>
      <c r="BI11" s="34"/>
      <c r="BJ11" s="34"/>
      <c r="BK11" s="34">
        <f t="shared" si="10"/>
        <v>0</v>
      </c>
      <c r="BL11" s="34"/>
      <c r="BM11" s="44" t="str">
        <f t="shared" si="11"/>
        <v/>
      </c>
      <c r="BN11" s="34"/>
      <c r="BO11" s="34"/>
      <c r="BP11" s="34"/>
    </row>
    <row r="12" customHeight="1" spans="1:68">
      <c r="A12" s="107" t="str">
        <f t="shared" si="0"/>
        <v/>
      </c>
      <c r="B12" s="13"/>
      <c r="C12" s="13"/>
      <c r="D12" s="13"/>
      <c r="E12" s="13"/>
      <c r="F12" s="13"/>
      <c r="G12" s="13"/>
      <c r="H12" s="9"/>
      <c r="I12" s="9"/>
      <c r="J12" s="9"/>
      <c r="K12" s="9"/>
      <c r="L12" s="9"/>
      <c r="M12" s="9"/>
      <c r="N12" s="9"/>
      <c r="O12" s="16">
        <f t="shared" si="1"/>
        <v>0</v>
      </c>
      <c r="P12" s="9"/>
      <c r="Q12" s="9"/>
      <c r="R12" s="9"/>
      <c r="S12" s="9"/>
      <c r="T12" s="16">
        <f t="shared" si="2"/>
        <v>0</v>
      </c>
      <c r="U12" s="9"/>
      <c r="V12" s="16">
        <f t="shared" si="3"/>
        <v>0</v>
      </c>
      <c r="W12" s="16">
        <f t="shared" si="4"/>
        <v>0</v>
      </c>
      <c r="X12" s="16">
        <f t="shared" si="5"/>
        <v>0</v>
      </c>
      <c r="Y12" s="16">
        <f t="shared" si="6"/>
        <v>0</v>
      </c>
      <c r="Z12" s="16">
        <f t="shared" si="7"/>
        <v>0</v>
      </c>
      <c r="AA12" s="16"/>
      <c r="AB12" s="16"/>
      <c r="AC12" s="16"/>
      <c r="AD12" s="16">
        <f t="shared" si="8"/>
        <v>0</v>
      </c>
      <c r="AE12" s="16" t="str">
        <f t="shared" si="9"/>
        <v/>
      </c>
      <c r="AF12" s="27"/>
      <c r="AH12" s="28"/>
      <c r="AI12" s="28"/>
      <c r="AJ12" s="28"/>
      <c r="AK12" s="28"/>
      <c r="AL12" s="28"/>
      <c r="AM12" s="28"/>
      <c r="AN12" s="28"/>
      <c r="AO12" s="28"/>
      <c r="AP12" s="28"/>
      <c r="AQ12" s="28"/>
      <c r="AR12" s="28"/>
      <c r="AS12" s="28"/>
      <c r="AT12" s="35"/>
      <c r="AU12" s="34"/>
      <c r="AV12" s="28"/>
      <c r="AW12" s="34"/>
      <c r="AX12" s="34"/>
      <c r="AY12" s="34"/>
      <c r="AZ12" s="34"/>
      <c r="BA12" s="34"/>
      <c r="BB12" s="34"/>
      <c r="BC12" s="34"/>
      <c r="BD12" s="34"/>
      <c r="BE12" s="34"/>
      <c r="BF12" s="34"/>
      <c r="BG12" s="34"/>
      <c r="BH12" s="34"/>
      <c r="BI12" s="34"/>
      <c r="BJ12" s="34"/>
      <c r="BK12" s="34">
        <f t="shared" si="10"/>
        <v>0</v>
      </c>
      <c r="BL12" s="34"/>
      <c r="BM12" s="44" t="str">
        <f t="shared" si="11"/>
        <v/>
      </c>
      <c r="BN12" s="34"/>
      <c r="BO12" s="34"/>
      <c r="BP12" s="34"/>
    </row>
    <row r="13" customHeight="1" spans="1:68">
      <c r="A13" s="107" t="str">
        <f t="shared" si="0"/>
        <v/>
      </c>
      <c r="B13" s="13"/>
      <c r="C13" s="13"/>
      <c r="D13" s="13"/>
      <c r="E13" s="13"/>
      <c r="F13" s="13"/>
      <c r="G13" s="13"/>
      <c r="H13" s="9"/>
      <c r="I13" s="9"/>
      <c r="J13" s="9"/>
      <c r="K13" s="9"/>
      <c r="L13" s="9"/>
      <c r="M13" s="9"/>
      <c r="N13" s="9"/>
      <c r="O13" s="16">
        <f t="shared" si="1"/>
        <v>0</v>
      </c>
      <c r="P13" s="9"/>
      <c r="Q13" s="9"/>
      <c r="R13" s="9"/>
      <c r="S13" s="9"/>
      <c r="T13" s="16">
        <f t="shared" si="2"/>
        <v>0</v>
      </c>
      <c r="U13" s="9"/>
      <c r="V13" s="16">
        <f t="shared" si="3"/>
        <v>0</v>
      </c>
      <c r="W13" s="16">
        <f t="shared" si="4"/>
        <v>0</v>
      </c>
      <c r="X13" s="16">
        <f t="shared" si="5"/>
        <v>0</v>
      </c>
      <c r="Y13" s="16">
        <f t="shared" si="6"/>
        <v>0</v>
      </c>
      <c r="Z13" s="16">
        <f t="shared" si="7"/>
        <v>0</v>
      </c>
      <c r="AA13" s="16"/>
      <c r="AB13" s="16"/>
      <c r="AC13" s="16"/>
      <c r="AD13" s="16">
        <f t="shared" si="8"/>
        <v>0</v>
      </c>
      <c r="AE13" s="16" t="str">
        <f t="shared" si="9"/>
        <v/>
      </c>
      <c r="AF13" s="27"/>
      <c r="AH13" s="28"/>
      <c r="AI13" s="28"/>
      <c r="AJ13" s="28"/>
      <c r="AK13" s="28"/>
      <c r="AL13" s="28"/>
      <c r="AM13" s="28"/>
      <c r="AN13" s="28"/>
      <c r="AO13" s="28"/>
      <c r="AP13" s="28"/>
      <c r="AQ13" s="28"/>
      <c r="AR13" s="28"/>
      <c r="AS13" s="28"/>
      <c r="AT13" s="35"/>
      <c r="AU13" s="34"/>
      <c r="AV13" s="28"/>
      <c r="AW13" s="34"/>
      <c r="AX13" s="34"/>
      <c r="AY13" s="34"/>
      <c r="AZ13" s="34"/>
      <c r="BA13" s="34"/>
      <c r="BB13" s="34"/>
      <c r="BC13" s="34"/>
      <c r="BD13" s="34"/>
      <c r="BE13" s="34"/>
      <c r="BF13" s="34"/>
      <c r="BG13" s="34"/>
      <c r="BH13" s="34"/>
      <c r="BI13" s="34"/>
      <c r="BJ13" s="34"/>
      <c r="BK13" s="34">
        <f t="shared" si="10"/>
        <v>0</v>
      </c>
      <c r="BL13" s="34"/>
      <c r="BM13" s="44" t="str">
        <f t="shared" si="11"/>
        <v/>
      </c>
      <c r="BN13" s="34"/>
      <c r="BO13" s="34"/>
      <c r="BP13" s="34"/>
    </row>
    <row r="14" customHeight="1" spans="1:68">
      <c r="A14" s="107" t="str">
        <f t="shared" si="0"/>
        <v/>
      </c>
      <c r="B14" s="13"/>
      <c r="C14" s="13"/>
      <c r="D14" s="13"/>
      <c r="E14" s="13"/>
      <c r="F14" s="13"/>
      <c r="G14" s="13"/>
      <c r="H14" s="9"/>
      <c r="I14" s="9"/>
      <c r="J14" s="9"/>
      <c r="K14" s="9"/>
      <c r="L14" s="9"/>
      <c r="M14" s="9"/>
      <c r="N14" s="9"/>
      <c r="O14" s="16">
        <f t="shared" si="1"/>
        <v>0</v>
      </c>
      <c r="P14" s="9"/>
      <c r="Q14" s="9"/>
      <c r="R14" s="9"/>
      <c r="S14" s="9"/>
      <c r="T14" s="16">
        <f t="shared" si="2"/>
        <v>0</v>
      </c>
      <c r="U14" s="9"/>
      <c r="V14" s="16">
        <f t="shared" si="3"/>
        <v>0</v>
      </c>
      <c r="W14" s="16">
        <f t="shared" si="4"/>
        <v>0</v>
      </c>
      <c r="X14" s="16">
        <f t="shared" si="5"/>
        <v>0</v>
      </c>
      <c r="Y14" s="16">
        <f t="shared" si="6"/>
        <v>0</v>
      </c>
      <c r="Z14" s="16">
        <f t="shared" si="7"/>
        <v>0</v>
      </c>
      <c r="AA14" s="16"/>
      <c r="AB14" s="16"/>
      <c r="AC14" s="16"/>
      <c r="AD14" s="16">
        <f t="shared" si="8"/>
        <v>0</v>
      </c>
      <c r="AE14" s="16" t="str">
        <f t="shared" si="9"/>
        <v/>
      </c>
      <c r="AF14" s="27"/>
      <c r="AH14" s="28"/>
      <c r="AI14" s="28"/>
      <c r="AJ14" s="28"/>
      <c r="AK14" s="28"/>
      <c r="AL14" s="28"/>
      <c r="AM14" s="28"/>
      <c r="AN14" s="28"/>
      <c r="AO14" s="28"/>
      <c r="AP14" s="28"/>
      <c r="AQ14" s="28"/>
      <c r="AR14" s="28"/>
      <c r="AS14" s="28"/>
      <c r="AT14" s="35"/>
      <c r="AU14" s="34"/>
      <c r="AV14" s="28"/>
      <c r="AW14" s="34"/>
      <c r="AX14" s="34"/>
      <c r="AY14" s="34"/>
      <c r="AZ14" s="34"/>
      <c r="BA14" s="34"/>
      <c r="BB14" s="34"/>
      <c r="BC14" s="34"/>
      <c r="BD14" s="34"/>
      <c r="BE14" s="34"/>
      <c r="BF14" s="34"/>
      <c r="BG14" s="34"/>
      <c r="BH14" s="34"/>
      <c r="BI14" s="34"/>
      <c r="BJ14" s="34"/>
      <c r="BK14" s="34">
        <f t="shared" si="10"/>
        <v>0</v>
      </c>
      <c r="BL14" s="34"/>
      <c r="BM14" s="44" t="str">
        <f t="shared" si="11"/>
        <v/>
      </c>
      <c r="BN14" s="34"/>
      <c r="BO14" s="34"/>
      <c r="BP14" s="34"/>
    </row>
    <row r="15" customHeight="1" spans="1:68">
      <c r="A15" s="107" t="str">
        <f t="shared" si="0"/>
        <v/>
      </c>
      <c r="B15" s="13"/>
      <c r="C15" s="13"/>
      <c r="D15" s="13"/>
      <c r="E15" s="13"/>
      <c r="F15" s="13"/>
      <c r="G15" s="13"/>
      <c r="H15" s="9"/>
      <c r="I15" s="9"/>
      <c r="J15" s="9"/>
      <c r="K15" s="9"/>
      <c r="L15" s="9"/>
      <c r="M15" s="9"/>
      <c r="N15" s="9"/>
      <c r="O15" s="16">
        <f t="shared" si="1"/>
        <v>0</v>
      </c>
      <c r="P15" s="9"/>
      <c r="Q15" s="9"/>
      <c r="R15" s="9"/>
      <c r="S15" s="9"/>
      <c r="T15" s="16">
        <f t="shared" si="2"/>
        <v>0</v>
      </c>
      <c r="U15" s="9"/>
      <c r="V15" s="16">
        <f t="shared" si="3"/>
        <v>0</v>
      </c>
      <c r="W15" s="16">
        <f t="shared" si="4"/>
        <v>0</v>
      </c>
      <c r="X15" s="16">
        <f t="shared" si="5"/>
        <v>0</v>
      </c>
      <c r="Y15" s="16">
        <f t="shared" si="6"/>
        <v>0</v>
      </c>
      <c r="Z15" s="16">
        <f t="shared" si="7"/>
        <v>0</v>
      </c>
      <c r="AA15" s="16"/>
      <c r="AB15" s="16"/>
      <c r="AC15" s="16"/>
      <c r="AD15" s="16">
        <f t="shared" si="8"/>
        <v>0</v>
      </c>
      <c r="AE15" s="16" t="str">
        <f t="shared" si="9"/>
        <v/>
      </c>
      <c r="AF15" s="27"/>
      <c r="AH15" s="28"/>
      <c r="AI15" s="28"/>
      <c r="AJ15" s="28"/>
      <c r="AK15" s="28"/>
      <c r="AL15" s="28"/>
      <c r="AM15" s="28"/>
      <c r="AN15" s="28"/>
      <c r="AO15" s="28"/>
      <c r="AP15" s="28"/>
      <c r="AQ15" s="28"/>
      <c r="AR15" s="28"/>
      <c r="AS15" s="28"/>
      <c r="AT15" s="35"/>
      <c r="AU15" s="34"/>
      <c r="AV15" s="28"/>
      <c r="AW15" s="34"/>
      <c r="AX15" s="34"/>
      <c r="AY15" s="34"/>
      <c r="AZ15" s="34"/>
      <c r="BA15" s="34"/>
      <c r="BB15" s="34"/>
      <c r="BC15" s="34"/>
      <c r="BD15" s="34"/>
      <c r="BE15" s="34"/>
      <c r="BF15" s="34"/>
      <c r="BG15" s="34"/>
      <c r="BH15" s="34"/>
      <c r="BI15" s="34"/>
      <c r="BJ15" s="34"/>
      <c r="BK15" s="34">
        <f t="shared" si="10"/>
        <v>0</v>
      </c>
      <c r="BL15" s="34"/>
      <c r="BM15" s="44" t="str">
        <f t="shared" si="11"/>
        <v/>
      </c>
      <c r="BN15" s="34"/>
      <c r="BO15" s="34"/>
      <c r="BP15" s="34"/>
    </row>
    <row r="16" customHeight="1" spans="1:68">
      <c r="A16" s="107" t="str">
        <f t="shared" si="0"/>
        <v/>
      </c>
      <c r="B16" s="13"/>
      <c r="C16" s="13"/>
      <c r="D16" s="13"/>
      <c r="E16" s="13"/>
      <c r="F16" s="13"/>
      <c r="G16" s="13"/>
      <c r="H16" s="9"/>
      <c r="I16" s="9"/>
      <c r="J16" s="9"/>
      <c r="K16" s="9"/>
      <c r="L16" s="9"/>
      <c r="M16" s="9"/>
      <c r="N16" s="9"/>
      <c r="O16" s="16">
        <f t="shared" si="1"/>
        <v>0</v>
      </c>
      <c r="P16" s="9"/>
      <c r="Q16" s="9"/>
      <c r="R16" s="9"/>
      <c r="S16" s="9"/>
      <c r="T16" s="16">
        <f t="shared" si="2"/>
        <v>0</v>
      </c>
      <c r="U16" s="9"/>
      <c r="V16" s="16">
        <f t="shared" si="3"/>
        <v>0</v>
      </c>
      <c r="W16" s="16">
        <f t="shared" si="4"/>
        <v>0</v>
      </c>
      <c r="X16" s="16">
        <f t="shared" si="5"/>
        <v>0</v>
      </c>
      <c r="Y16" s="16">
        <f t="shared" si="6"/>
        <v>0</v>
      </c>
      <c r="Z16" s="16">
        <f t="shared" si="7"/>
        <v>0</v>
      </c>
      <c r="AA16" s="16"/>
      <c r="AB16" s="16"/>
      <c r="AC16" s="16"/>
      <c r="AD16" s="16">
        <f t="shared" si="8"/>
        <v>0</v>
      </c>
      <c r="AE16" s="16" t="str">
        <f t="shared" si="9"/>
        <v/>
      </c>
      <c r="AF16" s="27"/>
      <c r="AH16" s="28"/>
      <c r="AI16" s="28"/>
      <c r="AJ16" s="28"/>
      <c r="AK16" s="28"/>
      <c r="AL16" s="28"/>
      <c r="AM16" s="28"/>
      <c r="AN16" s="28"/>
      <c r="AO16" s="28"/>
      <c r="AP16" s="28"/>
      <c r="AQ16" s="28"/>
      <c r="AR16" s="28"/>
      <c r="AS16" s="28"/>
      <c r="AT16" s="35"/>
      <c r="AU16" s="34"/>
      <c r="AV16" s="28"/>
      <c r="AW16" s="34"/>
      <c r="AX16" s="34"/>
      <c r="AY16" s="34"/>
      <c r="AZ16" s="34"/>
      <c r="BA16" s="34"/>
      <c r="BB16" s="34"/>
      <c r="BC16" s="34"/>
      <c r="BD16" s="34"/>
      <c r="BE16" s="34"/>
      <c r="BF16" s="34"/>
      <c r="BG16" s="34"/>
      <c r="BH16" s="34"/>
      <c r="BI16" s="34"/>
      <c r="BJ16" s="34"/>
      <c r="BK16" s="34">
        <f t="shared" si="10"/>
        <v>0</v>
      </c>
      <c r="BL16" s="34"/>
      <c r="BM16" s="44" t="str">
        <f t="shared" si="11"/>
        <v/>
      </c>
      <c r="BN16" s="34"/>
      <c r="BO16" s="34"/>
      <c r="BP16" s="34"/>
    </row>
    <row r="17" customHeight="1" spans="1:68">
      <c r="A17" s="107" t="str">
        <f t="shared" si="0"/>
        <v/>
      </c>
      <c r="B17" s="13"/>
      <c r="C17" s="13"/>
      <c r="D17" s="13"/>
      <c r="E17" s="13"/>
      <c r="F17" s="13"/>
      <c r="G17" s="13"/>
      <c r="H17" s="9"/>
      <c r="I17" s="9"/>
      <c r="J17" s="9"/>
      <c r="K17" s="9"/>
      <c r="L17" s="9"/>
      <c r="M17" s="9"/>
      <c r="N17" s="9"/>
      <c r="O17" s="16">
        <f t="shared" si="1"/>
        <v>0</v>
      </c>
      <c r="P17" s="9"/>
      <c r="Q17" s="9"/>
      <c r="R17" s="9"/>
      <c r="S17" s="9"/>
      <c r="T17" s="16">
        <f t="shared" si="2"/>
        <v>0</v>
      </c>
      <c r="U17" s="9"/>
      <c r="V17" s="16">
        <f t="shared" si="3"/>
        <v>0</v>
      </c>
      <c r="W17" s="16">
        <f t="shared" si="4"/>
        <v>0</v>
      </c>
      <c r="X17" s="16">
        <f t="shared" si="5"/>
        <v>0</v>
      </c>
      <c r="Y17" s="16">
        <f t="shared" si="6"/>
        <v>0</v>
      </c>
      <c r="Z17" s="16">
        <f t="shared" si="7"/>
        <v>0</v>
      </c>
      <c r="AA17" s="16"/>
      <c r="AB17" s="16"/>
      <c r="AC17" s="16"/>
      <c r="AD17" s="16">
        <f t="shared" si="8"/>
        <v>0</v>
      </c>
      <c r="AE17" s="16" t="str">
        <f t="shared" si="9"/>
        <v/>
      </c>
      <c r="AF17" s="27"/>
      <c r="AH17" s="28"/>
      <c r="AI17" s="28"/>
      <c r="AJ17" s="28"/>
      <c r="AK17" s="28"/>
      <c r="AL17" s="28"/>
      <c r="AM17" s="28"/>
      <c r="AN17" s="28"/>
      <c r="AO17" s="28"/>
      <c r="AP17" s="28"/>
      <c r="AQ17" s="28"/>
      <c r="AR17" s="28"/>
      <c r="AS17" s="28"/>
      <c r="AT17" s="35"/>
      <c r="AU17" s="34"/>
      <c r="AV17" s="28"/>
      <c r="AW17" s="34"/>
      <c r="AX17" s="34"/>
      <c r="AY17" s="34"/>
      <c r="AZ17" s="34"/>
      <c r="BA17" s="34"/>
      <c r="BB17" s="34"/>
      <c r="BC17" s="34"/>
      <c r="BD17" s="34"/>
      <c r="BE17" s="34"/>
      <c r="BF17" s="34"/>
      <c r="BG17" s="34"/>
      <c r="BH17" s="34"/>
      <c r="BI17" s="34"/>
      <c r="BJ17" s="34"/>
      <c r="BK17" s="34">
        <f t="shared" si="10"/>
        <v>0</v>
      </c>
      <c r="BL17" s="34"/>
      <c r="BM17" s="44" t="str">
        <f t="shared" si="11"/>
        <v/>
      </c>
      <c r="BN17" s="34"/>
      <c r="BO17" s="34"/>
      <c r="BP17" s="34"/>
    </row>
    <row r="18" customHeight="1" spans="1:68">
      <c r="A18" s="107" t="str">
        <f t="shared" si="0"/>
        <v/>
      </c>
      <c r="B18" s="13"/>
      <c r="C18" s="13"/>
      <c r="D18" s="13"/>
      <c r="E18" s="13"/>
      <c r="F18" s="13"/>
      <c r="G18" s="13"/>
      <c r="H18" s="9"/>
      <c r="I18" s="9"/>
      <c r="J18" s="9"/>
      <c r="K18" s="9"/>
      <c r="L18" s="9"/>
      <c r="M18" s="9"/>
      <c r="N18" s="9"/>
      <c r="O18" s="16">
        <f t="shared" si="1"/>
        <v>0</v>
      </c>
      <c r="P18" s="9"/>
      <c r="Q18" s="9"/>
      <c r="R18" s="9"/>
      <c r="S18" s="9"/>
      <c r="T18" s="16">
        <f t="shared" si="2"/>
        <v>0</v>
      </c>
      <c r="U18" s="9"/>
      <c r="V18" s="16">
        <f t="shared" si="3"/>
        <v>0</v>
      </c>
      <c r="W18" s="16">
        <f t="shared" si="4"/>
        <v>0</v>
      </c>
      <c r="X18" s="16">
        <f t="shared" si="5"/>
        <v>0</v>
      </c>
      <c r="Y18" s="16">
        <f t="shared" si="6"/>
        <v>0</v>
      </c>
      <c r="Z18" s="16">
        <f t="shared" si="7"/>
        <v>0</v>
      </c>
      <c r="AA18" s="16"/>
      <c r="AB18" s="16"/>
      <c r="AC18" s="16"/>
      <c r="AD18" s="16">
        <f t="shared" si="8"/>
        <v>0</v>
      </c>
      <c r="AE18" s="16" t="str">
        <f t="shared" si="9"/>
        <v/>
      </c>
      <c r="AF18" s="27"/>
      <c r="AH18" s="28"/>
      <c r="AI18" s="28"/>
      <c r="AJ18" s="28"/>
      <c r="AK18" s="28"/>
      <c r="AL18" s="28"/>
      <c r="AM18" s="28"/>
      <c r="AN18" s="28"/>
      <c r="AO18" s="28"/>
      <c r="AP18" s="28"/>
      <c r="AQ18" s="28"/>
      <c r="AR18" s="28"/>
      <c r="AS18" s="28"/>
      <c r="AT18" s="35"/>
      <c r="AU18" s="34"/>
      <c r="AV18" s="28"/>
      <c r="AW18" s="34"/>
      <c r="AX18" s="34"/>
      <c r="AY18" s="34"/>
      <c r="AZ18" s="34"/>
      <c r="BA18" s="34"/>
      <c r="BB18" s="34"/>
      <c r="BC18" s="34"/>
      <c r="BD18" s="34"/>
      <c r="BE18" s="34"/>
      <c r="BF18" s="34"/>
      <c r="BG18" s="34"/>
      <c r="BH18" s="34"/>
      <c r="BI18" s="34"/>
      <c r="BJ18" s="34"/>
      <c r="BK18" s="34">
        <f t="shared" si="10"/>
        <v>0</v>
      </c>
      <c r="BL18" s="34"/>
      <c r="BM18" s="44" t="str">
        <f t="shared" si="11"/>
        <v/>
      </c>
      <c r="BN18" s="34"/>
      <c r="BO18" s="34"/>
      <c r="BP18" s="34"/>
    </row>
    <row r="19" customHeight="1" spans="1:68">
      <c r="A19" s="107" t="str">
        <f t="shared" si="0"/>
        <v/>
      </c>
      <c r="B19" s="13"/>
      <c r="C19" s="13"/>
      <c r="D19" s="13"/>
      <c r="E19" s="13"/>
      <c r="F19" s="13"/>
      <c r="G19" s="13"/>
      <c r="H19" s="9"/>
      <c r="I19" s="9"/>
      <c r="J19" s="9"/>
      <c r="K19" s="9"/>
      <c r="L19" s="9"/>
      <c r="M19" s="9"/>
      <c r="N19" s="9"/>
      <c r="O19" s="16">
        <f t="shared" si="1"/>
        <v>0</v>
      </c>
      <c r="P19" s="9"/>
      <c r="Q19" s="9"/>
      <c r="R19" s="9"/>
      <c r="S19" s="9"/>
      <c r="T19" s="16">
        <f t="shared" si="2"/>
        <v>0</v>
      </c>
      <c r="U19" s="9"/>
      <c r="V19" s="16">
        <f t="shared" si="3"/>
        <v>0</v>
      </c>
      <c r="W19" s="16">
        <f t="shared" si="4"/>
        <v>0</v>
      </c>
      <c r="X19" s="16">
        <f t="shared" si="5"/>
        <v>0</v>
      </c>
      <c r="Y19" s="16">
        <f t="shared" si="6"/>
        <v>0</v>
      </c>
      <c r="Z19" s="16">
        <f t="shared" si="7"/>
        <v>0</v>
      </c>
      <c r="AA19" s="16"/>
      <c r="AB19" s="16"/>
      <c r="AC19" s="16"/>
      <c r="AD19" s="16">
        <f t="shared" si="8"/>
        <v>0</v>
      </c>
      <c r="AE19" s="16" t="str">
        <f t="shared" si="9"/>
        <v/>
      </c>
      <c r="AF19" s="27"/>
      <c r="AH19" s="28"/>
      <c r="AI19" s="28"/>
      <c r="AJ19" s="28"/>
      <c r="AK19" s="28"/>
      <c r="AL19" s="28"/>
      <c r="AM19" s="28"/>
      <c r="AN19" s="28"/>
      <c r="AO19" s="28"/>
      <c r="AP19" s="28"/>
      <c r="AQ19" s="28"/>
      <c r="AR19" s="28"/>
      <c r="AS19" s="28"/>
      <c r="AT19" s="35"/>
      <c r="AU19" s="34"/>
      <c r="AV19" s="28"/>
      <c r="AW19" s="34"/>
      <c r="AX19" s="34"/>
      <c r="AY19" s="34"/>
      <c r="AZ19" s="34"/>
      <c r="BA19" s="34"/>
      <c r="BB19" s="34"/>
      <c r="BC19" s="34"/>
      <c r="BD19" s="34"/>
      <c r="BE19" s="34"/>
      <c r="BF19" s="34"/>
      <c r="BG19" s="34"/>
      <c r="BH19" s="34"/>
      <c r="BI19" s="34"/>
      <c r="BJ19" s="34"/>
      <c r="BK19" s="34">
        <f t="shared" si="10"/>
        <v>0</v>
      </c>
      <c r="BL19" s="34"/>
      <c r="BM19" s="44" t="str">
        <f t="shared" si="11"/>
        <v/>
      </c>
      <c r="BN19" s="34"/>
      <c r="BO19" s="34"/>
      <c r="BP19" s="34"/>
    </row>
    <row r="20" customHeight="1" spans="1:68">
      <c r="A20" s="107" t="str">
        <f t="shared" si="0"/>
        <v/>
      </c>
      <c r="B20" s="13"/>
      <c r="C20" s="13"/>
      <c r="D20" s="13"/>
      <c r="E20" s="13"/>
      <c r="F20" s="13"/>
      <c r="G20" s="13"/>
      <c r="H20" s="9"/>
      <c r="I20" s="9"/>
      <c r="J20" s="9"/>
      <c r="K20" s="9"/>
      <c r="L20" s="9"/>
      <c r="M20" s="9"/>
      <c r="N20" s="9"/>
      <c r="O20" s="16">
        <f t="shared" si="1"/>
        <v>0</v>
      </c>
      <c r="P20" s="9"/>
      <c r="Q20" s="9"/>
      <c r="R20" s="9"/>
      <c r="S20" s="9"/>
      <c r="T20" s="16">
        <f t="shared" si="2"/>
        <v>0</v>
      </c>
      <c r="U20" s="9"/>
      <c r="V20" s="16">
        <f t="shared" si="3"/>
        <v>0</v>
      </c>
      <c r="W20" s="16">
        <f t="shared" si="4"/>
        <v>0</v>
      </c>
      <c r="X20" s="16">
        <f t="shared" si="5"/>
        <v>0</v>
      </c>
      <c r="Y20" s="16">
        <f t="shared" si="6"/>
        <v>0</v>
      </c>
      <c r="Z20" s="16">
        <f t="shared" si="7"/>
        <v>0</v>
      </c>
      <c r="AA20" s="16"/>
      <c r="AB20" s="16"/>
      <c r="AC20" s="16"/>
      <c r="AD20" s="16">
        <f t="shared" si="8"/>
        <v>0</v>
      </c>
      <c r="AE20" s="16" t="str">
        <f t="shared" si="9"/>
        <v/>
      </c>
      <c r="AF20" s="27"/>
      <c r="AH20" s="28"/>
      <c r="AI20" s="28"/>
      <c r="AJ20" s="28"/>
      <c r="AK20" s="28"/>
      <c r="AL20" s="28"/>
      <c r="AM20" s="28"/>
      <c r="AN20" s="28"/>
      <c r="AO20" s="28"/>
      <c r="AP20" s="28"/>
      <c r="AQ20" s="28"/>
      <c r="AR20" s="28"/>
      <c r="AS20" s="28"/>
      <c r="AT20" s="35"/>
      <c r="AU20" s="34"/>
      <c r="AV20" s="28"/>
      <c r="AW20" s="34"/>
      <c r="AX20" s="34"/>
      <c r="AY20" s="34"/>
      <c r="AZ20" s="34"/>
      <c r="BA20" s="34"/>
      <c r="BB20" s="34"/>
      <c r="BC20" s="34"/>
      <c r="BD20" s="34"/>
      <c r="BE20" s="34"/>
      <c r="BF20" s="34"/>
      <c r="BG20" s="34"/>
      <c r="BH20" s="34"/>
      <c r="BI20" s="34"/>
      <c r="BJ20" s="34"/>
      <c r="BK20" s="34">
        <f t="shared" si="10"/>
        <v>0</v>
      </c>
      <c r="BL20" s="34"/>
      <c r="BM20" s="44" t="str">
        <f t="shared" si="11"/>
        <v/>
      </c>
      <c r="BN20" s="34"/>
      <c r="BO20" s="34"/>
      <c r="BP20" s="34"/>
    </row>
    <row r="21" customHeight="1" spans="1:68">
      <c r="A21" s="107"/>
      <c r="B21" s="13"/>
      <c r="C21" s="13"/>
      <c r="D21" s="13"/>
      <c r="E21" s="13"/>
      <c r="F21" s="13"/>
      <c r="G21" s="13"/>
      <c r="H21" s="9"/>
      <c r="I21" s="9"/>
      <c r="J21" s="9"/>
      <c r="K21" s="9"/>
      <c r="L21" s="9"/>
      <c r="M21" s="9"/>
      <c r="N21" s="9"/>
      <c r="O21" s="16">
        <f t="shared" si="1"/>
        <v>0</v>
      </c>
      <c r="P21" s="9"/>
      <c r="Q21" s="9"/>
      <c r="R21" s="9"/>
      <c r="S21" s="9"/>
      <c r="T21" s="16">
        <f t="shared" si="2"/>
        <v>0</v>
      </c>
      <c r="U21" s="9"/>
      <c r="V21" s="16">
        <f t="shared" si="3"/>
        <v>0</v>
      </c>
      <c r="W21" s="16">
        <f t="shared" si="4"/>
        <v>0</v>
      </c>
      <c r="X21" s="16">
        <f t="shared" si="5"/>
        <v>0</v>
      </c>
      <c r="Y21" s="16">
        <f t="shared" si="6"/>
        <v>0</v>
      </c>
      <c r="Z21" s="16">
        <f t="shared" si="7"/>
        <v>0</v>
      </c>
      <c r="AA21" s="16"/>
      <c r="AB21" s="16"/>
      <c r="AC21" s="16"/>
      <c r="AD21" s="16">
        <f t="shared" si="8"/>
        <v>0</v>
      </c>
      <c r="AE21" s="16"/>
      <c r="AF21" s="27"/>
      <c r="AH21" s="28"/>
      <c r="AI21" s="28"/>
      <c r="AJ21" s="28"/>
      <c r="AK21" s="28"/>
      <c r="AL21" s="28"/>
      <c r="AM21" s="28"/>
      <c r="AN21" s="28"/>
      <c r="AO21" s="28"/>
      <c r="AP21" s="28"/>
      <c r="AQ21" s="28"/>
      <c r="AR21" s="28"/>
      <c r="AS21" s="28"/>
      <c r="AT21" s="35"/>
      <c r="AU21" s="34"/>
      <c r="AV21" s="28"/>
      <c r="AW21" s="34"/>
      <c r="AX21" s="34"/>
      <c r="AY21" s="34"/>
      <c r="AZ21" s="34"/>
      <c r="BA21" s="34"/>
      <c r="BB21" s="34"/>
      <c r="BC21" s="34"/>
      <c r="BD21" s="34"/>
      <c r="BE21" s="34"/>
      <c r="BF21" s="34"/>
      <c r="BG21" s="34"/>
      <c r="BH21" s="34"/>
      <c r="BI21" s="34"/>
      <c r="BJ21" s="34"/>
      <c r="BK21" s="34"/>
      <c r="BL21" s="34"/>
      <c r="BM21" s="44"/>
      <c r="BN21" s="34"/>
      <c r="BO21" s="34"/>
      <c r="BP21" s="34"/>
    </row>
    <row r="22" customHeight="1" spans="1:68">
      <c r="A22" s="107"/>
      <c r="B22" s="13"/>
      <c r="C22" s="13"/>
      <c r="D22" s="13"/>
      <c r="E22" s="13"/>
      <c r="F22" s="13"/>
      <c r="G22" s="13"/>
      <c r="H22" s="9"/>
      <c r="I22" s="9"/>
      <c r="J22" s="9"/>
      <c r="K22" s="9"/>
      <c r="L22" s="9"/>
      <c r="M22" s="9"/>
      <c r="N22" s="9"/>
      <c r="O22" s="16">
        <f t="shared" si="1"/>
        <v>0</v>
      </c>
      <c r="P22" s="9"/>
      <c r="Q22" s="9"/>
      <c r="R22" s="9"/>
      <c r="S22" s="9"/>
      <c r="T22" s="16">
        <f t="shared" si="2"/>
        <v>0</v>
      </c>
      <c r="U22" s="9"/>
      <c r="V22" s="16">
        <f t="shared" si="3"/>
        <v>0</v>
      </c>
      <c r="W22" s="16">
        <f t="shared" si="4"/>
        <v>0</v>
      </c>
      <c r="X22" s="16">
        <f t="shared" si="5"/>
        <v>0</v>
      </c>
      <c r="Y22" s="16">
        <f t="shared" si="6"/>
        <v>0</v>
      </c>
      <c r="Z22" s="16">
        <f t="shared" si="7"/>
        <v>0</v>
      </c>
      <c r="AA22" s="16"/>
      <c r="AB22" s="16"/>
      <c r="AC22" s="16"/>
      <c r="AD22" s="16">
        <f t="shared" si="8"/>
        <v>0</v>
      </c>
      <c r="AE22" s="16"/>
      <c r="AF22" s="27"/>
      <c r="AH22" s="28"/>
      <c r="AI22" s="28"/>
      <c r="AJ22" s="28"/>
      <c r="AK22" s="28"/>
      <c r="AL22" s="28"/>
      <c r="AM22" s="28"/>
      <c r="AN22" s="28"/>
      <c r="AO22" s="28"/>
      <c r="AP22" s="28"/>
      <c r="AQ22" s="28"/>
      <c r="AR22" s="28"/>
      <c r="AS22" s="28"/>
      <c r="AT22" s="35"/>
      <c r="AU22" s="34"/>
      <c r="AV22" s="28"/>
      <c r="AW22" s="34"/>
      <c r="AX22" s="34"/>
      <c r="AY22" s="34"/>
      <c r="AZ22" s="34"/>
      <c r="BA22" s="34"/>
      <c r="BB22" s="34"/>
      <c r="BC22" s="34"/>
      <c r="BD22" s="34"/>
      <c r="BE22" s="34"/>
      <c r="BF22" s="34"/>
      <c r="BG22" s="34"/>
      <c r="BH22" s="34"/>
      <c r="BI22" s="34"/>
      <c r="BJ22" s="34"/>
      <c r="BK22" s="34"/>
      <c r="BL22" s="34"/>
      <c r="BM22" s="44"/>
      <c r="BN22" s="34"/>
      <c r="BO22" s="34"/>
      <c r="BP22" s="34"/>
    </row>
    <row r="23" customHeight="1" spans="1:68">
      <c r="A23" s="107"/>
      <c r="B23" s="13"/>
      <c r="C23" s="13"/>
      <c r="D23" s="13"/>
      <c r="E23" s="13"/>
      <c r="F23" s="13"/>
      <c r="G23" s="13"/>
      <c r="H23" s="9"/>
      <c r="I23" s="9"/>
      <c r="J23" s="9"/>
      <c r="K23" s="9"/>
      <c r="L23" s="9"/>
      <c r="M23" s="9"/>
      <c r="N23" s="9"/>
      <c r="O23" s="16">
        <f t="shared" si="1"/>
        <v>0</v>
      </c>
      <c r="P23" s="9"/>
      <c r="Q23" s="9"/>
      <c r="R23" s="9"/>
      <c r="S23" s="9"/>
      <c r="T23" s="16">
        <f t="shared" si="2"/>
        <v>0</v>
      </c>
      <c r="U23" s="9"/>
      <c r="V23" s="16">
        <f t="shared" si="3"/>
        <v>0</v>
      </c>
      <c r="W23" s="16">
        <f t="shared" si="4"/>
        <v>0</v>
      </c>
      <c r="X23" s="16">
        <f t="shared" si="5"/>
        <v>0</v>
      </c>
      <c r="Y23" s="16">
        <f t="shared" si="6"/>
        <v>0</v>
      </c>
      <c r="Z23" s="16">
        <f t="shared" si="7"/>
        <v>0</v>
      </c>
      <c r="AA23" s="16"/>
      <c r="AB23" s="16"/>
      <c r="AC23" s="16"/>
      <c r="AD23" s="16">
        <f t="shared" si="8"/>
        <v>0</v>
      </c>
      <c r="AE23" s="16"/>
      <c r="AF23" s="27"/>
      <c r="AH23" s="28"/>
      <c r="AI23" s="28"/>
      <c r="AJ23" s="28"/>
      <c r="AK23" s="28"/>
      <c r="AL23" s="28"/>
      <c r="AM23" s="28"/>
      <c r="AN23" s="28"/>
      <c r="AO23" s="28"/>
      <c r="AP23" s="28"/>
      <c r="AQ23" s="28"/>
      <c r="AR23" s="28"/>
      <c r="AS23" s="28"/>
      <c r="AT23" s="35"/>
      <c r="AU23" s="34"/>
      <c r="AV23" s="28"/>
      <c r="AW23" s="34"/>
      <c r="AX23" s="34"/>
      <c r="AY23" s="34"/>
      <c r="AZ23" s="34"/>
      <c r="BA23" s="34"/>
      <c r="BB23" s="34"/>
      <c r="BC23" s="34"/>
      <c r="BD23" s="34"/>
      <c r="BE23" s="34"/>
      <c r="BF23" s="34"/>
      <c r="BG23" s="34"/>
      <c r="BH23" s="34"/>
      <c r="BI23" s="34"/>
      <c r="BJ23" s="34"/>
      <c r="BK23" s="34"/>
      <c r="BL23" s="34"/>
      <c r="BM23" s="44"/>
      <c r="BN23" s="34"/>
      <c r="BO23" s="34"/>
      <c r="BP23" s="34"/>
    </row>
    <row r="24" customHeight="1" spans="1:68">
      <c r="A24" s="107" t="str">
        <f t="shared" si="0"/>
        <v/>
      </c>
      <c r="B24" s="13"/>
      <c r="C24" s="13"/>
      <c r="D24" s="13"/>
      <c r="E24" s="13"/>
      <c r="F24" s="13"/>
      <c r="G24" s="13"/>
      <c r="H24" s="9"/>
      <c r="I24" s="9"/>
      <c r="J24" s="9"/>
      <c r="K24" s="9"/>
      <c r="L24" s="9"/>
      <c r="M24" s="9"/>
      <c r="N24" s="9"/>
      <c r="O24" s="16">
        <f t="shared" si="1"/>
        <v>0</v>
      </c>
      <c r="P24" s="9"/>
      <c r="Q24" s="9"/>
      <c r="R24" s="9"/>
      <c r="S24" s="9"/>
      <c r="T24" s="16">
        <f t="shared" si="2"/>
        <v>0</v>
      </c>
      <c r="U24" s="9"/>
      <c r="V24" s="16">
        <f t="shared" si="3"/>
        <v>0</v>
      </c>
      <c r="W24" s="16">
        <f t="shared" si="4"/>
        <v>0</v>
      </c>
      <c r="X24" s="16">
        <f t="shared" si="5"/>
        <v>0</v>
      </c>
      <c r="Y24" s="16">
        <f t="shared" si="6"/>
        <v>0</v>
      </c>
      <c r="Z24" s="16">
        <f t="shared" si="7"/>
        <v>0</v>
      </c>
      <c r="AA24" s="16"/>
      <c r="AB24" s="16"/>
      <c r="AC24" s="16"/>
      <c r="AD24" s="16">
        <f t="shared" si="8"/>
        <v>0</v>
      </c>
      <c r="AE24" s="16" t="str">
        <f t="shared" si="9"/>
        <v/>
      </c>
      <c r="AF24" s="27"/>
      <c r="AH24" s="28"/>
      <c r="AI24" s="28"/>
      <c r="AJ24" s="28"/>
      <c r="AK24" s="28"/>
      <c r="AL24" s="28"/>
      <c r="AM24" s="28"/>
      <c r="AN24" s="28"/>
      <c r="AO24" s="28"/>
      <c r="AP24" s="28"/>
      <c r="AQ24" s="28"/>
      <c r="AR24" s="28"/>
      <c r="AS24" s="28"/>
      <c r="AT24" s="35"/>
      <c r="AU24" s="34"/>
      <c r="AV24" s="28"/>
      <c r="AW24" s="34"/>
      <c r="AX24" s="34"/>
      <c r="AY24" s="34"/>
      <c r="AZ24" s="34"/>
      <c r="BA24" s="34"/>
      <c r="BB24" s="34"/>
      <c r="BC24" s="34"/>
      <c r="BD24" s="34"/>
      <c r="BE24" s="34"/>
      <c r="BF24" s="34"/>
      <c r="BG24" s="34"/>
      <c r="BH24" s="34"/>
      <c r="BI24" s="34"/>
      <c r="BJ24" s="34"/>
      <c r="BK24" s="34">
        <f t="shared" si="10"/>
        <v>0</v>
      </c>
      <c r="BL24" s="34"/>
      <c r="BM24" s="44" t="str">
        <f t="shared" si="11"/>
        <v/>
      </c>
      <c r="BN24" s="34"/>
      <c r="BO24" s="34"/>
      <c r="BP24" s="34"/>
    </row>
    <row r="25" customHeight="1" spans="1:68">
      <c r="A25" s="107" t="str">
        <f t="shared" si="0"/>
        <v/>
      </c>
      <c r="B25" s="13"/>
      <c r="C25" s="13"/>
      <c r="D25" s="13"/>
      <c r="E25" s="13"/>
      <c r="F25" s="13"/>
      <c r="G25" s="13"/>
      <c r="H25" s="9"/>
      <c r="I25" s="9"/>
      <c r="J25" s="9"/>
      <c r="K25" s="9"/>
      <c r="L25" s="9"/>
      <c r="M25" s="9"/>
      <c r="N25" s="9"/>
      <c r="O25" s="16">
        <f t="shared" si="1"/>
        <v>0</v>
      </c>
      <c r="P25" s="9"/>
      <c r="Q25" s="9"/>
      <c r="R25" s="9"/>
      <c r="S25" s="9"/>
      <c r="T25" s="16">
        <f t="shared" si="2"/>
        <v>0</v>
      </c>
      <c r="U25" s="9"/>
      <c r="V25" s="16">
        <f t="shared" si="3"/>
        <v>0</v>
      </c>
      <c r="W25" s="16">
        <f t="shared" si="4"/>
        <v>0</v>
      </c>
      <c r="X25" s="16">
        <f t="shared" si="5"/>
        <v>0</v>
      </c>
      <c r="Y25" s="16">
        <f t="shared" si="6"/>
        <v>0</v>
      </c>
      <c r="Z25" s="16">
        <f t="shared" si="7"/>
        <v>0</v>
      </c>
      <c r="AA25" s="16"/>
      <c r="AB25" s="16"/>
      <c r="AC25" s="16"/>
      <c r="AD25" s="16">
        <f t="shared" si="8"/>
        <v>0</v>
      </c>
      <c r="AE25" s="16" t="str">
        <f t="shared" si="9"/>
        <v/>
      </c>
      <c r="AF25" s="27"/>
      <c r="AH25" s="28"/>
      <c r="AI25" s="28"/>
      <c r="AJ25" s="28"/>
      <c r="AK25" s="28"/>
      <c r="AL25" s="28"/>
      <c r="AM25" s="28"/>
      <c r="AN25" s="28"/>
      <c r="AO25" s="28"/>
      <c r="AP25" s="28"/>
      <c r="AQ25" s="28"/>
      <c r="AR25" s="28"/>
      <c r="AS25" s="28"/>
      <c r="AT25" s="35"/>
      <c r="AU25" s="34"/>
      <c r="AV25" s="28"/>
      <c r="AW25" s="34"/>
      <c r="AX25" s="34"/>
      <c r="AY25" s="34"/>
      <c r="AZ25" s="34"/>
      <c r="BA25" s="34"/>
      <c r="BB25" s="34"/>
      <c r="BC25" s="34"/>
      <c r="BD25" s="34"/>
      <c r="BE25" s="34"/>
      <c r="BF25" s="34"/>
      <c r="BG25" s="34"/>
      <c r="BH25" s="34"/>
      <c r="BI25" s="34"/>
      <c r="BJ25" s="34"/>
      <c r="BK25" s="34">
        <f t="shared" si="10"/>
        <v>0</v>
      </c>
      <c r="BL25" s="34"/>
      <c r="BM25" s="44" t="str">
        <f t="shared" si="11"/>
        <v/>
      </c>
      <c r="BN25" s="34"/>
      <c r="BO25" s="34"/>
      <c r="BP25" s="34"/>
    </row>
    <row r="26" customHeight="1" spans="1:68">
      <c r="A26" s="107" t="str">
        <f t="shared" si="0"/>
        <v/>
      </c>
      <c r="B26" s="13"/>
      <c r="C26" s="13"/>
      <c r="D26" s="13"/>
      <c r="E26" s="13"/>
      <c r="F26" s="13"/>
      <c r="G26" s="13"/>
      <c r="H26" s="9"/>
      <c r="I26" s="9"/>
      <c r="J26" s="9"/>
      <c r="K26" s="9"/>
      <c r="L26" s="9"/>
      <c r="M26" s="9"/>
      <c r="N26" s="9"/>
      <c r="O26" s="16">
        <f t="shared" si="1"/>
        <v>0</v>
      </c>
      <c r="P26" s="9"/>
      <c r="Q26" s="9"/>
      <c r="R26" s="9"/>
      <c r="S26" s="9"/>
      <c r="T26" s="16">
        <f t="shared" si="2"/>
        <v>0</v>
      </c>
      <c r="U26" s="9"/>
      <c r="V26" s="16">
        <f t="shared" si="3"/>
        <v>0</v>
      </c>
      <c r="W26" s="16">
        <f t="shared" si="4"/>
        <v>0</v>
      </c>
      <c r="X26" s="16">
        <f t="shared" si="5"/>
        <v>0</v>
      </c>
      <c r="Y26" s="16">
        <f t="shared" si="6"/>
        <v>0</v>
      </c>
      <c r="Z26" s="16">
        <f t="shared" si="7"/>
        <v>0</v>
      </c>
      <c r="AA26" s="16"/>
      <c r="AB26" s="16"/>
      <c r="AC26" s="16"/>
      <c r="AD26" s="16">
        <f t="shared" si="8"/>
        <v>0</v>
      </c>
      <c r="AE26" s="16" t="str">
        <f t="shared" si="9"/>
        <v/>
      </c>
      <c r="AF26" s="27"/>
      <c r="AH26" s="28"/>
      <c r="AI26" s="28"/>
      <c r="AJ26" s="28"/>
      <c r="AK26" s="28"/>
      <c r="AL26" s="28"/>
      <c r="AM26" s="28"/>
      <c r="AN26" s="28"/>
      <c r="AO26" s="28"/>
      <c r="AP26" s="28"/>
      <c r="AQ26" s="28"/>
      <c r="AR26" s="28"/>
      <c r="AS26" s="28"/>
      <c r="AT26" s="35"/>
      <c r="AU26" s="34"/>
      <c r="AV26" s="28"/>
      <c r="AW26" s="34"/>
      <c r="AX26" s="34"/>
      <c r="AY26" s="34"/>
      <c r="AZ26" s="34"/>
      <c r="BA26" s="34"/>
      <c r="BB26" s="34"/>
      <c r="BC26" s="34"/>
      <c r="BD26" s="34"/>
      <c r="BE26" s="34"/>
      <c r="BF26" s="34"/>
      <c r="BG26" s="34"/>
      <c r="BH26" s="34"/>
      <c r="BI26" s="34"/>
      <c r="BJ26" s="34"/>
      <c r="BK26" s="34">
        <f t="shared" si="10"/>
        <v>0</v>
      </c>
      <c r="BL26" s="34"/>
      <c r="BM26" s="44" t="str">
        <f t="shared" si="11"/>
        <v/>
      </c>
      <c r="BN26" s="34"/>
      <c r="BO26" s="34"/>
      <c r="BP26" s="34"/>
    </row>
    <row r="27" customHeight="1" spans="1:68">
      <c r="A27" s="107" t="str">
        <f t="shared" si="0"/>
        <v/>
      </c>
      <c r="B27" s="13"/>
      <c r="C27" s="13"/>
      <c r="D27" s="13"/>
      <c r="E27" s="13"/>
      <c r="F27" s="13"/>
      <c r="G27" s="13"/>
      <c r="H27" s="9"/>
      <c r="I27" s="9"/>
      <c r="J27" s="9"/>
      <c r="K27" s="9"/>
      <c r="L27" s="9"/>
      <c r="M27" s="9"/>
      <c r="N27" s="9"/>
      <c r="O27" s="16">
        <f t="shared" si="1"/>
        <v>0</v>
      </c>
      <c r="P27" s="9"/>
      <c r="Q27" s="9"/>
      <c r="R27" s="9"/>
      <c r="S27" s="9"/>
      <c r="T27" s="16">
        <f t="shared" si="2"/>
        <v>0</v>
      </c>
      <c r="U27" s="9"/>
      <c r="V27" s="16">
        <f t="shared" si="3"/>
        <v>0</v>
      </c>
      <c r="W27" s="16">
        <f t="shared" si="4"/>
        <v>0</v>
      </c>
      <c r="X27" s="16">
        <f t="shared" si="5"/>
        <v>0</v>
      </c>
      <c r="Y27" s="16">
        <f t="shared" si="6"/>
        <v>0</v>
      </c>
      <c r="Z27" s="16">
        <f t="shared" si="7"/>
        <v>0</v>
      </c>
      <c r="AA27" s="16"/>
      <c r="AB27" s="16"/>
      <c r="AC27" s="16"/>
      <c r="AD27" s="16">
        <f t="shared" si="8"/>
        <v>0</v>
      </c>
      <c r="AE27" s="16" t="str">
        <f t="shared" si="9"/>
        <v/>
      </c>
      <c r="AF27" s="27"/>
      <c r="AH27" s="28"/>
      <c r="AI27" s="28"/>
      <c r="AJ27" s="28"/>
      <c r="AK27" s="28"/>
      <c r="AL27" s="28"/>
      <c r="AM27" s="28"/>
      <c r="AN27" s="28"/>
      <c r="AO27" s="28"/>
      <c r="AP27" s="28"/>
      <c r="AQ27" s="28"/>
      <c r="AR27" s="28"/>
      <c r="AS27" s="28"/>
      <c r="AT27" s="35"/>
      <c r="AU27" s="34"/>
      <c r="AV27" s="28"/>
      <c r="AW27" s="34"/>
      <c r="AX27" s="34"/>
      <c r="AY27" s="34"/>
      <c r="AZ27" s="34"/>
      <c r="BA27" s="34"/>
      <c r="BB27" s="34"/>
      <c r="BC27" s="34"/>
      <c r="BD27" s="34"/>
      <c r="BE27" s="34"/>
      <c r="BF27" s="34"/>
      <c r="BG27" s="34"/>
      <c r="BH27" s="34"/>
      <c r="BI27" s="34"/>
      <c r="BJ27" s="34"/>
      <c r="BK27" s="34">
        <f t="shared" si="10"/>
        <v>0</v>
      </c>
      <c r="BL27" s="34"/>
      <c r="BM27" s="44" t="str">
        <f t="shared" si="11"/>
        <v/>
      </c>
      <c r="BN27" s="34"/>
      <c r="BO27" s="34"/>
      <c r="BP27" s="34"/>
    </row>
    <row r="28" customHeight="1" spans="1:68">
      <c r="A28" s="107" t="str">
        <f t="shared" si="0"/>
        <v/>
      </c>
      <c r="B28" s="13"/>
      <c r="C28" s="13"/>
      <c r="D28" s="13"/>
      <c r="E28" s="13"/>
      <c r="F28" s="13"/>
      <c r="G28" s="13"/>
      <c r="H28" s="9"/>
      <c r="I28" s="9"/>
      <c r="J28" s="9"/>
      <c r="K28" s="9"/>
      <c r="L28" s="9"/>
      <c r="M28" s="9"/>
      <c r="N28" s="9"/>
      <c r="O28" s="16">
        <f t="shared" si="1"/>
        <v>0</v>
      </c>
      <c r="P28" s="9"/>
      <c r="Q28" s="9"/>
      <c r="R28" s="9"/>
      <c r="S28" s="9"/>
      <c r="T28" s="16">
        <f t="shared" si="2"/>
        <v>0</v>
      </c>
      <c r="U28" s="9"/>
      <c r="V28" s="16">
        <f t="shared" si="3"/>
        <v>0</v>
      </c>
      <c r="W28" s="16">
        <f t="shared" si="4"/>
        <v>0</v>
      </c>
      <c r="X28" s="16">
        <f t="shared" si="5"/>
        <v>0</v>
      </c>
      <c r="Y28" s="16">
        <f t="shared" si="6"/>
        <v>0</v>
      </c>
      <c r="Z28" s="16">
        <f t="shared" si="7"/>
        <v>0</v>
      </c>
      <c r="AA28" s="16"/>
      <c r="AB28" s="16"/>
      <c r="AC28" s="16"/>
      <c r="AD28" s="16">
        <f t="shared" si="8"/>
        <v>0</v>
      </c>
      <c r="AE28" s="16" t="str">
        <f t="shared" si="9"/>
        <v/>
      </c>
      <c r="AF28" s="27"/>
      <c r="AH28" s="28"/>
      <c r="AI28" s="28"/>
      <c r="AJ28" s="28"/>
      <c r="AK28" s="28"/>
      <c r="AL28" s="28"/>
      <c r="AM28" s="28"/>
      <c r="AN28" s="28"/>
      <c r="AO28" s="28"/>
      <c r="AP28" s="28"/>
      <c r="AQ28" s="28"/>
      <c r="AR28" s="28"/>
      <c r="AS28" s="28"/>
      <c r="AT28" s="35"/>
      <c r="AU28" s="34"/>
      <c r="AV28" s="28"/>
      <c r="AW28" s="34"/>
      <c r="AX28" s="34"/>
      <c r="AY28" s="34"/>
      <c r="AZ28" s="34"/>
      <c r="BA28" s="34"/>
      <c r="BB28" s="34"/>
      <c r="BC28" s="34"/>
      <c r="BD28" s="34"/>
      <c r="BE28" s="34"/>
      <c r="BF28" s="34"/>
      <c r="BG28" s="34"/>
      <c r="BH28" s="34"/>
      <c r="BI28" s="34"/>
      <c r="BJ28" s="34"/>
      <c r="BK28" s="34">
        <f t="shared" si="10"/>
        <v>0</v>
      </c>
      <c r="BL28" s="34"/>
      <c r="BM28" s="44" t="str">
        <f t="shared" si="11"/>
        <v/>
      </c>
      <c r="BN28" s="34"/>
      <c r="BO28" s="34"/>
      <c r="BP28" s="34"/>
    </row>
    <row r="29" customHeight="1" spans="1:68">
      <c r="A29" s="107" t="str">
        <f t="shared" si="0"/>
        <v/>
      </c>
      <c r="B29" s="13"/>
      <c r="C29" s="13"/>
      <c r="D29" s="13"/>
      <c r="E29" s="13"/>
      <c r="F29" s="13"/>
      <c r="G29" s="13"/>
      <c r="H29" s="9"/>
      <c r="I29" s="9"/>
      <c r="J29" s="9"/>
      <c r="K29" s="9"/>
      <c r="L29" s="9"/>
      <c r="M29" s="9"/>
      <c r="N29" s="9"/>
      <c r="O29" s="16">
        <f t="shared" si="1"/>
        <v>0</v>
      </c>
      <c r="P29" s="9"/>
      <c r="Q29" s="9"/>
      <c r="R29" s="9"/>
      <c r="S29" s="9"/>
      <c r="T29" s="16">
        <f t="shared" si="2"/>
        <v>0</v>
      </c>
      <c r="U29" s="9"/>
      <c r="V29" s="16">
        <f t="shared" si="3"/>
        <v>0</v>
      </c>
      <c r="W29" s="16">
        <f t="shared" si="4"/>
        <v>0</v>
      </c>
      <c r="X29" s="16">
        <f t="shared" si="5"/>
        <v>0</v>
      </c>
      <c r="Y29" s="16">
        <f t="shared" si="6"/>
        <v>0</v>
      </c>
      <c r="Z29" s="16">
        <f t="shared" si="7"/>
        <v>0</v>
      </c>
      <c r="AA29" s="16"/>
      <c r="AB29" s="16"/>
      <c r="AC29" s="16"/>
      <c r="AD29" s="16">
        <f t="shared" si="8"/>
        <v>0</v>
      </c>
      <c r="AE29" s="16" t="str">
        <f t="shared" si="9"/>
        <v/>
      </c>
      <c r="AF29" s="27"/>
      <c r="AH29" s="28"/>
      <c r="AI29" s="28"/>
      <c r="AJ29" s="28"/>
      <c r="AK29" s="28"/>
      <c r="AL29" s="28"/>
      <c r="AM29" s="28"/>
      <c r="AN29" s="28"/>
      <c r="AO29" s="28"/>
      <c r="AP29" s="28"/>
      <c r="AQ29" s="28"/>
      <c r="AR29" s="28"/>
      <c r="AS29" s="28"/>
      <c r="AT29" s="35"/>
      <c r="AU29" s="34"/>
      <c r="AV29" s="28"/>
      <c r="AW29" s="34"/>
      <c r="AX29" s="34"/>
      <c r="AY29" s="34"/>
      <c r="AZ29" s="34"/>
      <c r="BA29" s="34"/>
      <c r="BB29" s="34"/>
      <c r="BC29" s="34"/>
      <c r="BD29" s="34"/>
      <c r="BE29" s="34"/>
      <c r="BF29" s="34"/>
      <c r="BG29" s="34"/>
      <c r="BH29" s="34"/>
      <c r="BI29" s="34"/>
      <c r="BJ29" s="34"/>
      <c r="BK29" s="34">
        <f t="shared" si="10"/>
        <v>0</v>
      </c>
      <c r="BL29" s="34"/>
      <c r="BM29" s="44" t="str">
        <f t="shared" si="11"/>
        <v/>
      </c>
      <c r="BN29" s="34"/>
      <c r="BO29" s="34"/>
      <c r="BP29" s="34"/>
    </row>
    <row r="30" customHeight="1" spans="1:68">
      <c r="A30" s="107" t="str">
        <f t="shared" si="0"/>
        <v/>
      </c>
      <c r="B30" s="13"/>
      <c r="C30" s="13"/>
      <c r="D30" s="13"/>
      <c r="E30" s="13"/>
      <c r="F30" s="13"/>
      <c r="G30" s="13"/>
      <c r="H30" s="9"/>
      <c r="I30" s="9"/>
      <c r="J30" s="9"/>
      <c r="K30" s="9"/>
      <c r="L30" s="9"/>
      <c r="M30" s="9"/>
      <c r="N30" s="9"/>
      <c r="O30" s="16">
        <f t="shared" si="1"/>
        <v>0</v>
      </c>
      <c r="P30" s="9"/>
      <c r="Q30" s="9"/>
      <c r="R30" s="9"/>
      <c r="S30" s="9"/>
      <c r="T30" s="16">
        <f t="shared" si="2"/>
        <v>0</v>
      </c>
      <c r="U30" s="9"/>
      <c r="V30" s="16">
        <f t="shared" si="3"/>
        <v>0</v>
      </c>
      <c r="W30" s="16">
        <f t="shared" si="4"/>
        <v>0</v>
      </c>
      <c r="X30" s="16">
        <f t="shared" si="5"/>
        <v>0</v>
      </c>
      <c r="Y30" s="16">
        <f t="shared" si="6"/>
        <v>0</v>
      </c>
      <c r="Z30" s="16">
        <f t="shared" si="7"/>
        <v>0</v>
      </c>
      <c r="AA30" s="16"/>
      <c r="AB30" s="16"/>
      <c r="AC30" s="16"/>
      <c r="AD30" s="16">
        <f t="shared" si="8"/>
        <v>0</v>
      </c>
      <c r="AE30" s="16" t="str">
        <f t="shared" si="9"/>
        <v/>
      </c>
      <c r="AF30" s="27"/>
      <c r="AH30" s="28"/>
      <c r="AI30" s="28"/>
      <c r="AJ30" s="28"/>
      <c r="AK30" s="28"/>
      <c r="AL30" s="28"/>
      <c r="AM30" s="28"/>
      <c r="AN30" s="28"/>
      <c r="AO30" s="28"/>
      <c r="AP30" s="28"/>
      <c r="AQ30" s="28"/>
      <c r="AR30" s="28"/>
      <c r="AS30" s="28"/>
      <c r="AT30" s="35"/>
      <c r="AU30" s="34"/>
      <c r="AV30" s="28"/>
      <c r="AW30" s="34"/>
      <c r="AX30" s="34"/>
      <c r="AY30" s="34"/>
      <c r="AZ30" s="34"/>
      <c r="BA30" s="34"/>
      <c r="BB30" s="34"/>
      <c r="BC30" s="34"/>
      <c r="BD30" s="34"/>
      <c r="BE30" s="34"/>
      <c r="BF30" s="34"/>
      <c r="BG30" s="34"/>
      <c r="BH30" s="34"/>
      <c r="BI30" s="34"/>
      <c r="BJ30" s="34"/>
      <c r="BK30" s="34">
        <f t="shared" si="10"/>
        <v>0</v>
      </c>
      <c r="BL30" s="34"/>
      <c r="BM30" s="44" t="str">
        <f t="shared" si="11"/>
        <v/>
      </c>
      <c r="BN30" s="34"/>
      <c r="BO30" s="34"/>
      <c r="BP30" s="34"/>
    </row>
    <row r="31" customHeight="1" spans="1:68">
      <c r="A31" s="17" t="s">
        <v>1327</v>
      </c>
      <c r="B31" s="137"/>
      <c r="C31" s="137"/>
      <c r="D31" s="14"/>
      <c r="E31" s="16"/>
      <c r="F31" s="16"/>
      <c r="G31" s="16"/>
      <c r="H31" s="16" t="s">
        <v>721</v>
      </c>
      <c r="I31" s="27"/>
      <c r="J31" s="27"/>
      <c r="K31" s="27"/>
      <c r="L31" s="27"/>
      <c r="M31" s="27"/>
      <c r="N31" s="27"/>
      <c r="O31" s="27">
        <f>SUM(O8:O30)</f>
        <v>0</v>
      </c>
      <c r="P31" s="27">
        <f>SUM(P8:P30)</f>
        <v>0</v>
      </c>
      <c r="Q31" s="27"/>
      <c r="R31" s="27"/>
      <c r="S31" s="27"/>
      <c r="T31" s="27">
        <f>SUM(T8:T30)</f>
        <v>0</v>
      </c>
      <c r="U31" s="27">
        <f>SUM(U8:U30)</f>
        <v>0</v>
      </c>
      <c r="V31" s="27"/>
      <c r="W31" s="27"/>
      <c r="X31" s="27"/>
      <c r="Y31" s="27">
        <f>SUM(Y8:Y30)</f>
        <v>0</v>
      </c>
      <c r="Z31" s="27">
        <f>SUM(Z8:Z30)</f>
        <v>0</v>
      </c>
      <c r="AA31" s="27"/>
      <c r="AB31" s="27"/>
      <c r="AC31" s="27"/>
      <c r="AD31" s="27">
        <f>SUM(AD8:AD30)</f>
        <v>0</v>
      </c>
      <c r="AE31" s="151"/>
      <c r="AF31" s="27"/>
      <c r="AH31" s="28"/>
      <c r="AI31" s="28"/>
      <c r="AJ31" s="28"/>
      <c r="AK31" s="28"/>
      <c r="AL31" s="28"/>
      <c r="AM31" s="28"/>
      <c r="AN31" s="28"/>
      <c r="AO31" s="28"/>
      <c r="AP31" s="28"/>
      <c r="AQ31" s="28"/>
      <c r="AR31" s="28"/>
      <c r="AS31" s="28"/>
      <c r="AT31" s="35"/>
      <c r="AU31" s="34"/>
      <c r="AV31" s="28"/>
      <c r="AW31" s="34"/>
      <c r="AX31" s="34"/>
      <c r="AY31" s="34"/>
      <c r="AZ31" s="34"/>
      <c r="BA31" s="34"/>
      <c r="BB31" s="34"/>
      <c r="BC31" s="34"/>
      <c r="BD31" s="34"/>
      <c r="BE31" s="34"/>
      <c r="BF31" s="34"/>
      <c r="BG31" s="34"/>
      <c r="BH31" s="34"/>
      <c r="BI31" s="34"/>
      <c r="BJ31" s="34"/>
      <c r="BK31" s="34">
        <f t="shared" si="10"/>
        <v>0</v>
      </c>
      <c r="BL31" s="34"/>
      <c r="BM31" s="44" t="str">
        <f t="shared" si="11"/>
        <v/>
      </c>
      <c r="BN31" s="34"/>
      <c r="BO31" s="34"/>
      <c r="BP31" s="34"/>
    </row>
    <row r="32" customHeight="1" spans="1:68">
      <c r="A32" s="17" t="s">
        <v>1328</v>
      </c>
      <c r="B32" s="137"/>
      <c r="C32" s="137"/>
      <c r="D32" s="14"/>
      <c r="E32" s="16"/>
      <c r="F32" s="16"/>
      <c r="G32" s="16"/>
      <c r="H32" s="16" t="s">
        <v>721</v>
      </c>
      <c r="I32" s="27"/>
      <c r="J32" s="27"/>
      <c r="K32" s="27"/>
      <c r="L32" s="27"/>
      <c r="M32" s="27"/>
      <c r="N32" s="27"/>
      <c r="O32" s="27">
        <f>P31</f>
        <v>0</v>
      </c>
      <c r="P32" s="27"/>
      <c r="Q32" s="27"/>
      <c r="R32" s="27"/>
      <c r="S32" s="27"/>
      <c r="T32" s="27">
        <f>U31</f>
        <v>0</v>
      </c>
      <c r="U32" s="27"/>
      <c r="V32" s="27"/>
      <c r="W32" s="27"/>
      <c r="X32" s="27"/>
      <c r="Y32" s="27">
        <f>Z31</f>
        <v>0</v>
      </c>
      <c r="Z32" s="27"/>
      <c r="AA32" s="27"/>
      <c r="AB32" s="27"/>
      <c r="AC32" s="27"/>
      <c r="AD32" s="27"/>
      <c r="AE32" s="151"/>
      <c r="AF32" s="27"/>
      <c r="AH32" s="28"/>
      <c r="AI32" s="28"/>
      <c r="AJ32" s="28"/>
      <c r="AK32" s="28"/>
      <c r="AL32" s="28"/>
      <c r="AM32" s="28"/>
      <c r="AN32" s="28"/>
      <c r="AO32" s="28"/>
      <c r="AP32" s="28"/>
      <c r="AQ32" s="28"/>
      <c r="AR32" s="28"/>
      <c r="AS32" s="28"/>
      <c r="AT32" s="35"/>
      <c r="AU32" s="34"/>
      <c r="AV32" s="28"/>
      <c r="AW32" s="34"/>
      <c r="AX32" s="34"/>
      <c r="AY32" s="34"/>
      <c r="AZ32" s="34"/>
      <c r="BA32" s="34"/>
      <c r="BB32" s="34"/>
      <c r="BC32" s="34"/>
      <c r="BD32" s="34"/>
      <c r="BE32" s="34"/>
      <c r="BF32" s="34"/>
      <c r="BG32" s="34"/>
      <c r="BH32" s="34"/>
      <c r="BI32" s="34"/>
      <c r="BJ32" s="34"/>
      <c r="BK32" s="34">
        <f t="shared" si="10"/>
        <v>0</v>
      </c>
      <c r="BL32" s="34"/>
      <c r="BM32" s="44" t="str">
        <f t="shared" si="11"/>
        <v/>
      </c>
      <c r="BN32" s="34"/>
      <c r="BO32" s="34"/>
      <c r="BP32" s="34"/>
    </row>
    <row r="33" customHeight="1" spans="1:68">
      <c r="A33" s="17" t="s">
        <v>1329</v>
      </c>
      <c r="B33" s="137"/>
      <c r="C33" s="137"/>
      <c r="D33" s="14"/>
      <c r="E33" s="16"/>
      <c r="F33" s="16"/>
      <c r="G33" s="16"/>
      <c r="H33" s="16" t="s">
        <v>721</v>
      </c>
      <c r="I33" s="27"/>
      <c r="J33" s="27"/>
      <c r="K33" s="27"/>
      <c r="L33" s="27"/>
      <c r="M33" s="27"/>
      <c r="N33" s="27"/>
      <c r="O33" s="27">
        <f>O31-O32</f>
        <v>0</v>
      </c>
      <c r="P33" s="27"/>
      <c r="Q33" s="27"/>
      <c r="R33" s="27"/>
      <c r="S33" s="27"/>
      <c r="T33" s="27">
        <f>T31-T32</f>
        <v>0</v>
      </c>
      <c r="U33" s="27"/>
      <c r="V33" s="27"/>
      <c r="W33" s="27"/>
      <c r="X33" s="27"/>
      <c r="Y33" s="27">
        <f>Y31-Y32</f>
        <v>0</v>
      </c>
      <c r="Z33" s="27"/>
      <c r="AA33" s="27"/>
      <c r="AB33" s="27"/>
      <c r="AC33" s="27"/>
      <c r="AD33" s="27">
        <f>AD31</f>
        <v>0</v>
      </c>
      <c r="AE33" s="151" t="str">
        <f>IF(Y33=0,"",(AD33-Y33)/Y33*100)</f>
        <v/>
      </c>
      <c r="AF33" s="27"/>
      <c r="AH33" s="28"/>
      <c r="AI33" s="28"/>
      <c r="AJ33" s="28"/>
      <c r="AK33" s="28"/>
      <c r="AL33" s="28"/>
      <c r="AM33" s="28"/>
      <c r="AN33" s="28"/>
      <c r="AO33" s="28"/>
      <c r="AP33" s="28"/>
      <c r="AQ33" s="28"/>
      <c r="AR33" s="28"/>
      <c r="AS33" s="28"/>
      <c r="AT33" s="35"/>
      <c r="AU33" s="34"/>
      <c r="AV33" s="28"/>
      <c r="AW33" s="34"/>
      <c r="AX33" s="34"/>
      <c r="AY33" s="34"/>
      <c r="AZ33" s="34"/>
      <c r="BA33" s="34"/>
      <c r="BB33" s="34"/>
      <c r="BC33" s="34"/>
      <c r="BD33" s="34"/>
      <c r="BE33" s="34"/>
      <c r="BF33" s="34"/>
      <c r="BG33" s="34"/>
      <c r="BH33" s="34"/>
      <c r="BI33" s="34"/>
      <c r="BJ33" s="34"/>
      <c r="BK33" s="34">
        <f t="shared" si="10"/>
        <v>0</v>
      </c>
      <c r="BL33" s="34"/>
      <c r="BM33" s="44" t="str">
        <f t="shared" si="11"/>
        <v/>
      </c>
      <c r="BN33" s="34"/>
      <c r="BO33" s="34"/>
      <c r="BP33" s="34"/>
    </row>
    <row r="34" customHeight="1" spans="1:30">
      <c r="A34" s="3" t="str">
        <f>基本信息输入表!$K$6&amp;"填表人："&amp;基本信息输入表!$M$61</f>
        <v>被评估单位填表人：</v>
      </c>
      <c r="AD34" s="3" t="str">
        <f>"评估人员："&amp;基本信息输入表!$Q$61</f>
        <v>评估人员：</v>
      </c>
    </row>
    <row r="35" customHeight="1" spans="1:1">
      <c r="A35" s="3" t="str">
        <f>"填表日期："&amp;YEAR(基本信息输入表!$O$61)&amp;"年"&amp;MONTH(基本信息输入表!$O$61)&amp;"月"&amp;DAY(基本信息输入表!$O$61)&amp;"日"</f>
        <v>填表日期：1900年1月0日</v>
      </c>
    </row>
    <row r="36" customHeight="1" spans="33:33">
      <c r="AG36" s="29" t="s">
        <v>466</v>
      </c>
    </row>
  </sheetData>
  <mergeCells count="48">
    <mergeCell ref="A2:AF2"/>
    <mergeCell ref="A3:AF3"/>
    <mergeCell ref="AH5:AN5"/>
    <mergeCell ref="AO5:BA5"/>
    <mergeCell ref="BB5:BL5"/>
    <mergeCell ref="BM5:BP5"/>
    <mergeCell ref="L6:P6"/>
    <mergeCell ref="Q6:U6"/>
    <mergeCell ref="V6:Y6"/>
    <mergeCell ref="AA6:AD6"/>
    <mergeCell ref="AO6:AU6"/>
    <mergeCell ref="AV6:AW6"/>
    <mergeCell ref="AX6:AY6"/>
    <mergeCell ref="BC6:BD6"/>
    <mergeCell ref="BE6:BJ6"/>
    <mergeCell ref="A31:D31"/>
    <mergeCell ref="A32:D32"/>
    <mergeCell ref="A33:D33"/>
    <mergeCell ref="A6:A7"/>
    <mergeCell ref="B6:B7"/>
    <mergeCell ref="C6:C7"/>
    <mergeCell ref="D6:D7"/>
    <mergeCell ref="E6:E7"/>
    <mergeCell ref="F6:F7"/>
    <mergeCell ref="G6:G7"/>
    <mergeCell ref="H6:H7"/>
    <mergeCell ref="I6:I7"/>
    <mergeCell ref="J6:J7"/>
    <mergeCell ref="K6:K7"/>
    <mergeCell ref="Z6:Z7"/>
    <mergeCell ref="AE6:AE7"/>
    <mergeCell ref="AF6:AF7"/>
    <mergeCell ref="AH6:AH7"/>
    <mergeCell ref="AI6:AI7"/>
    <mergeCell ref="AJ6:AJ7"/>
    <mergeCell ref="AK6:AK7"/>
    <mergeCell ref="AL6:AL7"/>
    <mergeCell ref="AM6:AM7"/>
    <mergeCell ref="AN6:AN7"/>
    <mergeCell ref="AZ6:AZ7"/>
    <mergeCell ref="BA6:BA7"/>
    <mergeCell ref="BB6:BB7"/>
    <mergeCell ref="BK6:BK7"/>
    <mergeCell ref="BL6:BL7"/>
    <mergeCell ref="BM6:BM7"/>
    <mergeCell ref="BN6:BN7"/>
    <mergeCell ref="BO6:BO7"/>
    <mergeCell ref="BP6:BP7"/>
  </mergeCells>
  <dataValidations count="4">
    <dataValidation type="list" allowBlank="1" showInputMessage="1" showErrorMessage="1" sqref="AV8:AV33">
      <formula1>基本信息输入表!$A$126:$A$128</formula1>
    </dataValidation>
    <dataValidation type="list" allowBlank="1" showInputMessage="1" showErrorMessage="1" sqref="AX8:AX33">
      <formula1>基本信息输入表!$A$129:$A$132</formula1>
    </dataValidation>
    <dataValidation type="list" allowBlank="1" showInputMessage="1" showErrorMessage="1" sqref="AH8:AL33">
      <formula1>$A$108:$A$109</formula1>
    </dataValidation>
    <dataValidation type="list" allowBlank="1" showInputMessage="1" showErrorMessage="1" sqref="AO8:AS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41" fitToHeight="1000" orientation="landscape"/>
  <headerFooter scaleWithDoc="0">
    <oddFooter>&amp;R&amp;"宋体,常规"&amp;10&amp;P/&amp;N</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B33"/>
  <sheetViews>
    <sheetView showGridLines="0" workbookViewId="0">
      <selection activeCell="F8" sqref="F8"/>
    </sheetView>
  </sheetViews>
  <sheetFormatPr defaultColWidth="9" defaultRowHeight="15.75" customHeight="1"/>
  <cols>
    <col min="1" max="1" width="4" style="3" customWidth="1"/>
    <col min="2" max="2" width="12.125" style="3" customWidth="1"/>
    <col min="3" max="3" width="9" style="3"/>
    <col min="4" max="4" width="4.5" style="3" customWidth="1"/>
    <col min="5" max="7" width="7.625" style="3" customWidth="1" outlineLevel="1"/>
    <col min="8" max="8" width="10.625" style="3" customWidth="1" outlineLevel="1"/>
    <col min="9" max="11" width="7.625" style="3" customWidth="1" outlineLevel="1"/>
    <col min="12" max="12" width="10.625" style="3" customWidth="1" outlineLevel="1"/>
    <col min="13" max="19" width="12.625" style="3" customWidth="1"/>
    <col min="20" max="20" width="5.75" style="3" customWidth="1"/>
    <col min="21" max="21" width="8.125" style="3" customWidth="1"/>
    <col min="22" max="22" width="9" style="3"/>
    <col min="23" max="27" width="5.625" style="4" customWidth="1" outlineLevel="1"/>
    <col min="28" max="28" width="14.75" style="4" customWidth="1" outlineLevel="1"/>
    <col min="29" max="29" width="13.625" style="4" customWidth="1"/>
    <col min="30" max="32" width="5.625" style="4" customWidth="1" outlineLevel="1"/>
    <col min="33" max="34" width="7.25" style="4" customWidth="1" outlineLevel="1"/>
    <col min="35" max="35" width="5.625" style="4" customWidth="1" outlineLevel="1"/>
    <col min="36" max="39" width="8.625" style="4" customWidth="1" outlineLevel="1"/>
    <col min="40" max="40" width="14.625" style="4" customWidth="1" outlineLevel="1"/>
    <col min="41" max="41" width="13.625" style="4" customWidth="1"/>
    <col min="42" max="43" width="8.625" style="4" customWidth="1" outlineLevel="2"/>
    <col min="44" max="44" width="11.25" style="4" customWidth="1" outlineLevel="2"/>
    <col min="45" max="45" width="13.25" style="4" customWidth="1" outlineLevel="2"/>
    <col min="46" max="48" width="8.625" style="4" customWidth="1" outlineLevel="2"/>
    <col min="49" max="49" width="8.625" style="4" customWidth="1" outlineLevel="1"/>
    <col min="50" max="50" width="13.75" style="4" customWidth="1"/>
    <col min="51" max="53" width="13.625" style="4" customWidth="1" outlineLevel="1"/>
    <col min="54" max="54" width="13.625" style="4" customWidth="1"/>
    <col min="55" max="16384" width="9" style="3"/>
  </cols>
  <sheetData>
    <row r="1" customHeight="1" spans="1:1">
      <c r="A1" s="5" t="s">
        <v>435</v>
      </c>
    </row>
    <row r="2" s="1" customFormat="1" ht="30" customHeight="1" spans="1:54">
      <c r="A2" s="6" t="s">
        <v>1330</v>
      </c>
      <c r="B2" s="6"/>
      <c r="C2" s="6"/>
      <c r="D2" s="6"/>
      <c r="E2" s="6"/>
      <c r="F2" s="6"/>
      <c r="G2" s="6"/>
      <c r="H2" s="6"/>
      <c r="I2" s="6"/>
      <c r="J2" s="6"/>
      <c r="K2" s="6"/>
      <c r="L2" s="6"/>
      <c r="M2" s="6"/>
      <c r="N2" s="6"/>
      <c r="O2" s="6"/>
      <c r="P2" s="6"/>
      <c r="Q2" s="6"/>
      <c r="R2" s="6"/>
      <c r="S2" s="6"/>
      <c r="T2" s="6"/>
      <c r="U2" s="6"/>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row>
    <row r="3" customHeight="1" spans="1:54">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ht="14.1" customHeight="1" spans="1:21">
      <c r="A4" s="2"/>
      <c r="B4" s="2"/>
      <c r="C4" s="2"/>
      <c r="D4" s="2"/>
      <c r="E4" s="2"/>
      <c r="F4" s="2"/>
      <c r="G4" s="2"/>
      <c r="H4" s="2"/>
      <c r="I4" s="2"/>
      <c r="J4" s="2"/>
      <c r="K4" s="2"/>
      <c r="L4" s="2"/>
      <c r="M4" s="2"/>
      <c r="N4" s="2"/>
      <c r="O4" s="2"/>
      <c r="P4" s="2"/>
      <c r="Q4" s="2"/>
      <c r="R4" s="2"/>
      <c r="S4" s="2"/>
      <c r="T4" s="21" t="s">
        <v>1331</v>
      </c>
      <c r="U4" s="21"/>
    </row>
    <row r="5" customHeight="1" spans="1:54">
      <c r="A5" s="7" t="str">
        <f>基本信息输入表!K6&amp;"："&amp;基本信息输入表!M6</f>
        <v>被评估单位：贵州天然气能源投资股份有限公司</v>
      </c>
      <c r="B5" s="7"/>
      <c r="C5" s="7"/>
      <c r="D5" s="7"/>
      <c r="E5" s="7"/>
      <c r="F5" s="7"/>
      <c r="G5" s="7"/>
      <c r="H5" s="7"/>
      <c r="I5" s="7"/>
      <c r="J5" s="7"/>
      <c r="K5" s="7"/>
      <c r="L5" s="7"/>
      <c r="M5" s="7"/>
      <c r="U5" s="21" t="s">
        <v>469</v>
      </c>
      <c r="W5" s="20" t="s">
        <v>598</v>
      </c>
      <c r="X5" s="20"/>
      <c r="Y5" s="20"/>
      <c r="Z5" s="20"/>
      <c r="AA5" s="20"/>
      <c r="AB5" s="20"/>
      <c r="AC5" s="20"/>
      <c r="AD5" s="30" t="s">
        <v>599</v>
      </c>
      <c r="AE5" s="31"/>
      <c r="AF5" s="31"/>
      <c r="AG5" s="31"/>
      <c r="AH5" s="31"/>
      <c r="AI5" s="31"/>
      <c r="AJ5" s="31"/>
      <c r="AK5" s="31"/>
      <c r="AL5" s="31"/>
      <c r="AM5" s="31"/>
      <c r="AN5" s="31"/>
      <c r="AO5" s="32"/>
      <c r="AP5" s="68" t="s">
        <v>600</v>
      </c>
      <c r="AQ5" s="36"/>
      <c r="AR5" s="36"/>
      <c r="AS5" s="36"/>
      <c r="AT5" s="36"/>
      <c r="AU5" s="36"/>
      <c r="AV5" s="36"/>
      <c r="AW5" s="36"/>
      <c r="AX5" s="37"/>
      <c r="AY5" s="33" t="s">
        <v>601</v>
      </c>
      <c r="AZ5" s="33"/>
      <c r="BA5" s="33"/>
      <c r="BB5" s="33"/>
    </row>
    <row r="6" s="2" customFormat="1" customHeight="1" spans="1:54">
      <c r="A6" s="9" t="s">
        <v>470</v>
      </c>
      <c r="B6" s="9" t="s">
        <v>1332</v>
      </c>
      <c r="C6" s="9" t="s">
        <v>1333</v>
      </c>
      <c r="D6" s="112" t="s">
        <v>1334</v>
      </c>
      <c r="E6" s="141" t="s">
        <v>709</v>
      </c>
      <c r="F6" s="141"/>
      <c r="G6" s="141"/>
      <c r="H6" s="149" t="s">
        <v>779</v>
      </c>
      <c r="I6" s="141" t="s">
        <v>695</v>
      </c>
      <c r="J6" s="141"/>
      <c r="K6" s="141"/>
      <c r="L6" s="149" t="s">
        <v>780</v>
      </c>
      <c r="M6" s="9" t="s">
        <v>442</v>
      </c>
      <c r="N6" s="9"/>
      <c r="O6" s="9"/>
      <c r="P6" s="149" t="s">
        <v>781</v>
      </c>
      <c r="Q6" s="17" t="s">
        <v>443</v>
      </c>
      <c r="R6" s="137"/>
      <c r="S6" s="14"/>
      <c r="T6" s="112" t="s">
        <v>1335</v>
      </c>
      <c r="U6" s="112" t="s">
        <v>588</v>
      </c>
      <c r="W6" s="20" t="s">
        <v>602</v>
      </c>
      <c r="X6" s="22" t="s">
        <v>913</v>
      </c>
      <c r="Y6" s="39" t="s">
        <v>1336</v>
      </c>
      <c r="Z6" s="23" t="s">
        <v>630</v>
      </c>
      <c r="AA6" s="23" t="s">
        <v>604</v>
      </c>
      <c r="AB6" s="20" t="s">
        <v>605</v>
      </c>
      <c r="AC6" s="20"/>
      <c r="AD6" s="30" t="s">
        <v>606</v>
      </c>
      <c r="AE6" s="31"/>
      <c r="AF6" s="31"/>
      <c r="AG6" s="31"/>
      <c r="AH6" s="31"/>
      <c r="AI6" s="32"/>
      <c r="AJ6" s="33" t="s">
        <v>607</v>
      </c>
      <c r="AK6" s="33"/>
      <c r="AL6" s="33" t="s">
        <v>656</v>
      </c>
      <c r="AM6" s="33"/>
      <c r="AN6" s="33" t="s">
        <v>608</v>
      </c>
      <c r="AO6" s="38"/>
      <c r="AP6" s="20" t="s">
        <v>609</v>
      </c>
      <c r="AQ6" s="20" t="s">
        <v>657</v>
      </c>
      <c r="AR6" s="20"/>
      <c r="AS6" s="69" t="s">
        <v>658</v>
      </c>
      <c r="AT6" s="70"/>
      <c r="AU6" s="70"/>
      <c r="AV6" s="71"/>
      <c r="AW6" s="20" t="s">
        <v>443</v>
      </c>
      <c r="AX6" s="40"/>
      <c r="AY6" s="38" t="s">
        <v>610</v>
      </c>
      <c r="AZ6" s="38" t="s">
        <v>611</v>
      </c>
      <c r="BA6" s="33" t="s">
        <v>612</v>
      </c>
      <c r="BB6" s="38"/>
    </row>
    <row r="7" s="2" customFormat="1" customHeight="1" spans="1:54">
      <c r="A7" s="9"/>
      <c r="B7" s="9"/>
      <c r="C7" s="9"/>
      <c r="D7" s="9"/>
      <c r="E7" s="141" t="s">
        <v>771</v>
      </c>
      <c r="F7" s="141" t="s">
        <v>772</v>
      </c>
      <c r="G7" s="141" t="s">
        <v>773</v>
      </c>
      <c r="H7" s="150"/>
      <c r="I7" s="141" t="s">
        <v>771</v>
      </c>
      <c r="J7" s="141" t="s">
        <v>772</v>
      </c>
      <c r="K7" s="141" t="s">
        <v>773</v>
      </c>
      <c r="L7" s="150"/>
      <c r="M7" s="9" t="s">
        <v>771</v>
      </c>
      <c r="N7" s="9" t="s">
        <v>772</v>
      </c>
      <c r="O7" s="9" t="s">
        <v>773</v>
      </c>
      <c r="P7" s="150"/>
      <c r="Q7" s="9" t="s">
        <v>774</v>
      </c>
      <c r="R7" s="9" t="s">
        <v>772</v>
      </c>
      <c r="S7" s="9" t="s">
        <v>773</v>
      </c>
      <c r="T7" s="9"/>
      <c r="U7" s="9"/>
      <c r="W7" s="20"/>
      <c r="X7" s="20"/>
      <c r="Y7" s="109"/>
      <c r="Z7" s="20"/>
      <c r="AA7" s="20"/>
      <c r="AB7" s="20"/>
      <c r="AC7" s="20"/>
      <c r="AD7" s="33" t="s">
        <v>617</v>
      </c>
      <c r="AE7" s="33" t="s">
        <v>618</v>
      </c>
      <c r="AF7" s="95" t="s">
        <v>666</v>
      </c>
      <c r="AG7" s="33" t="s">
        <v>667</v>
      </c>
      <c r="AH7" s="33" t="s">
        <v>620</v>
      </c>
      <c r="AI7" s="30" t="s">
        <v>621</v>
      </c>
      <c r="AJ7" s="33" t="s">
        <v>622</v>
      </c>
      <c r="AK7" s="33" t="s">
        <v>623</v>
      </c>
      <c r="AL7" s="33" t="s">
        <v>622</v>
      </c>
      <c r="AM7" s="33" t="s">
        <v>668</v>
      </c>
      <c r="AN7" s="33"/>
      <c r="AO7" s="41"/>
      <c r="AP7" s="20"/>
      <c r="AQ7" s="20" t="s">
        <v>669</v>
      </c>
      <c r="AR7" s="20" t="s">
        <v>670</v>
      </c>
      <c r="AS7" s="110" t="s">
        <v>1337</v>
      </c>
      <c r="AT7" s="110" t="s">
        <v>786</v>
      </c>
      <c r="AU7" s="110"/>
      <c r="AV7" s="20"/>
      <c r="AW7" s="20"/>
      <c r="AX7" s="43"/>
      <c r="AY7" s="41"/>
      <c r="AZ7" s="41"/>
      <c r="BA7" s="33"/>
      <c r="BB7" s="41"/>
    </row>
    <row r="8" customHeight="1" spans="1:54">
      <c r="A8" s="107" t="str">
        <f>IF(B8="","",ROW()-7)</f>
        <v/>
      </c>
      <c r="B8" s="13"/>
      <c r="C8" s="13"/>
      <c r="D8" s="9"/>
      <c r="E8" s="145"/>
      <c r="F8" s="145"/>
      <c r="G8" s="145"/>
      <c r="H8" s="152"/>
      <c r="I8" s="145"/>
      <c r="J8" s="145"/>
      <c r="K8" s="145"/>
      <c r="L8" s="145"/>
      <c r="M8" s="152">
        <f>E8+I8</f>
        <v>0</v>
      </c>
      <c r="N8" s="152" t="str">
        <f>IFERROR(O8/M8,"")</f>
        <v/>
      </c>
      <c r="O8" s="152">
        <f>G8+K8</f>
        <v>0</v>
      </c>
      <c r="P8" s="152">
        <f>H8+L8</f>
        <v>0</v>
      </c>
      <c r="Q8" s="16"/>
      <c r="R8" s="16"/>
      <c r="S8" s="16">
        <f t="shared" ref="S8:S10" si="0">Q8*R8</f>
        <v>0</v>
      </c>
      <c r="T8" s="16" t="str">
        <f>IF(O8-P8=0,"",(S8-O8+P8)/(O8-P8)*100)</f>
        <v/>
      </c>
      <c r="U8" s="27"/>
      <c r="W8" s="28"/>
      <c r="X8" s="28"/>
      <c r="Y8" s="28"/>
      <c r="Z8" s="28"/>
      <c r="AA8" s="28"/>
      <c r="AB8" s="28"/>
      <c r="AC8" s="28"/>
      <c r="AD8" s="28"/>
      <c r="AE8" s="28"/>
      <c r="AF8" s="28"/>
      <c r="AG8" s="28"/>
      <c r="AH8" s="34"/>
      <c r="AI8" s="34"/>
      <c r="AJ8" s="28"/>
      <c r="AK8" s="34"/>
      <c r="AL8" s="34"/>
      <c r="AM8" s="34"/>
      <c r="AN8" s="34"/>
      <c r="AO8" s="34"/>
      <c r="AP8" s="34"/>
      <c r="AQ8" s="34" t="s">
        <v>208</v>
      </c>
      <c r="AR8" s="34"/>
      <c r="AS8" s="34"/>
      <c r="AT8" s="34"/>
      <c r="AU8" s="34"/>
      <c r="AV8" s="34"/>
      <c r="AW8" s="34"/>
      <c r="AX8" s="34"/>
      <c r="AY8" s="44" t="str">
        <f>IFERROR((AW8-O8+P8)/(O8-P8)*100,"")</f>
        <v/>
      </c>
      <c r="AZ8" s="34"/>
      <c r="BA8" s="34"/>
      <c r="BB8" s="34"/>
    </row>
    <row r="9" customHeight="1" spans="1:54">
      <c r="A9" s="107" t="str">
        <f t="shared" ref="A9:A27" si="1">IF(B9="","",ROW()-7)</f>
        <v/>
      </c>
      <c r="B9" s="13"/>
      <c r="C9" s="13"/>
      <c r="D9" s="9"/>
      <c r="E9" s="27"/>
      <c r="F9" s="27"/>
      <c r="G9" s="27"/>
      <c r="H9" s="152"/>
      <c r="I9" s="27"/>
      <c r="J9" s="27"/>
      <c r="K9" s="27"/>
      <c r="L9" s="27"/>
      <c r="M9" s="152">
        <f t="shared" ref="M9:M27" si="2">E9+I9</f>
        <v>0</v>
      </c>
      <c r="N9" s="152" t="str">
        <f t="shared" ref="N9:N27" si="3">IFERROR(O9/M9,"")</f>
        <v/>
      </c>
      <c r="O9" s="152">
        <f t="shared" ref="O8:O13" si="4">G9+K9</f>
        <v>0</v>
      </c>
      <c r="P9" s="152">
        <f t="shared" ref="P8:P13" si="5">H9+L9</f>
        <v>0</v>
      </c>
      <c r="Q9" s="16"/>
      <c r="R9" s="16"/>
      <c r="S9" s="16">
        <f t="shared" si="0"/>
        <v>0</v>
      </c>
      <c r="T9" s="16" t="str">
        <f t="shared" ref="T9:T28" si="6">IF(O9-P9=0,"",(S9-O9+P9)/(O9-P9)*100)</f>
        <v/>
      </c>
      <c r="U9" s="27"/>
      <c r="W9" s="28"/>
      <c r="X9" s="28"/>
      <c r="Y9" s="28"/>
      <c r="Z9" s="28"/>
      <c r="AA9" s="28"/>
      <c r="AB9" s="28"/>
      <c r="AC9" s="28"/>
      <c r="AD9" s="28"/>
      <c r="AE9" s="28"/>
      <c r="AF9" s="28"/>
      <c r="AG9" s="28"/>
      <c r="AH9" s="35"/>
      <c r="AI9" s="34"/>
      <c r="AJ9" s="28"/>
      <c r="AK9" s="34"/>
      <c r="AL9" s="34"/>
      <c r="AM9" s="34"/>
      <c r="AN9" s="34"/>
      <c r="AO9" s="34"/>
      <c r="AP9" s="34"/>
      <c r="AQ9" s="34"/>
      <c r="AR9" s="34"/>
      <c r="AS9" s="34"/>
      <c r="AT9" s="34"/>
      <c r="AU9" s="34"/>
      <c r="AV9" s="34"/>
      <c r="AW9" s="34"/>
      <c r="AX9" s="34"/>
      <c r="AY9" s="44" t="str">
        <f t="shared" ref="AY9:AY30" si="7">IFERROR((AW9-O8+P8)/(O8-P8)*100,"")</f>
        <v/>
      </c>
      <c r="AZ9" s="34"/>
      <c r="BA9" s="34"/>
      <c r="BB9" s="34"/>
    </row>
    <row r="10" customHeight="1" spans="1:54">
      <c r="A10" s="107" t="str">
        <f t="shared" si="1"/>
        <v/>
      </c>
      <c r="B10" s="13"/>
      <c r="C10" s="13"/>
      <c r="D10" s="9"/>
      <c r="E10" s="27"/>
      <c r="F10" s="27"/>
      <c r="G10" s="27"/>
      <c r="H10" s="152"/>
      <c r="I10" s="27"/>
      <c r="J10" s="27"/>
      <c r="K10" s="27"/>
      <c r="L10" s="27"/>
      <c r="M10" s="152">
        <f t="shared" si="2"/>
        <v>0</v>
      </c>
      <c r="N10" s="152" t="str">
        <f t="shared" si="3"/>
        <v/>
      </c>
      <c r="O10" s="152">
        <f t="shared" si="4"/>
        <v>0</v>
      </c>
      <c r="P10" s="152">
        <f t="shared" si="5"/>
        <v>0</v>
      </c>
      <c r="Q10" s="16"/>
      <c r="R10" s="16"/>
      <c r="S10" s="16">
        <f t="shared" si="0"/>
        <v>0</v>
      </c>
      <c r="T10" s="16" t="str">
        <f t="shared" si="6"/>
        <v/>
      </c>
      <c r="U10" s="27"/>
      <c r="W10" s="28"/>
      <c r="X10" s="28"/>
      <c r="Y10" s="28"/>
      <c r="Z10" s="28"/>
      <c r="AA10" s="28"/>
      <c r="AB10" s="28"/>
      <c r="AC10" s="28"/>
      <c r="AD10" s="28"/>
      <c r="AE10" s="28"/>
      <c r="AF10" s="28"/>
      <c r="AG10" s="28"/>
      <c r="AH10" s="35"/>
      <c r="AI10" s="34"/>
      <c r="AJ10" s="28"/>
      <c r="AK10" s="34"/>
      <c r="AL10" s="34"/>
      <c r="AM10" s="34"/>
      <c r="AN10" s="34"/>
      <c r="AO10" s="34"/>
      <c r="AP10" s="34"/>
      <c r="AQ10" s="34"/>
      <c r="AR10" s="34"/>
      <c r="AS10" s="34"/>
      <c r="AT10" s="34"/>
      <c r="AU10" s="34"/>
      <c r="AV10" s="34"/>
      <c r="AW10" s="34"/>
      <c r="AX10" s="34"/>
      <c r="AY10" s="44" t="str">
        <f t="shared" si="7"/>
        <v/>
      </c>
      <c r="AZ10" s="34"/>
      <c r="BA10" s="34"/>
      <c r="BB10" s="34"/>
    </row>
    <row r="11" customHeight="1" spans="1:54">
      <c r="A11" s="107" t="str">
        <f t="shared" si="1"/>
        <v/>
      </c>
      <c r="B11" s="13"/>
      <c r="C11" s="13"/>
      <c r="D11" s="9"/>
      <c r="E11" s="27"/>
      <c r="F11" s="27"/>
      <c r="G11" s="27"/>
      <c r="H11" s="152"/>
      <c r="I11" s="27"/>
      <c r="J11" s="27"/>
      <c r="K11" s="27"/>
      <c r="L11" s="27"/>
      <c r="M11" s="152">
        <f t="shared" si="2"/>
        <v>0</v>
      </c>
      <c r="N11" s="152" t="str">
        <f t="shared" si="3"/>
        <v/>
      </c>
      <c r="O11" s="152">
        <f t="shared" si="4"/>
        <v>0</v>
      </c>
      <c r="P11" s="152">
        <f t="shared" si="5"/>
        <v>0</v>
      </c>
      <c r="Q11" s="16"/>
      <c r="R11" s="16"/>
      <c r="S11" s="16">
        <f t="shared" ref="S11:S27" si="8">Q11*R11</f>
        <v>0</v>
      </c>
      <c r="T11" s="16" t="str">
        <f t="shared" si="6"/>
        <v/>
      </c>
      <c r="U11" s="27"/>
      <c r="W11" s="28"/>
      <c r="X11" s="28"/>
      <c r="Y11" s="28"/>
      <c r="Z11" s="28"/>
      <c r="AA11" s="28"/>
      <c r="AB11" s="28"/>
      <c r="AC11" s="28"/>
      <c r="AD11" s="28"/>
      <c r="AE11" s="28"/>
      <c r="AF11" s="28"/>
      <c r="AG11" s="28"/>
      <c r="AH11" s="35"/>
      <c r="AI11" s="34"/>
      <c r="AJ11" s="28"/>
      <c r="AK11" s="34"/>
      <c r="AL11" s="34"/>
      <c r="AM11" s="34"/>
      <c r="AN11" s="34"/>
      <c r="AO11" s="34"/>
      <c r="AP11" s="34"/>
      <c r="AQ11" s="34"/>
      <c r="AR11" s="34"/>
      <c r="AS11" s="34"/>
      <c r="AT11" s="34"/>
      <c r="AU11" s="34"/>
      <c r="AV11" s="34"/>
      <c r="AW11" s="34"/>
      <c r="AX11" s="34"/>
      <c r="AY11" s="44" t="str">
        <f t="shared" si="7"/>
        <v/>
      </c>
      <c r="AZ11" s="34"/>
      <c r="BA11" s="34"/>
      <c r="BB11" s="34"/>
    </row>
    <row r="12" customHeight="1" spans="1:54">
      <c r="A12" s="107" t="str">
        <f t="shared" si="1"/>
        <v/>
      </c>
      <c r="B12" s="13"/>
      <c r="C12" s="13"/>
      <c r="D12" s="9"/>
      <c r="E12" s="27"/>
      <c r="F12" s="27"/>
      <c r="G12" s="27"/>
      <c r="H12" s="152"/>
      <c r="I12" s="27"/>
      <c r="J12" s="27"/>
      <c r="K12" s="27"/>
      <c r="L12" s="27"/>
      <c r="M12" s="152">
        <f t="shared" si="2"/>
        <v>0</v>
      </c>
      <c r="N12" s="152" t="str">
        <f t="shared" si="3"/>
        <v/>
      </c>
      <c r="O12" s="152">
        <f t="shared" si="4"/>
        <v>0</v>
      </c>
      <c r="P12" s="152">
        <f t="shared" si="5"/>
        <v>0</v>
      </c>
      <c r="Q12" s="16"/>
      <c r="R12" s="16"/>
      <c r="S12" s="16">
        <f t="shared" si="8"/>
        <v>0</v>
      </c>
      <c r="T12" s="16" t="str">
        <f t="shared" si="6"/>
        <v/>
      </c>
      <c r="U12" s="27"/>
      <c r="W12" s="28"/>
      <c r="X12" s="28"/>
      <c r="Y12" s="28"/>
      <c r="Z12" s="28"/>
      <c r="AA12" s="28"/>
      <c r="AB12" s="28"/>
      <c r="AC12" s="28"/>
      <c r="AD12" s="28"/>
      <c r="AE12" s="28"/>
      <c r="AF12" s="28"/>
      <c r="AG12" s="28"/>
      <c r="AH12" s="35"/>
      <c r="AI12" s="34"/>
      <c r="AJ12" s="28"/>
      <c r="AK12" s="34"/>
      <c r="AL12" s="34"/>
      <c r="AM12" s="34"/>
      <c r="AN12" s="34"/>
      <c r="AO12" s="34"/>
      <c r="AP12" s="34"/>
      <c r="AQ12" s="34"/>
      <c r="AR12" s="34"/>
      <c r="AS12" s="34"/>
      <c r="AT12" s="34"/>
      <c r="AU12" s="34"/>
      <c r="AV12" s="34"/>
      <c r="AW12" s="34"/>
      <c r="AX12" s="34"/>
      <c r="AY12" s="44" t="str">
        <f t="shared" si="7"/>
        <v/>
      </c>
      <c r="AZ12" s="34"/>
      <c r="BA12" s="34"/>
      <c r="BB12" s="34"/>
    </row>
    <row r="13" customHeight="1" spans="1:54">
      <c r="A13" s="107" t="str">
        <f t="shared" si="1"/>
        <v/>
      </c>
      <c r="B13" s="13"/>
      <c r="C13" s="13"/>
      <c r="D13" s="9"/>
      <c r="E13" s="27"/>
      <c r="F13" s="27"/>
      <c r="G13" s="27"/>
      <c r="H13" s="152"/>
      <c r="I13" s="27"/>
      <c r="J13" s="27"/>
      <c r="K13" s="27"/>
      <c r="L13" s="27"/>
      <c r="M13" s="152">
        <f t="shared" si="2"/>
        <v>0</v>
      </c>
      <c r="N13" s="152" t="str">
        <f t="shared" si="3"/>
        <v/>
      </c>
      <c r="O13" s="152">
        <f t="shared" si="4"/>
        <v>0</v>
      </c>
      <c r="P13" s="152">
        <f t="shared" si="5"/>
        <v>0</v>
      </c>
      <c r="Q13" s="16"/>
      <c r="R13" s="16"/>
      <c r="S13" s="16">
        <f t="shared" si="8"/>
        <v>0</v>
      </c>
      <c r="T13" s="16" t="str">
        <f t="shared" si="6"/>
        <v/>
      </c>
      <c r="U13" s="27"/>
      <c r="W13" s="28"/>
      <c r="X13" s="28"/>
      <c r="Y13" s="28"/>
      <c r="Z13" s="28"/>
      <c r="AA13" s="28"/>
      <c r="AB13" s="28"/>
      <c r="AC13" s="28"/>
      <c r="AD13" s="28"/>
      <c r="AE13" s="28"/>
      <c r="AF13" s="28"/>
      <c r="AG13" s="28"/>
      <c r="AH13" s="35"/>
      <c r="AI13" s="34"/>
      <c r="AJ13" s="28"/>
      <c r="AK13" s="34"/>
      <c r="AL13" s="34"/>
      <c r="AM13" s="34"/>
      <c r="AN13" s="34"/>
      <c r="AO13" s="34"/>
      <c r="AP13" s="34"/>
      <c r="AQ13" s="34"/>
      <c r="AR13" s="34"/>
      <c r="AS13" s="34"/>
      <c r="AT13" s="34"/>
      <c r="AU13" s="34"/>
      <c r="AV13" s="34"/>
      <c r="AW13" s="34"/>
      <c r="AX13" s="34"/>
      <c r="AY13" s="44" t="str">
        <f t="shared" si="7"/>
        <v/>
      </c>
      <c r="AZ13" s="34"/>
      <c r="BA13" s="34"/>
      <c r="BB13" s="34"/>
    </row>
    <row r="14" customHeight="1" spans="1:54">
      <c r="A14" s="107" t="str">
        <f t="shared" si="1"/>
        <v/>
      </c>
      <c r="B14" s="13"/>
      <c r="C14" s="13"/>
      <c r="D14" s="9"/>
      <c r="E14" s="27"/>
      <c r="F14" s="27"/>
      <c r="G14" s="27"/>
      <c r="H14" s="152"/>
      <c r="I14" s="27"/>
      <c r="J14" s="27"/>
      <c r="K14" s="27"/>
      <c r="L14" s="27"/>
      <c r="M14" s="152">
        <f t="shared" si="2"/>
        <v>0</v>
      </c>
      <c r="N14" s="152" t="str">
        <f t="shared" si="3"/>
        <v/>
      </c>
      <c r="O14" s="152">
        <f t="shared" ref="O14:P27" si="9">G14+K14</f>
        <v>0</v>
      </c>
      <c r="P14" s="152">
        <f t="shared" si="9"/>
        <v>0</v>
      </c>
      <c r="Q14" s="16"/>
      <c r="R14" s="16"/>
      <c r="S14" s="16">
        <f t="shared" si="8"/>
        <v>0</v>
      </c>
      <c r="T14" s="16" t="str">
        <f t="shared" si="6"/>
        <v/>
      </c>
      <c r="U14" s="27"/>
      <c r="W14" s="28"/>
      <c r="X14" s="28"/>
      <c r="Y14" s="28"/>
      <c r="Z14" s="28"/>
      <c r="AA14" s="28"/>
      <c r="AB14" s="28"/>
      <c r="AC14" s="28"/>
      <c r="AD14" s="28"/>
      <c r="AE14" s="28"/>
      <c r="AF14" s="28"/>
      <c r="AG14" s="28"/>
      <c r="AH14" s="35"/>
      <c r="AI14" s="34"/>
      <c r="AJ14" s="28"/>
      <c r="AK14" s="34"/>
      <c r="AL14" s="34"/>
      <c r="AM14" s="34"/>
      <c r="AN14" s="34"/>
      <c r="AO14" s="34"/>
      <c r="AP14" s="34"/>
      <c r="AQ14" s="34"/>
      <c r="AR14" s="34"/>
      <c r="AS14" s="34"/>
      <c r="AT14" s="34"/>
      <c r="AU14" s="34"/>
      <c r="AV14" s="34"/>
      <c r="AW14" s="34"/>
      <c r="AX14" s="34"/>
      <c r="AY14" s="44" t="str">
        <f t="shared" si="7"/>
        <v/>
      </c>
      <c r="AZ14" s="34"/>
      <c r="BA14" s="34"/>
      <c r="BB14" s="34"/>
    </row>
    <row r="15" customHeight="1" spans="1:54">
      <c r="A15" s="107" t="str">
        <f t="shared" si="1"/>
        <v/>
      </c>
      <c r="B15" s="13"/>
      <c r="C15" s="13"/>
      <c r="D15" s="9"/>
      <c r="E15" s="27"/>
      <c r="F15" s="27"/>
      <c r="G15" s="27"/>
      <c r="H15" s="152"/>
      <c r="I15" s="27"/>
      <c r="J15" s="27"/>
      <c r="K15" s="27"/>
      <c r="L15" s="27"/>
      <c r="M15" s="152">
        <f t="shared" si="2"/>
        <v>0</v>
      </c>
      <c r="N15" s="152" t="str">
        <f t="shared" si="3"/>
        <v/>
      </c>
      <c r="O15" s="152">
        <f t="shared" si="9"/>
        <v>0</v>
      </c>
      <c r="P15" s="152">
        <f t="shared" si="9"/>
        <v>0</v>
      </c>
      <c r="Q15" s="16"/>
      <c r="R15" s="16"/>
      <c r="S15" s="16">
        <f t="shared" si="8"/>
        <v>0</v>
      </c>
      <c r="T15" s="16" t="str">
        <f t="shared" si="6"/>
        <v/>
      </c>
      <c r="U15" s="27"/>
      <c r="W15" s="28"/>
      <c r="X15" s="28"/>
      <c r="Y15" s="28"/>
      <c r="Z15" s="28"/>
      <c r="AA15" s="28"/>
      <c r="AB15" s="28"/>
      <c r="AC15" s="28"/>
      <c r="AD15" s="28"/>
      <c r="AE15" s="28"/>
      <c r="AF15" s="28"/>
      <c r="AG15" s="28"/>
      <c r="AH15" s="35"/>
      <c r="AI15" s="34"/>
      <c r="AJ15" s="28"/>
      <c r="AK15" s="34"/>
      <c r="AL15" s="34"/>
      <c r="AM15" s="34"/>
      <c r="AN15" s="34"/>
      <c r="AO15" s="34"/>
      <c r="AP15" s="34"/>
      <c r="AQ15" s="34"/>
      <c r="AR15" s="34"/>
      <c r="AS15" s="34"/>
      <c r="AT15" s="34"/>
      <c r="AU15" s="34"/>
      <c r="AV15" s="34"/>
      <c r="AW15" s="34"/>
      <c r="AX15" s="34"/>
      <c r="AY15" s="44" t="str">
        <f t="shared" si="7"/>
        <v/>
      </c>
      <c r="AZ15" s="34"/>
      <c r="BA15" s="34"/>
      <c r="BB15" s="34"/>
    </row>
    <row r="16" customHeight="1" spans="1:54">
      <c r="A16" s="107" t="str">
        <f t="shared" si="1"/>
        <v/>
      </c>
      <c r="B16" s="13"/>
      <c r="C16" s="13"/>
      <c r="D16" s="9"/>
      <c r="E16" s="27"/>
      <c r="F16" s="27"/>
      <c r="G16" s="27"/>
      <c r="H16" s="152"/>
      <c r="I16" s="27"/>
      <c r="J16" s="27"/>
      <c r="K16" s="27"/>
      <c r="L16" s="27"/>
      <c r="M16" s="152">
        <f t="shared" si="2"/>
        <v>0</v>
      </c>
      <c r="N16" s="152" t="str">
        <f t="shared" si="3"/>
        <v/>
      </c>
      <c r="O16" s="152">
        <f t="shared" si="9"/>
        <v>0</v>
      </c>
      <c r="P16" s="152">
        <f t="shared" si="9"/>
        <v>0</v>
      </c>
      <c r="Q16" s="16"/>
      <c r="R16" s="16"/>
      <c r="S16" s="16">
        <f t="shared" si="8"/>
        <v>0</v>
      </c>
      <c r="T16" s="16" t="str">
        <f t="shared" si="6"/>
        <v/>
      </c>
      <c r="U16" s="27"/>
      <c r="W16" s="28"/>
      <c r="X16" s="28"/>
      <c r="Y16" s="28"/>
      <c r="Z16" s="28"/>
      <c r="AA16" s="28"/>
      <c r="AB16" s="28"/>
      <c r="AC16" s="28"/>
      <c r="AD16" s="28"/>
      <c r="AE16" s="28"/>
      <c r="AF16" s="28"/>
      <c r="AG16" s="28"/>
      <c r="AH16" s="35"/>
      <c r="AI16" s="34"/>
      <c r="AJ16" s="28"/>
      <c r="AK16" s="34"/>
      <c r="AL16" s="34"/>
      <c r="AM16" s="34"/>
      <c r="AN16" s="34"/>
      <c r="AO16" s="34"/>
      <c r="AP16" s="34"/>
      <c r="AQ16" s="34"/>
      <c r="AR16" s="34"/>
      <c r="AS16" s="34"/>
      <c r="AT16" s="34"/>
      <c r="AU16" s="34"/>
      <c r="AV16" s="34"/>
      <c r="AW16" s="34"/>
      <c r="AX16" s="34"/>
      <c r="AY16" s="44" t="str">
        <f t="shared" si="7"/>
        <v/>
      </c>
      <c r="AZ16" s="34"/>
      <c r="BA16" s="34"/>
      <c r="BB16" s="34"/>
    </row>
    <row r="17" customHeight="1" spans="1:54">
      <c r="A17" s="107" t="str">
        <f t="shared" si="1"/>
        <v/>
      </c>
      <c r="B17" s="13"/>
      <c r="C17" s="13"/>
      <c r="D17" s="9"/>
      <c r="E17" s="27"/>
      <c r="F17" s="27"/>
      <c r="G17" s="27"/>
      <c r="H17" s="152"/>
      <c r="I17" s="27"/>
      <c r="J17" s="27"/>
      <c r="K17" s="27"/>
      <c r="L17" s="27"/>
      <c r="M17" s="152">
        <f t="shared" si="2"/>
        <v>0</v>
      </c>
      <c r="N17" s="152" t="str">
        <f t="shared" si="3"/>
        <v/>
      </c>
      <c r="O17" s="152">
        <f t="shared" si="9"/>
        <v>0</v>
      </c>
      <c r="P17" s="152">
        <f t="shared" si="9"/>
        <v>0</v>
      </c>
      <c r="Q17" s="16"/>
      <c r="R17" s="16"/>
      <c r="S17" s="16">
        <f t="shared" si="8"/>
        <v>0</v>
      </c>
      <c r="T17" s="16" t="str">
        <f t="shared" si="6"/>
        <v/>
      </c>
      <c r="U17" s="27"/>
      <c r="W17" s="28"/>
      <c r="X17" s="28"/>
      <c r="Y17" s="28"/>
      <c r="Z17" s="28"/>
      <c r="AA17" s="28"/>
      <c r="AB17" s="28"/>
      <c r="AC17" s="28"/>
      <c r="AD17" s="28"/>
      <c r="AE17" s="28"/>
      <c r="AF17" s="28"/>
      <c r="AG17" s="28"/>
      <c r="AH17" s="35"/>
      <c r="AI17" s="34"/>
      <c r="AJ17" s="28"/>
      <c r="AK17" s="34"/>
      <c r="AL17" s="34"/>
      <c r="AM17" s="34"/>
      <c r="AN17" s="34"/>
      <c r="AO17" s="34"/>
      <c r="AP17" s="34"/>
      <c r="AQ17" s="34"/>
      <c r="AR17" s="34"/>
      <c r="AS17" s="34"/>
      <c r="AT17" s="34"/>
      <c r="AU17" s="34"/>
      <c r="AV17" s="34"/>
      <c r="AW17" s="34"/>
      <c r="AX17" s="34"/>
      <c r="AY17" s="44" t="str">
        <f t="shared" si="7"/>
        <v/>
      </c>
      <c r="AZ17" s="34"/>
      <c r="BA17" s="34"/>
      <c r="BB17" s="34"/>
    </row>
    <row r="18" customHeight="1" spans="1:54">
      <c r="A18" s="107" t="str">
        <f t="shared" si="1"/>
        <v/>
      </c>
      <c r="B18" s="13"/>
      <c r="C18" s="13"/>
      <c r="D18" s="9"/>
      <c r="E18" s="27"/>
      <c r="F18" s="27"/>
      <c r="G18" s="27"/>
      <c r="H18" s="152"/>
      <c r="I18" s="27"/>
      <c r="J18" s="27"/>
      <c r="K18" s="27"/>
      <c r="L18" s="27"/>
      <c r="M18" s="152">
        <f t="shared" si="2"/>
        <v>0</v>
      </c>
      <c r="N18" s="152" t="str">
        <f t="shared" si="3"/>
        <v/>
      </c>
      <c r="O18" s="152">
        <f t="shared" si="9"/>
        <v>0</v>
      </c>
      <c r="P18" s="152">
        <f t="shared" si="9"/>
        <v>0</v>
      </c>
      <c r="Q18" s="16"/>
      <c r="R18" s="16"/>
      <c r="S18" s="16">
        <f t="shared" si="8"/>
        <v>0</v>
      </c>
      <c r="T18" s="16" t="str">
        <f t="shared" si="6"/>
        <v/>
      </c>
      <c r="U18" s="27"/>
      <c r="W18" s="28"/>
      <c r="X18" s="28"/>
      <c r="Y18" s="28"/>
      <c r="Z18" s="28"/>
      <c r="AA18" s="28"/>
      <c r="AB18" s="28"/>
      <c r="AC18" s="28"/>
      <c r="AD18" s="28"/>
      <c r="AE18" s="28"/>
      <c r="AF18" s="28"/>
      <c r="AG18" s="28"/>
      <c r="AH18" s="35"/>
      <c r="AI18" s="34"/>
      <c r="AJ18" s="28"/>
      <c r="AK18" s="34"/>
      <c r="AL18" s="34"/>
      <c r="AM18" s="34"/>
      <c r="AN18" s="34"/>
      <c r="AO18" s="34"/>
      <c r="AP18" s="34"/>
      <c r="AQ18" s="34"/>
      <c r="AR18" s="34"/>
      <c r="AS18" s="34"/>
      <c r="AT18" s="34"/>
      <c r="AU18" s="34"/>
      <c r="AV18" s="34"/>
      <c r="AW18" s="34"/>
      <c r="AX18" s="34"/>
      <c r="AY18" s="44" t="str">
        <f t="shared" si="7"/>
        <v/>
      </c>
      <c r="AZ18" s="34"/>
      <c r="BA18" s="34"/>
      <c r="BB18" s="34"/>
    </row>
    <row r="19" customHeight="1" spans="1:54">
      <c r="A19" s="107" t="str">
        <f t="shared" si="1"/>
        <v/>
      </c>
      <c r="B19" s="13"/>
      <c r="C19" s="13"/>
      <c r="D19" s="9"/>
      <c r="E19" s="27"/>
      <c r="F19" s="27"/>
      <c r="G19" s="27"/>
      <c r="H19" s="152"/>
      <c r="I19" s="27"/>
      <c r="J19" s="27"/>
      <c r="K19" s="27"/>
      <c r="L19" s="27"/>
      <c r="M19" s="152">
        <f t="shared" si="2"/>
        <v>0</v>
      </c>
      <c r="N19" s="152" t="str">
        <f t="shared" si="3"/>
        <v/>
      </c>
      <c r="O19" s="152">
        <f t="shared" si="9"/>
        <v>0</v>
      </c>
      <c r="P19" s="152">
        <f t="shared" si="9"/>
        <v>0</v>
      </c>
      <c r="Q19" s="16"/>
      <c r="R19" s="16"/>
      <c r="S19" s="16">
        <f t="shared" si="8"/>
        <v>0</v>
      </c>
      <c r="T19" s="16" t="str">
        <f t="shared" si="6"/>
        <v/>
      </c>
      <c r="U19" s="27"/>
      <c r="W19" s="28"/>
      <c r="X19" s="28"/>
      <c r="Y19" s="28"/>
      <c r="Z19" s="28"/>
      <c r="AA19" s="28"/>
      <c r="AB19" s="28"/>
      <c r="AC19" s="28"/>
      <c r="AD19" s="28"/>
      <c r="AE19" s="28"/>
      <c r="AF19" s="28"/>
      <c r="AG19" s="28"/>
      <c r="AH19" s="35"/>
      <c r="AI19" s="34"/>
      <c r="AJ19" s="28"/>
      <c r="AK19" s="34"/>
      <c r="AL19" s="34"/>
      <c r="AM19" s="34"/>
      <c r="AN19" s="34"/>
      <c r="AO19" s="34"/>
      <c r="AP19" s="34"/>
      <c r="AQ19" s="34"/>
      <c r="AR19" s="34"/>
      <c r="AS19" s="34"/>
      <c r="AT19" s="34"/>
      <c r="AU19" s="34"/>
      <c r="AV19" s="34"/>
      <c r="AW19" s="34"/>
      <c r="AX19" s="34"/>
      <c r="AY19" s="44" t="str">
        <f t="shared" si="7"/>
        <v/>
      </c>
      <c r="AZ19" s="34"/>
      <c r="BA19" s="34"/>
      <c r="BB19" s="34"/>
    </row>
    <row r="20" customHeight="1" spans="1:54">
      <c r="A20" s="107" t="str">
        <f t="shared" si="1"/>
        <v/>
      </c>
      <c r="B20" s="13"/>
      <c r="C20" s="13"/>
      <c r="D20" s="9"/>
      <c r="E20" s="27"/>
      <c r="F20" s="27"/>
      <c r="G20" s="27"/>
      <c r="H20" s="152"/>
      <c r="I20" s="27"/>
      <c r="J20" s="27"/>
      <c r="K20" s="27"/>
      <c r="L20" s="27"/>
      <c r="M20" s="152">
        <f t="shared" si="2"/>
        <v>0</v>
      </c>
      <c r="N20" s="152" t="str">
        <f t="shared" si="3"/>
        <v/>
      </c>
      <c r="O20" s="152">
        <f t="shared" si="9"/>
        <v>0</v>
      </c>
      <c r="P20" s="152">
        <f t="shared" si="9"/>
        <v>0</v>
      </c>
      <c r="Q20" s="16"/>
      <c r="R20" s="16"/>
      <c r="S20" s="16">
        <f t="shared" si="8"/>
        <v>0</v>
      </c>
      <c r="T20" s="16" t="str">
        <f t="shared" si="6"/>
        <v/>
      </c>
      <c r="U20" s="27"/>
      <c r="W20" s="28"/>
      <c r="X20" s="28"/>
      <c r="Y20" s="28"/>
      <c r="Z20" s="28"/>
      <c r="AA20" s="28"/>
      <c r="AB20" s="28"/>
      <c r="AC20" s="28"/>
      <c r="AD20" s="28"/>
      <c r="AE20" s="28"/>
      <c r="AF20" s="28"/>
      <c r="AG20" s="28"/>
      <c r="AH20" s="35"/>
      <c r="AI20" s="34"/>
      <c r="AJ20" s="28"/>
      <c r="AK20" s="34"/>
      <c r="AL20" s="34"/>
      <c r="AM20" s="34"/>
      <c r="AN20" s="34"/>
      <c r="AO20" s="34"/>
      <c r="AP20" s="34"/>
      <c r="AQ20" s="34"/>
      <c r="AR20" s="34"/>
      <c r="AS20" s="34"/>
      <c r="AT20" s="34"/>
      <c r="AU20" s="34"/>
      <c r="AV20" s="34"/>
      <c r="AW20" s="34"/>
      <c r="AX20" s="34"/>
      <c r="AY20" s="44" t="str">
        <f t="shared" si="7"/>
        <v/>
      </c>
      <c r="AZ20" s="34"/>
      <c r="BA20" s="34"/>
      <c r="BB20" s="34"/>
    </row>
    <row r="21" customHeight="1" spans="1:54">
      <c r="A21" s="107" t="str">
        <f t="shared" si="1"/>
        <v/>
      </c>
      <c r="B21" s="13"/>
      <c r="C21" s="13"/>
      <c r="D21" s="9"/>
      <c r="E21" s="27"/>
      <c r="F21" s="27"/>
      <c r="G21" s="27"/>
      <c r="H21" s="152"/>
      <c r="I21" s="27"/>
      <c r="J21" s="27"/>
      <c r="K21" s="27"/>
      <c r="L21" s="27"/>
      <c r="M21" s="152">
        <f t="shared" si="2"/>
        <v>0</v>
      </c>
      <c r="N21" s="152" t="str">
        <f t="shared" si="3"/>
        <v/>
      </c>
      <c r="O21" s="152">
        <f t="shared" si="9"/>
        <v>0</v>
      </c>
      <c r="P21" s="152">
        <f t="shared" si="9"/>
        <v>0</v>
      </c>
      <c r="Q21" s="16"/>
      <c r="R21" s="16"/>
      <c r="S21" s="16">
        <f t="shared" si="8"/>
        <v>0</v>
      </c>
      <c r="T21" s="16" t="str">
        <f t="shared" si="6"/>
        <v/>
      </c>
      <c r="U21" s="27"/>
      <c r="W21" s="28"/>
      <c r="X21" s="28"/>
      <c r="Y21" s="28"/>
      <c r="Z21" s="28"/>
      <c r="AA21" s="28"/>
      <c r="AB21" s="28"/>
      <c r="AC21" s="28"/>
      <c r="AD21" s="28"/>
      <c r="AE21" s="28"/>
      <c r="AF21" s="28"/>
      <c r="AG21" s="28"/>
      <c r="AH21" s="35"/>
      <c r="AI21" s="34"/>
      <c r="AJ21" s="28"/>
      <c r="AK21" s="34"/>
      <c r="AL21" s="34"/>
      <c r="AM21" s="34"/>
      <c r="AN21" s="34"/>
      <c r="AO21" s="34"/>
      <c r="AP21" s="34"/>
      <c r="AQ21" s="34"/>
      <c r="AR21" s="34"/>
      <c r="AS21" s="34"/>
      <c r="AT21" s="34"/>
      <c r="AU21" s="34"/>
      <c r="AV21" s="34"/>
      <c r="AW21" s="34"/>
      <c r="AX21" s="34"/>
      <c r="AY21" s="44" t="str">
        <f t="shared" si="7"/>
        <v/>
      </c>
      <c r="AZ21" s="34"/>
      <c r="BA21" s="34"/>
      <c r="BB21" s="34"/>
    </row>
    <row r="22" customHeight="1" spans="1:54">
      <c r="A22" s="107" t="str">
        <f t="shared" si="1"/>
        <v/>
      </c>
      <c r="B22" s="13"/>
      <c r="C22" s="13"/>
      <c r="D22" s="9"/>
      <c r="E22" s="27"/>
      <c r="F22" s="27"/>
      <c r="G22" s="27"/>
      <c r="H22" s="152"/>
      <c r="I22" s="27"/>
      <c r="J22" s="27"/>
      <c r="K22" s="27"/>
      <c r="L22" s="27"/>
      <c r="M22" s="152">
        <f t="shared" si="2"/>
        <v>0</v>
      </c>
      <c r="N22" s="152" t="str">
        <f t="shared" si="3"/>
        <v/>
      </c>
      <c r="O22" s="152">
        <f t="shared" si="9"/>
        <v>0</v>
      </c>
      <c r="P22" s="152">
        <f t="shared" si="9"/>
        <v>0</v>
      </c>
      <c r="Q22" s="16"/>
      <c r="R22" s="16"/>
      <c r="S22" s="16">
        <f t="shared" si="8"/>
        <v>0</v>
      </c>
      <c r="T22" s="16" t="str">
        <f t="shared" si="6"/>
        <v/>
      </c>
      <c r="U22" s="27"/>
      <c r="W22" s="28"/>
      <c r="X22" s="28"/>
      <c r="Y22" s="28"/>
      <c r="Z22" s="28"/>
      <c r="AA22" s="28"/>
      <c r="AB22" s="28"/>
      <c r="AC22" s="28"/>
      <c r="AD22" s="28"/>
      <c r="AE22" s="28"/>
      <c r="AF22" s="28"/>
      <c r="AG22" s="28"/>
      <c r="AH22" s="35"/>
      <c r="AI22" s="34"/>
      <c r="AJ22" s="28"/>
      <c r="AK22" s="34"/>
      <c r="AL22" s="34"/>
      <c r="AM22" s="34"/>
      <c r="AN22" s="34"/>
      <c r="AO22" s="34"/>
      <c r="AP22" s="34"/>
      <c r="AQ22" s="34"/>
      <c r="AR22" s="34"/>
      <c r="AS22" s="34"/>
      <c r="AT22" s="34"/>
      <c r="AU22" s="34"/>
      <c r="AV22" s="34"/>
      <c r="AW22" s="34"/>
      <c r="AX22" s="34"/>
      <c r="AY22" s="44" t="str">
        <f t="shared" si="7"/>
        <v/>
      </c>
      <c r="AZ22" s="34"/>
      <c r="BA22" s="34"/>
      <c r="BB22" s="34"/>
    </row>
    <row r="23" customHeight="1" spans="1:54">
      <c r="A23" s="107" t="str">
        <f t="shared" si="1"/>
        <v/>
      </c>
      <c r="B23" s="13"/>
      <c r="C23" s="13"/>
      <c r="D23" s="9"/>
      <c r="E23" s="27"/>
      <c r="F23" s="27"/>
      <c r="G23" s="27"/>
      <c r="H23" s="152"/>
      <c r="I23" s="27"/>
      <c r="J23" s="27"/>
      <c r="K23" s="27"/>
      <c r="L23" s="27"/>
      <c r="M23" s="152">
        <f t="shared" si="2"/>
        <v>0</v>
      </c>
      <c r="N23" s="152" t="str">
        <f t="shared" si="3"/>
        <v/>
      </c>
      <c r="O23" s="152">
        <f t="shared" si="9"/>
        <v>0</v>
      </c>
      <c r="P23" s="152">
        <f t="shared" si="9"/>
        <v>0</v>
      </c>
      <c r="Q23" s="16"/>
      <c r="R23" s="16"/>
      <c r="S23" s="16">
        <f t="shared" si="8"/>
        <v>0</v>
      </c>
      <c r="T23" s="16" t="str">
        <f t="shared" si="6"/>
        <v/>
      </c>
      <c r="U23" s="27"/>
      <c r="W23" s="28"/>
      <c r="X23" s="28"/>
      <c r="Y23" s="28"/>
      <c r="Z23" s="28"/>
      <c r="AA23" s="28"/>
      <c r="AB23" s="28"/>
      <c r="AC23" s="28"/>
      <c r="AD23" s="28"/>
      <c r="AE23" s="28"/>
      <c r="AF23" s="28"/>
      <c r="AG23" s="28"/>
      <c r="AH23" s="35"/>
      <c r="AI23" s="34"/>
      <c r="AJ23" s="28"/>
      <c r="AK23" s="34"/>
      <c r="AL23" s="34"/>
      <c r="AM23" s="34"/>
      <c r="AN23" s="34"/>
      <c r="AO23" s="34"/>
      <c r="AP23" s="34"/>
      <c r="AQ23" s="34"/>
      <c r="AR23" s="34"/>
      <c r="AS23" s="34"/>
      <c r="AT23" s="34"/>
      <c r="AU23" s="34"/>
      <c r="AV23" s="34"/>
      <c r="AW23" s="34"/>
      <c r="AX23" s="34"/>
      <c r="AY23" s="44" t="str">
        <f t="shared" si="7"/>
        <v/>
      </c>
      <c r="AZ23" s="34"/>
      <c r="BA23" s="34"/>
      <c r="BB23" s="34"/>
    </row>
    <row r="24" customHeight="1" spans="1:54">
      <c r="A24" s="107"/>
      <c r="B24" s="13"/>
      <c r="C24" s="13"/>
      <c r="D24" s="9"/>
      <c r="E24" s="27"/>
      <c r="F24" s="27"/>
      <c r="G24" s="27"/>
      <c r="H24" s="152"/>
      <c r="I24" s="27"/>
      <c r="J24" s="27"/>
      <c r="K24" s="27"/>
      <c r="L24" s="27"/>
      <c r="M24" s="152">
        <f t="shared" ref="M24" si="10">E24+I24</f>
        <v>0</v>
      </c>
      <c r="N24" s="152" t="str">
        <f t="shared" ref="N24" si="11">IFERROR(O24/M24,"")</f>
        <v/>
      </c>
      <c r="O24" s="152">
        <f t="shared" ref="O24" si="12">G24+K24</f>
        <v>0</v>
      </c>
      <c r="P24" s="152">
        <f t="shared" ref="P24" si="13">H24+L24</f>
        <v>0</v>
      </c>
      <c r="Q24" s="16"/>
      <c r="R24" s="16"/>
      <c r="S24" s="16">
        <f t="shared" ref="S24" si="14">Q24*R24</f>
        <v>0</v>
      </c>
      <c r="T24" s="16"/>
      <c r="U24" s="27"/>
      <c r="W24" s="28"/>
      <c r="X24" s="28"/>
      <c r="Y24" s="28"/>
      <c r="Z24" s="28"/>
      <c r="AA24" s="28"/>
      <c r="AB24" s="28"/>
      <c r="AC24" s="28"/>
      <c r="AD24" s="28"/>
      <c r="AE24" s="28"/>
      <c r="AF24" s="28"/>
      <c r="AG24" s="28"/>
      <c r="AH24" s="35"/>
      <c r="AI24" s="34"/>
      <c r="AJ24" s="28"/>
      <c r="AK24" s="34"/>
      <c r="AL24" s="34"/>
      <c r="AM24" s="34"/>
      <c r="AN24" s="34"/>
      <c r="AO24" s="34"/>
      <c r="AP24" s="34"/>
      <c r="AQ24" s="34"/>
      <c r="AR24" s="34"/>
      <c r="AS24" s="34"/>
      <c r="AT24" s="34"/>
      <c r="AU24" s="34"/>
      <c r="AV24" s="34"/>
      <c r="AW24" s="34"/>
      <c r="AX24" s="34"/>
      <c r="AY24" s="44"/>
      <c r="AZ24" s="34"/>
      <c r="BA24" s="34"/>
      <c r="BB24" s="34"/>
    </row>
    <row r="25" ht="15.6" customHeight="1" spans="1:54">
      <c r="A25" s="107" t="str">
        <f t="shared" si="1"/>
        <v/>
      </c>
      <c r="B25" s="13"/>
      <c r="C25" s="13"/>
      <c r="D25" s="9"/>
      <c r="E25" s="27"/>
      <c r="F25" s="27"/>
      <c r="G25" s="27"/>
      <c r="H25" s="152"/>
      <c r="I25" s="27"/>
      <c r="J25" s="27"/>
      <c r="K25" s="27"/>
      <c r="L25" s="27"/>
      <c r="M25" s="152">
        <f t="shared" si="2"/>
        <v>0</v>
      </c>
      <c r="N25" s="152" t="str">
        <f t="shared" si="3"/>
        <v/>
      </c>
      <c r="O25" s="152">
        <f t="shared" si="9"/>
        <v>0</v>
      </c>
      <c r="P25" s="152">
        <f t="shared" si="9"/>
        <v>0</v>
      </c>
      <c r="Q25" s="16"/>
      <c r="R25" s="16"/>
      <c r="S25" s="16">
        <f t="shared" si="8"/>
        <v>0</v>
      </c>
      <c r="T25" s="16" t="str">
        <f t="shared" si="6"/>
        <v/>
      </c>
      <c r="U25" s="27"/>
      <c r="W25" s="28"/>
      <c r="X25" s="28"/>
      <c r="Y25" s="28"/>
      <c r="Z25" s="28"/>
      <c r="AA25" s="28"/>
      <c r="AB25" s="28"/>
      <c r="AC25" s="28"/>
      <c r="AD25" s="28"/>
      <c r="AE25" s="28"/>
      <c r="AF25" s="28"/>
      <c r="AG25" s="28"/>
      <c r="AH25" s="35"/>
      <c r="AI25" s="34"/>
      <c r="AJ25" s="28"/>
      <c r="AK25" s="34"/>
      <c r="AL25" s="34"/>
      <c r="AM25" s="34"/>
      <c r="AN25" s="34"/>
      <c r="AO25" s="34"/>
      <c r="AP25" s="34"/>
      <c r="AQ25" s="34"/>
      <c r="AR25" s="34"/>
      <c r="AS25" s="34"/>
      <c r="AT25" s="34"/>
      <c r="AU25" s="34"/>
      <c r="AV25" s="34"/>
      <c r="AW25" s="34"/>
      <c r="AX25" s="34"/>
      <c r="AY25" s="44" t="str">
        <f>IFERROR((AW25-O23+P23)/(O23-P23)*100,"")</f>
        <v/>
      </c>
      <c r="AZ25" s="34"/>
      <c r="BA25" s="34"/>
      <c r="BB25" s="34"/>
    </row>
    <row r="26" customHeight="1" spans="1:54">
      <c r="A26" s="107" t="str">
        <f t="shared" si="1"/>
        <v/>
      </c>
      <c r="B26" s="13"/>
      <c r="C26" s="13"/>
      <c r="D26" s="9"/>
      <c r="E26" s="27"/>
      <c r="F26" s="27"/>
      <c r="G26" s="27"/>
      <c r="H26" s="152"/>
      <c r="I26" s="27"/>
      <c r="J26" s="27"/>
      <c r="K26" s="27"/>
      <c r="L26" s="27"/>
      <c r="M26" s="152">
        <f t="shared" si="2"/>
        <v>0</v>
      </c>
      <c r="N26" s="152" t="str">
        <f t="shared" si="3"/>
        <v/>
      </c>
      <c r="O26" s="152">
        <f t="shared" ref="O26" si="15">G26+K26</f>
        <v>0</v>
      </c>
      <c r="P26" s="152">
        <f t="shared" ref="P26" si="16">H26+L26</f>
        <v>0</v>
      </c>
      <c r="Q26" s="16"/>
      <c r="R26" s="16"/>
      <c r="S26" s="16">
        <f t="shared" ref="S26" si="17">Q26*R26</f>
        <v>0</v>
      </c>
      <c r="T26" s="16" t="str">
        <f t="shared" ref="T26" si="18">IF(O26-P26=0,"",(S26-O26+P26)/(O26-P26)*100)</f>
        <v/>
      </c>
      <c r="U26" s="27"/>
      <c r="W26" s="28"/>
      <c r="X26" s="28"/>
      <c r="Y26" s="28"/>
      <c r="Z26" s="28"/>
      <c r="AA26" s="28"/>
      <c r="AB26" s="28"/>
      <c r="AC26" s="28"/>
      <c r="AD26" s="28"/>
      <c r="AE26" s="28"/>
      <c r="AF26" s="28"/>
      <c r="AG26" s="28"/>
      <c r="AH26" s="35"/>
      <c r="AI26" s="34"/>
      <c r="AJ26" s="28"/>
      <c r="AK26" s="34"/>
      <c r="AL26" s="34"/>
      <c r="AM26" s="34"/>
      <c r="AN26" s="34"/>
      <c r="AO26" s="34"/>
      <c r="AP26" s="34"/>
      <c r="AQ26" s="34"/>
      <c r="AR26" s="34"/>
      <c r="AS26" s="34"/>
      <c r="AT26" s="34"/>
      <c r="AU26" s="34"/>
      <c r="AV26" s="34"/>
      <c r="AW26" s="34"/>
      <c r="AX26" s="34"/>
      <c r="AY26" s="44" t="str">
        <f>IFERROR((AW26-#REF!+#REF!)/(#REF!-#REF!)*100,"")</f>
        <v/>
      </c>
      <c r="AZ26" s="34"/>
      <c r="BA26" s="34"/>
      <c r="BB26" s="34"/>
    </row>
    <row r="27" customHeight="1" spans="1:54">
      <c r="A27" s="107" t="str">
        <f t="shared" si="1"/>
        <v/>
      </c>
      <c r="B27" s="13"/>
      <c r="C27" s="13"/>
      <c r="D27" s="9"/>
      <c r="E27" s="27"/>
      <c r="F27" s="27"/>
      <c r="G27" s="27"/>
      <c r="H27" s="152"/>
      <c r="I27" s="27"/>
      <c r="J27" s="27"/>
      <c r="K27" s="27"/>
      <c r="L27" s="27"/>
      <c r="M27" s="152">
        <f t="shared" si="2"/>
        <v>0</v>
      </c>
      <c r="N27" s="152" t="str">
        <f t="shared" si="3"/>
        <v/>
      </c>
      <c r="O27" s="152">
        <f t="shared" si="9"/>
        <v>0</v>
      </c>
      <c r="P27" s="152">
        <f t="shared" si="9"/>
        <v>0</v>
      </c>
      <c r="Q27" s="16"/>
      <c r="R27" s="16"/>
      <c r="S27" s="16">
        <f t="shared" si="8"/>
        <v>0</v>
      </c>
      <c r="T27" s="16" t="str">
        <f t="shared" si="6"/>
        <v/>
      </c>
      <c r="U27" s="27"/>
      <c r="W27" s="28"/>
      <c r="X27" s="28"/>
      <c r="Y27" s="28"/>
      <c r="Z27" s="28"/>
      <c r="AA27" s="28"/>
      <c r="AB27" s="28"/>
      <c r="AC27" s="28"/>
      <c r="AD27" s="28"/>
      <c r="AE27" s="28"/>
      <c r="AF27" s="28"/>
      <c r="AG27" s="28"/>
      <c r="AH27" s="35"/>
      <c r="AI27" s="34"/>
      <c r="AJ27" s="28"/>
      <c r="AK27" s="34"/>
      <c r="AL27" s="34"/>
      <c r="AM27" s="34"/>
      <c r="AN27" s="34"/>
      <c r="AO27" s="34"/>
      <c r="AP27" s="34"/>
      <c r="AQ27" s="34"/>
      <c r="AR27" s="34"/>
      <c r="AS27" s="34"/>
      <c r="AT27" s="34"/>
      <c r="AU27" s="34"/>
      <c r="AV27" s="34"/>
      <c r="AW27" s="34"/>
      <c r="AX27" s="34"/>
      <c r="AY27" s="44" t="str">
        <f t="shared" si="7"/>
        <v/>
      </c>
      <c r="AZ27" s="34"/>
      <c r="BA27" s="34"/>
      <c r="BB27" s="34"/>
    </row>
    <row r="28" customHeight="1" spans="1:54">
      <c r="A28" s="17" t="s">
        <v>1338</v>
      </c>
      <c r="B28" s="137"/>
      <c r="C28" s="137"/>
      <c r="D28" s="14"/>
      <c r="E28" s="152">
        <f>SUM(E8:E27)</f>
        <v>0</v>
      </c>
      <c r="F28" s="152"/>
      <c r="G28" s="152">
        <f>SUM(G8:G27)</f>
        <v>0</v>
      </c>
      <c r="H28" s="152">
        <f>SUM(H8:H27)</f>
        <v>0</v>
      </c>
      <c r="I28" s="152">
        <f>SUM(I8:I27)</f>
        <v>0</v>
      </c>
      <c r="J28" s="152"/>
      <c r="K28" s="152">
        <f>SUM(K8:K27)</f>
        <v>0</v>
      </c>
      <c r="L28" s="152">
        <f>SUM(L8:L27)</f>
        <v>0</v>
      </c>
      <c r="M28" s="152">
        <f>SUM(M8:M27)</f>
        <v>0</v>
      </c>
      <c r="N28" s="152"/>
      <c r="O28" s="152">
        <f>SUM(O8:O27)</f>
        <v>0</v>
      </c>
      <c r="P28" s="152">
        <f>SUM(P8:P27)</f>
        <v>0</v>
      </c>
      <c r="Q28" s="16"/>
      <c r="R28" s="16"/>
      <c r="S28" s="16">
        <f>SUM(S8:S26)</f>
        <v>0</v>
      </c>
      <c r="T28" s="16" t="str">
        <f t="shared" si="6"/>
        <v/>
      </c>
      <c r="U28" s="27"/>
      <c r="W28" s="28"/>
      <c r="X28" s="28"/>
      <c r="Y28" s="28"/>
      <c r="Z28" s="28"/>
      <c r="AA28" s="28"/>
      <c r="AB28" s="28"/>
      <c r="AC28" s="28"/>
      <c r="AD28" s="28"/>
      <c r="AE28" s="28"/>
      <c r="AF28" s="28"/>
      <c r="AG28" s="28"/>
      <c r="AH28" s="35"/>
      <c r="AI28" s="34"/>
      <c r="AJ28" s="28"/>
      <c r="AK28" s="34"/>
      <c r="AL28" s="34"/>
      <c r="AM28" s="34"/>
      <c r="AN28" s="34"/>
      <c r="AO28" s="34"/>
      <c r="AP28" s="34"/>
      <c r="AQ28" s="34"/>
      <c r="AR28" s="34"/>
      <c r="AS28" s="34"/>
      <c r="AT28" s="34"/>
      <c r="AU28" s="34"/>
      <c r="AV28" s="34"/>
      <c r="AW28" s="34"/>
      <c r="AX28" s="34"/>
      <c r="AY28" s="44" t="str">
        <f t="shared" si="7"/>
        <v/>
      </c>
      <c r="AZ28" s="34"/>
      <c r="BA28" s="34"/>
      <c r="BB28" s="34"/>
    </row>
    <row r="29" customHeight="1" spans="1:54">
      <c r="A29" s="17" t="s">
        <v>1339</v>
      </c>
      <c r="B29" s="137"/>
      <c r="C29" s="137"/>
      <c r="D29" s="14"/>
      <c r="E29" s="14"/>
      <c r="F29" s="14"/>
      <c r="G29" s="16">
        <f>H28</f>
        <v>0</v>
      </c>
      <c r="H29" s="16"/>
      <c r="I29" s="14"/>
      <c r="J29" s="14"/>
      <c r="K29" s="16">
        <f>L28</f>
        <v>0</v>
      </c>
      <c r="L29" s="16"/>
      <c r="M29" s="16"/>
      <c r="N29" s="16"/>
      <c r="O29" s="16">
        <f>P28</f>
        <v>0</v>
      </c>
      <c r="P29" s="16"/>
      <c r="Q29" s="16"/>
      <c r="R29" s="16"/>
      <c r="S29" s="16"/>
      <c r="T29" s="151"/>
      <c r="U29" s="27"/>
      <c r="W29" s="28"/>
      <c r="X29" s="28"/>
      <c r="Y29" s="28"/>
      <c r="Z29" s="28"/>
      <c r="AA29" s="28"/>
      <c r="AB29" s="28"/>
      <c r="AC29" s="28"/>
      <c r="AD29" s="28"/>
      <c r="AE29" s="28"/>
      <c r="AF29" s="28"/>
      <c r="AG29" s="28"/>
      <c r="AH29" s="35"/>
      <c r="AI29" s="34"/>
      <c r="AJ29" s="28"/>
      <c r="AK29" s="34"/>
      <c r="AL29" s="34"/>
      <c r="AM29" s="34"/>
      <c r="AN29" s="34"/>
      <c r="AO29" s="34"/>
      <c r="AP29" s="34"/>
      <c r="AQ29" s="34"/>
      <c r="AR29" s="34"/>
      <c r="AS29" s="34"/>
      <c r="AT29" s="34"/>
      <c r="AU29" s="34"/>
      <c r="AV29" s="34"/>
      <c r="AW29" s="34"/>
      <c r="AX29" s="34"/>
      <c r="AY29" s="44" t="str">
        <f t="shared" si="7"/>
        <v/>
      </c>
      <c r="AZ29" s="34"/>
      <c r="BA29" s="34"/>
      <c r="BB29" s="34"/>
    </row>
    <row r="30" customHeight="1" spans="1:54">
      <c r="A30" s="17" t="s">
        <v>1340</v>
      </c>
      <c r="B30" s="137"/>
      <c r="C30" s="137"/>
      <c r="D30" s="14"/>
      <c r="E30" s="14"/>
      <c r="F30" s="14"/>
      <c r="G30" s="16">
        <f>G28-G29</f>
        <v>0</v>
      </c>
      <c r="H30" s="16"/>
      <c r="I30" s="14"/>
      <c r="J30" s="14"/>
      <c r="K30" s="16">
        <f>K28-K29</f>
        <v>0</v>
      </c>
      <c r="L30" s="16"/>
      <c r="M30" s="16"/>
      <c r="N30" s="16"/>
      <c r="O30" s="16">
        <f>O28-O29</f>
        <v>0</v>
      </c>
      <c r="P30" s="16"/>
      <c r="Q30" s="16"/>
      <c r="R30" s="16"/>
      <c r="S30" s="16">
        <f>S28</f>
        <v>0</v>
      </c>
      <c r="T30" s="151" t="str">
        <f>IF(O30=0,"",(S30-O30)/O30*100)</f>
        <v/>
      </c>
      <c r="U30" s="27"/>
      <c r="W30" s="28"/>
      <c r="X30" s="28"/>
      <c r="Y30" s="28"/>
      <c r="Z30" s="28"/>
      <c r="AA30" s="28"/>
      <c r="AB30" s="28"/>
      <c r="AC30" s="28"/>
      <c r="AD30" s="28"/>
      <c r="AE30" s="28"/>
      <c r="AF30" s="28"/>
      <c r="AG30" s="28"/>
      <c r="AH30" s="35"/>
      <c r="AI30" s="34"/>
      <c r="AJ30" s="28"/>
      <c r="AK30" s="34"/>
      <c r="AL30" s="34"/>
      <c r="AM30" s="34"/>
      <c r="AN30" s="34"/>
      <c r="AO30" s="34"/>
      <c r="AP30" s="34"/>
      <c r="AQ30" s="34"/>
      <c r="AR30" s="34"/>
      <c r="AS30" s="34"/>
      <c r="AT30" s="34"/>
      <c r="AU30" s="34"/>
      <c r="AV30" s="34"/>
      <c r="AW30" s="34"/>
      <c r="AX30" s="34"/>
      <c r="AY30" s="44" t="str">
        <f t="shared" si="7"/>
        <v/>
      </c>
      <c r="AZ30" s="34"/>
      <c r="BA30" s="34"/>
      <c r="BB30" s="34"/>
    </row>
    <row r="31" customHeight="1" spans="1:19">
      <c r="A31" s="3" t="str">
        <f>基本信息输入表!$K$6&amp;"填表人："&amp;基本信息输入表!$M$62</f>
        <v>被评估单位填表人：</v>
      </c>
      <c r="S31" s="3" t="str">
        <f>"评估人员："&amp;基本信息输入表!$Q$62</f>
        <v>评估人员：</v>
      </c>
    </row>
    <row r="32" customHeight="1" spans="1:1">
      <c r="A32" s="3" t="str">
        <f>"填表日期："&amp;YEAR(基本信息输入表!$O$62)&amp;"年"&amp;MONTH(基本信息输入表!$O$62)&amp;"月"&amp;DAY(基本信息输入表!$O$62)&amp;"日"</f>
        <v>填表日期：1900年1月0日</v>
      </c>
    </row>
    <row r="33" customHeight="1" spans="22:22">
      <c r="V33" s="29" t="s">
        <v>466</v>
      </c>
    </row>
  </sheetData>
  <mergeCells count="45">
    <mergeCell ref="A2:U2"/>
    <mergeCell ref="A3:U3"/>
    <mergeCell ref="T4:U4"/>
    <mergeCell ref="A5:M5"/>
    <mergeCell ref="W5:AC5"/>
    <mergeCell ref="AD5:AO5"/>
    <mergeCell ref="AP5:AX5"/>
    <mergeCell ref="AY5:BB5"/>
    <mergeCell ref="E6:G6"/>
    <mergeCell ref="I6:K6"/>
    <mergeCell ref="M6:O6"/>
    <mergeCell ref="Q6:S6"/>
    <mergeCell ref="AD6:AI6"/>
    <mergeCell ref="AJ6:AK6"/>
    <mergeCell ref="AL6:AM6"/>
    <mergeCell ref="AQ6:AR6"/>
    <mergeCell ref="AS6:AV6"/>
    <mergeCell ref="A28:D28"/>
    <mergeCell ref="A29:D29"/>
    <mergeCell ref="A30:D30"/>
    <mergeCell ref="A6:A7"/>
    <mergeCell ref="B6:B7"/>
    <mergeCell ref="C6:C7"/>
    <mergeCell ref="D6:D7"/>
    <mergeCell ref="H6:H7"/>
    <mergeCell ref="L6:L7"/>
    <mergeCell ref="P6:P7"/>
    <mergeCell ref="T6:T7"/>
    <mergeCell ref="U6:U7"/>
    <mergeCell ref="W6:W7"/>
    <mergeCell ref="X6:X7"/>
    <mergeCell ref="Y6:Y7"/>
    <mergeCell ref="Z6:Z7"/>
    <mergeCell ref="AA6:AA7"/>
    <mergeCell ref="AB6:AB7"/>
    <mergeCell ref="AC6:AC7"/>
    <mergeCell ref="AN6:AN7"/>
    <mergeCell ref="AO6:AO7"/>
    <mergeCell ref="AP6:AP7"/>
    <mergeCell ref="AW6:AW7"/>
    <mergeCell ref="AX6:AX7"/>
    <mergeCell ref="AY6:AY7"/>
    <mergeCell ref="AZ6:AZ7"/>
    <mergeCell ref="BA6:BA7"/>
    <mergeCell ref="BB6:BB7"/>
  </mergeCells>
  <dataValidations count="4">
    <dataValidation type="list" allowBlank="1" showInputMessage="1" showErrorMessage="1" sqref="AJ8:AJ30">
      <formula1>基本信息输入表!$A$126:$A$128</formula1>
    </dataValidation>
    <dataValidation type="list" allowBlank="1" showInputMessage="1" showErrorMessage="1" sqref="AL8:AL30">
      <formula1>基本信息输入表!$A$129:$A$132</formula1>
    </dataValidation>
    <dataValidation type="list" allowBlank="1" showInputMessage="1" showErrorMessage="1" sqref="W8:AA30">
      <formula1>$A$108:$A$109</formula1>
    </dataValidation>
    <dataValidation type="list" allowBlank="1" showInputMessage="1" showErrorMessage="1" sqref="AD8:AG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8" fitToHeight="1000" orientation="landscape"/>
  <headerFooter scaleWithDoc="0">
    <oddFooter>&amp;R&amp;"宋体,常规"&amp;10&amp;P/&amp;N</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32"/>
  <sheetViews>
    <sheetView showGridLines="0" workbookViewId="0">
      <selection activeCell="F8" sqref="F8"/>
    </sheetView>
  </sheetViews>
  <sheetFormatPr defaultColWidth="9" defaultRowHeight="15.75" customHeight="1"/>
  <cols>
    <col min="1" max="1" width="5.5" style="3" customWidth="1"/>
    <col min="2" max="2" width="17.75" style="3" customWidth="1"/>
    <col min="3" max="3" width="18.625" style="3" customWidth="1"/>
    <col min="4" max="4" width="27.625" style="3" customWidth="1"/>
    <col min="5" max="5" width="18.625" style="3" customWidth="1"/>
    <col min="6" max="6" width="12" style="3" customWidth="1"/>
    <col min="7" max="8" width="15.625" style="3" customWidth="1" outlineLevel="1"/>
    <col min="9" max="10" width="15.625" style="3" customWidth="1"/>
    <col min="11" max="11" width="12.125" style="3" customWidth="1"/>
    <col min="12" max="12" width="13.125" style="3" customWidth="1"/>
    <col min="13" max="13" width="22.75" style="3" customWidth="1"/>
    <col min="14" max="14" width="9" style="3"/>
    <col min="15" max="18" width="5.625" style="4" customWidth="1" outlineLevel="1"/>
    <col min="19" max="19" width="14.75" style="4" customWidth="1" outlineLevel="1"/>
    <col min="20" max="20" width="13.625" style="4" customWidth="1"/>
    <col min="21" max="22" width="5.625" style="4" customWidth="1" outlineLevel="1"/>
    <col min="23" max="23" width="7.25" style="4" customWidth="1" outlineLevel="1"/>
    <col min="24" max="24" width="5.625" style="4" customWidth="1" outlineLevel="1"/>
    <col min="25" max="26" width="8.625" style="4" customWidth="1" outlineLevel="1"/>
    <col min="27" max="27" width="14.625" style="4" customWidth="1" outlineLevel="1"/>
    <col min="28" max="28" width="13.625" style="4" customWidth="1"/>
    <col min="29" max="30" width="8.625" style="4" customWidth="1" outlineLevel="2"/>
    <col min="31" max="31" width="11.25" style="4" customWidth="1" outlineLevel="2"/>
    <col min="32" max="35" width="13" style="4" customWidth="1" outlineLevel="2"/>
    <col min="36" max="36" width="8.625" style="4" customWidth="1" outlineLevel="1"/>
    <col min="37" max="37" width="13.75" style="4" customWidth="1"/>
    <col min="38" max="40" width="13.625" style="4" customWidth="1" outlineLevel="1"/>
    <col min="41" max="41" width="13.625" style="4" customWidth="1"/>
    <col min="42" max="16384" width="9" style="3"/>
  </cols>
  <sheetData>
    <row r="1" customHeight="1" spans="1:1">
      <c r="A1" s="5" t="s">
        <v>435</v>
      </c>
    </row>
    <row r="2" s="1" customFormat="1" ht="30" customHeight="1" spans="1:41">
      <c r="A2" s="6" t="s">
        <v>1341</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customHeight="1" spans="1:41">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ht="14.1" customHeight="1" spans="1:41">
      <c r="A4" s="2"/>
      <c r="B4" s="2"/>
      <c r="C4" s="2"/>
      <c r="D4" s="2"/>
      <c r="E4" s="2"/>
      <c r="F4" s="2"/>
      <c r="G4" s="2"/>
      <c r="H4" s="2"/>
      <c r="I4" s="2"/>
      <c r="J4" s="2"/>
      <c r="K4" s="2"/>
      <c r="L4" s="2"/>
      <c r="M4" s="21" t="s">
        <v>1342</v>
      </c>
      <c r="O4" s="20" t="s">
        <v>598</v>
      </c>
      <c r="P4" s="20"/>
      <c r="Q4" s="20"/>
      <c r="R4" s="20"/>
      <c r="S4" s="20"/>
      <c r="T4" s="20"/>
      <c r="U4" s="30" t="s">
        <v>599</v>
      </c>
      <c r="V4" s="31"/>
      <c r="W4" s="31"/>
      <c r="X4" s="31"/>
      <c r="Y4" s="31"/>
      <c r="Z4" s="31"/>
      <c r="AA4" s="31"/>
      <c r="AB4" s="32"/>
      <c r="AC4" s="68" t="s">
        <v>600</v>
      </c>
      <c r="AD4" s="36"/>
      <c r="AE4" s="36"/>
      <c r="AF4" s="36"/>
      <c r="AG4" s="36"/>
      <c r="AH4" s="36"/>
      <c r="AI4" s="36"/>
      <c r="AJ4" s="36"/>
      <c r="AK4" s="37"/>
      <c r="AL4" s="33" t="s">
        <v>601</v>
      </c>
      <c r="AM4" s="33"/>
      <c r="AN4" s="33"/>
      <c r="AO4" s="33"/>
    </row>
    <row r="5" customHeight="1" spans="1:41">
      <c r="A5" s="7" t="str">
        <f>基本信息输入表!K6&amp;"："&amp;基本信息输入表!M6</f>
        <v>被评估单位：贵州天然气能源投资股份有限公司</v>
      </c>
      <c r="B5" s="7"/>
      <c r="C5" s="7"/>
      <c r="D5" s="7"/>
      <c r="E5" s="7"/>
      <c r="F5" s="7"/>
      <c r="G5" s="8"/>
      <c r="H5" s="8"/>
      <c r="M5" s="21" t="s">
        <v>469</v>
      </c>
      <c r="O5" s="20" t="s">
        <v>602</v>
      </c>
      <c r="P5" s="22" t="s">
        <v>949</v>
      </c>
      <c r="Q5" s="23" t="s">
        <v>630</v>
      </c>
      <c r="R5" s="23" t="s">
        <v>604</v>
      </c>
      <c r="S5" s="20" t="s">
        <v>605</v>
      </c>
      <c r="T5" s="20"/>
      <c r="U5" s="30" t="s">
        <v>606</v>
      </c>
      <c r="V5" s="31"/>
      <c r="W5" s="31"/>
      <c r="X5" s="32"/>
      <c r="Y5" s="33" t="s">
        <v>607</v>
      </c>
      <c r="Z5" s="33"/>
      <c r="AA5" s="33" t="s">
        <v>608</v>
      </c>
      <c r="AB5" s="38"/>
      <c r="AC5" s="20" t="s">
        <v>609</v>
      </c>
      <c r="AD5" s="20" t="s">
        <v>657</v>
      </c>
      <c r="AE5" s="20"/>
      <c r="AF5" s="69" t="s">
        <v>658</v>
      </c>
      <c r="AG5" s="70"/>
      <c r="AH5" s="70"/>
      <c r="AI5" s="71"/>
      <c r="AJ5" s="20" t="s">
        <v>443</v>
      </c>
      <c r="AK5" s="40"/>
      <c r="AL5" s="38" t="s">
        <v>610</v>
      </c>
      <c r="AM5" s="38" t="s">
        <v>611</v>
      </c>
      <c r="AN5" s="33" t="s">
        <v>612</v>
      </c>
      <c r="AO5" s="38"/>
    </row>
    <row r="6" s="2" customFormat="1" customHeight="1" spans="1:41">
      <c r="A6" s="9" t="s">
        <v>470</v>
      </c>
      <c r="B6" s="9" t="s">
        <v>1343</v>
      </c>
      <c r="C6" s="9" t="s">
        <v>1344</v>
      </c>
      <c r="D6" s="9" t="s">
        <v>1345</v>
      </c>
      <c r="E6" s="9" t="s">
        <v>1346</v>
      </c>
      <c r="F6" s="9" t="s">
        <v>731</v>
      </c>
      <c r="G6" s="106" t="s">
        <v>709</v>
      </c>
      <c r="H6" s="106" t="s">
        <v>695</v>
      </c>
      <c r="I6" s="11" t="s">
        <v>442</v>
      </c>
      <c r="J6" s="9" t="s">
        <v>443</v>
      </c>
      <c r="K6" s="9" t="s">
        <v>444</v>
      </c>
      <c r="L6" s="9" t="s">
        <v>445</v>
      </c>
      <c r="M6" s="9" t="s">
        <v>588</v>
      </c>
      <c r="O6" s="20"/>
      <c r="P6" s="20"/>
      <c r="Q6" s="20"/>
      <c r="R6" s="20"/>
      <c r="S6" s="20"/>
      <c r="T6" s="20"/>
      <c r="U6" s="33" t="s">
        <v>617</v>
      </c>
      <c r="V6" s="33" t="s">
        <v>618</v>
      </c>
      <c r="W6" s="33" t="s">
        <v>620</v>
      </c>
      <c r="X6" s="30" t="s">
        <v>621</v>
      </c>
      <c r="Y6" s="33" t="s">
        <v>622</v>
      </c>
      <c r="Z6" s="33" t="s">
        <v>623</v>
      </c>
      <c r="AA6" s="33"/>
      <c r="AB6" s="41"/>
      <c r="AC6" s="20"/>
      <c r="AD6" s="20" t="s">
        <v>669</v>
      </c>
      <c r="AE6" s="20" t="s">
        <v>670</v>
      </c>
      <c r="AF6" s="110"/>
      <c r="AG6" s="110"/>
      <c r="AH6" s="110"/>
      <c r="AI6" s="20"/>
      <c r="AJ6" s="20"/>
      <c r="AK6" s="43"/>
      <c r="AL6" s="41"/>
      <c r="AM6" s="41"/>
      <c r="AN6" s="33"/>
      <c r="AO6" s="41"/>
    </row>
    <row r="7" customHeight="1" spans="1:41">
      <c r="A7" s="107" t="str">
        <f>IF(B7="","",ROW()-6)</f>
        <v/>
      </c>
      <c r="B7" s="13"/>
      <c r="C7" s="13"/>
      <c r="D7" s="13"/>
      <c r="E7" s="13"/>
      <c r="F7" s="9"/>
      <c r="G7" s="9"/>
      <c r="H7" s="9"/>
      <c r="I7" s="16">
        <f>G7+H7</f>
        <v>0</v>
      </c>
      <c r="J7" s="16"/>
      <c r="K7" s="16">
        <f>J7-I7</f>
        <v>0</v>
      </c>
      <c r="L7" s="104" t="str">
        <f>IF(I7=0,"",K7/I7*100)</f>
        <v/>
      </c>
      <c r="M7" s="27"/>
      <c r="O7" s="28"/>
      <c r="P7" s="28"/>
      <c r="Q7" s="28"/>
      <c r="R7" s="28"/>
      <c r="S7" s="28"/>
      <c r="T7" s="28"/>
      <c r="U7" s="28"/>
      <c r="V7" s="28"/>
      <c r="W7" s="34"/>
      <c r="X7" s="34"/>
      <c r="Y7" s="28"/>
      <c r="Z7" s="34"/>
      <c r="AA7" s="34"/>
      <c r="AB7" s="34"/>
      <c r="AC7" s="34"/>
      <c r="AD7" s="34" t="s">
        <v>208</v>
      </c>
      <c r="AE7" s="34"/>
      <c r="AF7" s="34"/>
      <c r="AG7" s="34"/>
      <c r="AH7" s="34"/>
      <c r="AI7" s="34"/>
      <c r="AJ7" s="34"/>
      <c r="AK7" s="34"/>
      <c r="AL7" s="44" t="str">
        <f t="shared" ref="AL7:AL28" si="0">IFERROR((AJ7-I8)/(G7-I8)*100,"")</f>
        <v/>
      </c>
      <c r="AM7" s="34"/>
      <c r="AN7" s="34"/>
      <c r="AO7" s="34"/>
    </row>
    <row r="8" customHeight="1" spans="1:41">
      <c r="A8" s="107" t="str">
        <f t="shared" ref="A8:A28" si="1">IF(B8="","",ROW()-6)</f>
        <v/>
      </c>
      <c r="B8" s="13"/>
      <c r="C8" s="13"/>
      <c r="D8" s="13"/>
      <c r="E8" s="13"/>
      <c r="F8" s="9"/>
      <c r="G8" s="9"/>
      <c r="H8" s="9"/>
      <c r="I8" s="16">
        <f t="shared" ref="I8:I28" si="2">G8+H8</f>
        <v>0</v>
      </c>
      <c r="J8" s="16"/>
      <c r="K8" s="16">
        <f t="shared" ref="K8:K29" si="3">J8-I8</f>
        <v>0</v>
      </c>
      <c r="L8" s="104" t="str">
        <f t="shared" ref="L8:L29" si="4">IF(I8=0,"",K8/I8*100)</f>
        <v/>
      </c>
      <c r="M8" s="27"/>
      <c r="O8" s="28"/>
      <c r="P8" s="28"/>
      <c r="Q8" s="28"/>
      <c r="R8" s="28"/>
      <c r="S8" s="28"/>
      <c r="T8" s="28"/>
      <c r="U8" s="28"/>
      <c r="V8" s="28"/>
      <c r="W8" s="35"/>
      <c r="X8" s="34"/>
      <c r="Y8" s="28"/>
      <c r="Z8" s="34"/>
      <c r="AA8" s="34"/>
      <c r="AB8" s="34"/>
      <c r="AC8" s="34"/>
      <c r="AD8" s="34"/>
      <c r="AE8" s="34"/>
      <c r="AF8" s="34"/>
      <c r="AG8" s="34"/>
      <c r="AH8" s="34"/>
      <c r="AI8" s="34"/>
      <c r="AJ8" s="34"/>
      <c r="AK8" s="34"/>
      <c r="AL8" s="44" t="str">
        <f t="shared" si="0"/>
        <v/>
      </c>
      <c r="AM8" s="34"/>
      <c r="AN8" s="34"/>
      <c r="AO8" s="34"/>
    </row>
    <row r="9" customHeight="1" spans="1:41">
      <c r="A9" s="107" t="str">
        <f t="shared" si="1"/>
        <v/>
      </c>
      <c r="B9" s="13"/>
      <c r="C9" s="13"/>
      <c r="D9" s="13"/>
      <c r="E9" s="13"/>
      <c r="F9" s="9"/>
      <c r="G9" s="9"/>
      <c r="H9" s="9"/>
      <c r="I9" s="16">
        <f t="shared" si="2"/>
        <v>0</v>
      </c>
      <c r="J9" s="16"/>
      <c r="K9" s="16">
        <f t="shared" si="3"/>
        <v>0</v>
      </c>
      <c r="L9" s="104" t="str">
        <f t="shared" si="4"/>
        <v/>
      </c>
      <c r="M9" s="27"/>
      <c r="O9" s="28"/>
      <c r="P9" s="28"/>
      <c r="Q9" s="28"/>
      <c r="R9" s="28"/>
      <c r="S9" s="28"/>
      <c r="T9" s="28"/>
      <c r="U9" s="28"/>
      <c r="V9" s="28"/>
      <c r="W9" s="35"/>
      <c r="X9" s="34"/>
      <c r="Y9" s="28"/>
      <c r="Z9" s="34"/>
      <c r="AA9" s="34"/>
      <c r="AB9" s="34"/>
      <c r="AC9" s="34"/>
      <c r="AD9" s="34"/>
      <c r="AE9" s="34"/>
      <c r="AF9" s="34"/>
      <c r="AG9" s="34"/>
      <c r="AH9" s="34"/>
      <c r="AI9" s="34"/>
      <c r="AJ9" s="34"/>
      <c r="AK9" s="34"/>
      <c r="AL9" s="44" t="str">
        <f t="shared" si="0"/>
        <v/>
      </c>
      <c r="AM9" s="34"/>
      <c r="AN9" s="34"/>
      <c r="AO9" s="34"/>
    </row>
    <row r="10" customHeight="1" spans="1:41">
      <c r="A10" s="107" t="str">
        <f t="shared" si="1"/>
        <v/>
      </c>
      <c r="B10" s="13"/>
      <c r="C10" s="13"/>
      <c r="D10" s="13"/>
      <c r="E10" s="13"/>
      <c r="F10" s="9"/>
      <c r="G10" s="9"/>
      <c r="H10" s="9"/>
      <c r="I10" s="16">
        <f t="shared" si="2"/>
        <v>0</v>
      </c>
      <c r="J10" s="16"/>
      <c r="K10" s="16">
        <f t="shared" si="3"/>
        <v>0</v>
      </c>
      <c r="L10" s="104" t="str">
        <f t="shared" si="4"/>
        <v/>
      </c>
      <c r="M10" s="27"/>
      <c r="O10" s="28"/>
      <c r="P10" s="28"/>
      <c r="Q10" s="28"/>
      <c r="R10" s="28"/>
      <c r="S10" s="28"/>
      <c r="T10" s="28"/>
      <c r="U10" s="28"/>
      <c r="V10" s="28"/>
      <c r="W10" s="35"/>
      <c r="X10" s="34"/>
      <c r="Y10" s="28"/>
      <c r="Z10" s="34"/>
      <c r="AA10" s="34"/>
      <c r="AB10" s="34"/>
      <c r="AC10" s="34"/>
      <c r="AD10" s="34"/>
      <c r="AE10" s="34"/>
      <c r="AF10" s="34"/>
      <c r="AG10" s="34"/>
      <c r="AH10" s="34"/>
      <c r="AI10" s="34"/>
      <c r="AJ10" s="34"/>
      <c r="AK10" s="34"/>
      <c r="AL10" s="44" t="str">
        <f t="shared" si="0"/>
        <v/>
      </c>
      <c r="AM10" s="34"/>
      <c r="AN10" s="34"/>
      <c r="AO10" s="34"/>
    </row>
    <row r="11" customHeight="1" spans="1:41">
      <c r="A11" s="107" t="str">
        <f t="shared" si="1"/>
        <v/>
      </c>
      <c r="B11" s="13"/>
      <c r="C11" s="13"/>
      <c r="D11" s="13"/>
      <c r="E11" s="13"/>
      <c r="F11" s="9"/>
      <c r="G11" s="9"/>
      <c r="H11" s="9"/>
      <c r="I11" s="16">
        <f t="shared" si="2"/>
        <v>0</v>
      </c>
      <c r="J11" s="16"/>
      <c r="K11" s="16">
        <f t="shared" si="3"/>
        <v>0</v>
      </c>
      <c r="L11" s="104" t="str">
        <f t="shared" si="4"/>
        <v/>
      </c>
      <c r="M11" s="27"/>
      <c r="O11" s="28"/>
      <c r="P11" s="28"/>
      <c r="Q11" s="28"/>
      <c r="R11" s="28"/>
      <c r="S11" s="28"/>
      <c r="T11" s="28"/>
      <c r="U11" s="28"/>
      <c r="V11" s="28"/>
      <c r="W11" s="35"/>
      <c r="X11" s="34"/>
      <c r="Y11" s="28"/>
      <c r="Z11" s="34"/>
      <c r="AA11" s="34"/>
      <c r="AB11" s="34"/>
      <c r="AC11" s="34"/>
      <c r="AD11" s="34"/>
      <c r="AE11" s="34"/>
      <c r="AF11" s="34"/>
      <c r="AG11" s="34"/>
      <c r="AH11" s="34"/>
      <c r="AI11" s="34"/>
      <c r="AJ11" s="34"/>
      <c r="AK11" s="34"/>
      <c r="AL11" s="44" t="str">
        <f t="shared" si="0"/>
        <v/>
      </c>
      <c r="AM11" s="34"/>
      <c r="AN11" s="34"/>
      <c r="AO11" s="34"/>
    </row>
    <row r="12" customHeight="1" spans="1:41">
      <c r="A12" s="107" t="str">
        <f t="shared" si="1"/>
        <v/>
      </c>
      <c r="B12" s="13"/>
      <c r="C12" s="13"/>
      <c r="D12" s="13"/>
      <c r="E12" s="13"/>
      <c r="F12" s="9"/>
      <c r="G12" s="9"/>
      <c r="H12" s="9"/>
      <c r="I12" s="16">
        <f t="shared" si="2"/>
        <v>0</v>
      </c>
      <c r="J12" s="16"/>
      <c r="K12" s="16">
        <f t="shared" si="3"/>
        <v>0</v>
      </c>
      <c r="L12" s="104" t="str">
        <f t="shared" si="4"/>
        <v/>
      </c>
      <c r="M12" s="27"/>
      <c r="O12" s="28"/>
      <c r="P12" s="28"/>
      <c r="Q12" s="28"/>
      <c r="R12" s="28"/>
      <c r="S12" s="28"/>
      <c r="T12" s="28"/>
      <c r="U12" s="28"/>
      <c r="V12" s="28"/>
      <c r="W12" s="35"/>
      <c r="X12" s="34"/>
      <c r="Y12" s="28"/>
      <c r="Z12" s="34"/>
      <c r="AA12" s="34"/>
      <c r="AB12" s="34"/>
      <c r="AC12" s="34"/>
      <c r="AD12" s="34"/>
      <c r="AE12" s="34"/>
      <c r="AF12" s="34"/>
      <c r="AG12" s="34"/>
      <c r="AH12" s="34"/>
      <c r="AI12" s="34"/>
      <c r="AJ12" s="34"/>
      <c r="AK12" s="34"/>
      <c r="AL12" s="44" t="str">
        <f t="shared" si="0"/>
        <v/>
      </c>
      <c r="AM12" s="34"/>
      <c r="AN12" s="34"/>
      <c r="AO12" s="34"/>
    </row>
    <row r="13" customHeight="1" spans="1:41">
      <c r="A13" s="107" t="str">
        <f t="shared" si="1"/>
        <v/>
      </c>
      <c r="B13" s="13"/>
      <c r="C13" s="13"/>
      <c r="D13" s="13"/>
      <c r="E13" s="13"/>
      <c r="F13" s="9"/>
      <c r="G13" s="9"/>
      <c r="H13" s="9"/>
      <c r="I13" s="16">
        <f t="shared" si="2"/>
        <v>0</v>
      </c>
      <c r="J13" s="16"/>
      <c r="K13" s="16">
        <f t="shared" si="3"/>
        <v>0</v>
      </c>
      <c r="L13" s="104" t="str">
        <f t="shared" si="4"/>
        <v/>
      </c>
      <c r="M13" s="27"/>
      <c r="O13" s="28"/>
      <c r="P13" s="28"/>
      <c r="Q13" s="28"/>
      <c r="R13" s="28"/>
      <c r="S13" s="28"/>
      <c r="T13" s="28"/>
      <c r="U13" s="28"/>
      <c r="V13" s="28"/>
      <c r="W13" s="35"/>
      <c r="X13" s="34"/>
      <c r="Y13" s="28"/>
      <c r="Z13" s="34"/>
      <c r="AA13" s="34"/>
      <c r="AB13" s="34"/>
      <c r="AC13" s="34"/>
      <c r="AD13" s="34"/>
      <c r="AE13" s="34"/>
      <c r="AF13" s="34"/>
      <c r="AG13" s="34"/>
      <c r="AH13" s="34"/>
      <c r="AI13" s="34"/>
      <c r="AJ13" s="34"/>
      <c r="AK13" s="34"/>
      <c r="AL13" s="44" t="str">
        <f t="shared" si="0"/>
        <v/>
      </c>
      <c r="AM13" s="34"/>
      <c r="AN13" s="34"/>
      <c r="AO13" s="34"/>
    </row>
    <row r="14" customHeight="1" spans="1:41">
      <c r="A14" s="107" t="str">
        <f t="shared" si="1"/>
        <v/>
      </c>
      <c r="B14" s="13"/>
      <c r="C14" s="13"/>
      <c r="D14" s="13"/>
      <c r="E14" s="13"/>
      <c r="F14" s="9"/>
      <c r="G14" s="9"/>
      <c r="H14" s="9"/>
      <c r="I14" s="16">
        <f t="shared" si="2"/>
        <v>0</v>
      </c>
      <c r="J14" s="16"/>
      <c r="K14" s="16">
        <f t="shared" si="3"/>
        <v>0</v>
      </c>
      <c r="L14" s="104" t="str">
        <f t="shared" si="4"/>
        <v/>
      </c>
      <c r="M14" s="27"/>
      <c r="O14" s="28"/>
      <c r="P14" s="28"/>
      <c r="Q14" s="28"/>
      <c r="R14" s="28"/>
      <c r="S14" s="28"/>
      <c r="T14" s="28"/>
      <c r="U14" s="28"/>
      <c r="V14" s="28"/>
      <c r="W14" s="35"/>
      <c r="X14" s="34"/>
      <c r="Y14" s="28"/>
      <c r="Z14" s="34"/>
      <c r="AA14" s="34"/>
      <c r="AB14" s="34"/>
      <c r="AC14" s="34"/>
      <c r="AD14" s="34"/>
      <c r="AE14" s="34"/>
      <c r="AF14" s="34"/>
      <c r="AG14" s="34"/>
      <c r="AH14" s="34"/>
      <c r="AI14" s="34"/>
      <c r="AJ14" s="34"/>
      <c r="AK14" s="34"/>
      <c r="AL14" s="44" t="str">
        <f t="shared" si="0"/>
        <v/>
      </c>
      <c r="AM14" s="34"/>
      <c r="AN14" s="34"/>
      <c r="AO14" s="34"/>
    </row>
    <row r="15" customHeight="1" spans="1:41">
      <c r="A15" s="107" t="str">
        <f t="shared" si="1"/>
        <v/>
      </c>
      <c r="B15" s="13"/>
      <c r="C15" s="13"/>
      <c r="D15" s="13"/>
      <c r="E15" s="13"/>
      <c r="F15" s="9"/>
      <c r="G15" s="9"/>
      <c r="H15" s="9"/>
      <c r="I15" s="16">
        <f t="shared" si="2"/>
        <v>0</v>
      </c>
      <c r="J15" s="16"/>
      <c r="K15" s="16">
        <f t="shared" si="3"/>
        <v>0</v>
      </c>
      <c r="L15" s="104" t="str">
        <f t="shared" si="4"/>
        <v/>
      </c>
      <c r="M15" s="27"/>
      <c r="O15" s="28"/>
      <c r="P15" s="28"/>
      <c r="Q15" s="28"/>
      <c r="R15" s="28"/>
      <c r="S15" s="28"/>
      <c r="T15" s="28"/>
      <c r="U15" s="28"/>
      <c r="V15" s="28"/>
      <c r="W15" s="35"/>
      <c r="X15" s="34"/>
      <c r="Y15" s="28"/>
      <c r="Z15" s="34"/>
      <c r="AA15" s="34"/>
      <c r="AB15" s="34"/>
      <c r="AC15" s="34"/>
      <c r="AD15" s="34"/>
      <c r="AE15" s="34"/>
      <c r="AF15" s="34"/>
      <c r="AG15" s="34"/>
      <c r="AH15" s="34"/>
      <c r="AI15" s="34"/>
      <c r="AJ15" s="34"/>
      <c r="AK15" s="34"/>
      <c r="AL15" s="44" t="str">
        <f t="shared" si="0"/>
        <v/>
      </c>
      <c r="AM15" s="34"/>
      <c r="AN15" s="34"/>
      <c r="AO15" s="34"/>
    </row>
    <row r="16" customHeight="1" spans="1:41">
      <c r="A16" s="107" t="str">
        <f t="shared" si="1"/>
        <v/>
      </c>
      <c r="B16" s="13"/>
      <c r="C16" s="13"/>
      <c r="D16" s="13"/>
      <c r="E16" s="13"/>
      <c r="F16" s="9"/>
      <c r="G16" s="9"/>
      <c r="H16" s="9"/>
      <c r="I16" s="16">
        <f t="shared" si="2"/>
        <v>0</v>
      </c>
      <c r="J16" s="16"/>
      <c r="K16" s="16">
        <f t="shared" si="3"/>
        <v>0</v>
      </c>
      <c r="L16" s="104" t="str">
        <f t="shared" si="4"/>
        <v/>
      </c>
      <c r="M16" s="27"/>
      <c r="O16" s="28"/>
      <c r="P16" s="28"/>
      <c r="Q16" s="28"/>
      <c r="R16" s="28"/>
      <c r="S16" s="28"/>
      <c r="T16" s="28"/>
      <c r="U16" s="28"/>
      <c r="V16" s="28"/>
      <c r="W16" s="35"/>
      <c r="X16" s="34"/>
      <c r="Y16" s="28"/>
      <c r="Z16" s="34"/>
      <c r="AA16" s="34"/>
      <c r="AB16" s="34"/>
      <c r="AC16" s="34"/>
      <c r="AD16" s="34"/>
      <c r="AE16" s="34"/>
      <c r="AF16" s="34"/>
      <c r="AG16" s="34"/>
      <c r="AH16" s="34"/>
      <c r="AI16" s="34"/>
      <c r="AJ16" s="34"/>
      <c r="AK16" s="34"/>
      <c r="AL16" s="44" t="str">
        <f t="shared" si="0"/>
        <v/>
      </c>
      <c r="AM16" s="34"/>
      <c r="AN16" s="34"/>
      <c r="AO16" s="34"/>
    </row>
    <row r="17" customHeight="1" spans="1:41">
      <c r="A17" s="107" t="str">
        <f t="shared" si="1"/>
        <v/>
      </c>
      <c r="B17" s="13"/>
      <c r="C17" s="13"/>
      <c r="D17" s="13"/>
      <c r="E17" s="13"/>
      <c r="F17" s="9"/>
      <c r="G17" s="9"/>
      <c r="H17" s="9"/>
      <c r="I17" s="16">
        <f t="shared" si="2"/>
        <v>0</v>
      </c>
      <c r="J17" s="16"/>
      <c r="K17" s="16">
        <f t="shared" si="3"/>
        <v>0</v>
      </c>
      <c r="L17" s="104" t="str">
        <f t="shared" si="4"/>
        <v/>
      </c>
      <c r="M17" s="27"/>
      <c r="O17" s="28"/>
      <c r="P17" s="28"/>
      <c r="Q17" s="28"/>
      <c r="R17" s="28"/>
      <c r="S17" s="28"/>
      <c r="T17" s="28"/>
      <c r="U17" s="28"/>
      <c r="V17" s="28"/>
      <c r="W17" s="35"/>
      <c r="X17" s="34"/>
      <c r="Y17" s="28"/>
      <c r="Z17" s="34"/>
      <c r="AA17" s="34"/>
      <c r="AB17" s="34"/>
      <c r="AC17" s="34"/>
      <c r="AD17" s="34"/>
      <c r="AE17" s="34"/>
      <c r="AF17" s="34"/>
      <c r="AG17" s="34"/>
      <c r="AH17" s="34"/>
      <c r="AI17" s="34"/>
      <c r="AJ17" s="34"/>
      <c r="AK17" s="34"/>
      <c r="AL17" s="44" t="str">
        <f>IFERROR((AJ17-I20)/(G17-I20)*100,"")</f>
        <v/>
      </c>
      <c r="AM17" s="34"/>
      <c r="AN17" s="34"/>
      <c r="AO17" s="34"/>
    </row>
    <row r="18" customHeight="1" spans="1:41">
      <c r="A18" s="107"/>
      <c r="B18" s="13"/>
      <c r="C18" s="13"/>
      <c r="D18" s="13"/>
      <c r="E18" s="13"/>
      <c r="F18" s="9"/>
      <c r="G18" s="9"/>
      <c r="H18" s="9"/>
      <c r="I18" s="16">
        <f t="shared" si="2"/>
        <v>0</v>
      </c>
      <c r="J18" s="16"/>
      <c r="K18" s="16">
        <f t="shared" si="3"/>
        <v>0</v>
      </c>
      <c r="L18" s="104"/>
      <c r="M18" s="27"/>
      <c r="O18" s="28"/>
      <c r="P18" s="28"/>
      <c r="Q18" s="28"/>
      <c r="R18" s="28"/>
      <c r="S18" s="28"/>
      <c r="T18" s="28"/>
      <c r="U18" s="28"/>
      <c r="V18" s="28"/>
      <c r="W18" s="35"/>
      <c r="X18" s="34"/>
      <c r="Y18" s="28"/>
      <c r="Z18" s="34"/>
      <c r="AA18" s="34"/>
      <c r="AB18" s="34"/>
      <c r="AC18" s="34"/>
      <c r="AD18" s="34"/>
      <c r="AE18" s="34"/>
      <c r="AF18" s="34"/>
      <c r="AG18" s="34"/>
      <c r="AH18" s="34"/>
      <c r="AI18" s="34"/>
      <c r="AJ18" s="34"/>
      <c r="AK18" s="34"/>
      <c r="AL18" s="44"/>
      <c r="AM18" s="34"/>
      <c r="AN18" s="34"/>
      <c r="AO18" s="34"/>
    </row>
    <row r="19" customHeight="1" spans="1:41">
      <c r="A19" s="107"/>
      <c r="B19" s="13"/>
      <c r="C19" s="13"/>
      <c r="D19" s="13"/>
      <c r="E19" s="13"/>
      <c r="F19" s="9"/>
      <c r="G19" s="9"/>
      <c r="H19" s="9"/>
      <c r="I19" s="16">
        <f t="shared" si="2"/>
        <v>0</v>
      </c>
      <c r="J19" s="16"/>
      <c r="K19" s="16">
        <f t="shared" si="3"/>
        <v>0</v>
      </c>
      <c r="L19" s="104"/>
      <c r="M19" s="27"/>
      <c r="O19" s="28"/>
      <c r="P19" s="28"/>
      <c r="Q19" s="28"/>
      <c r="R19" s="28"/>
      <c r="S19" s="28"/>
      <c r="T19" s="28"/>
      <c r="U19" s="28"/>
      <c r="V19" s="28"/>
      <c r="W19" s="35"/>
      <c r="X19" s="34"/>
      <c r="Y19" s="28"/>
      <c r="Z19" s="34"/>
      <c r="AA19" s="34"/>
      <c r="AB19" s="34"/>
      <c r="AC19" s="34"/>
      <c r="AD19" s="34"/>
      <c r="AE19" s="34"/>
      <c r="AF19" s="34"/>
      <c r="AG19" s="34"/>
      <c r="AH19" s="34"/>
      <c r="AI19" s="34"/>
      <c r="AJ19" s="34"/>
      <c r="AK19" s="34"/>
      <c r="AL19" s="44"/>
      <c r="AM19" s="34"/>
      <c r="AN19" s="34"/>
      <c r="AO19" s="34"/>
    </row>
    <row r="20" customHeight="1" spans="1:41">
      <c r="A20" s="107" t="str">
        <f t="shared" si="1"/>
        <v/>
      </c>
      <c r="B20" s="13"/>
      <c r="C20" s="13"/>
      <c r="D20" s="13"/>
      <c r="E20" s="13"/>
      <c r="F20" s="9"/>
      <c r="G20" s="9"/>
      <c r="H20" s="9"/>
      <c r="I20" s="16">
        <f t="shared" si="2"/>
        <v>0</v>
      </c>
      <c r="J20" s="16"/>
      <c r="K20" s="16">
        <f t="shared" si="3"/>
        <v>0</v>
      </c>
      <c r="L20" s="104" t="str">
        <f t="shared" si="4"/>
        <v/>
      </c>
      <c r="M20" s="27"/>
      <c r="O20" s="28"/>
      <c r="P20" s="28"/>
      <c r="Q20" s="28"/>
      <c r="R20" s="28"/>
      <c r="S20" s="28"/>
      <c r="T20" s="28"/>
      <c r="U20" s="28"/>
      <c r="V20" s="28"/>
      <c r="W20" s="35"/>
      <c r="X20" s="34"/>
      <c r="Y20" s="28"/>
      <c r="Z20" s="34"/>
      <c r="AA20" s="34"/>
      <c r="AB20" s="34"/>
      <c r="AC20" s="34"/>
      <c r="AD20" s="34"/>
      <c r="AE20" s="34"/>
      <c r="AF20" s="34"/>
      <c r="AG20" s="34"/>
      <c r="AH20" s="34"/>
      <c r="AI20" s="34"/>
      <c r="AJ20" s="34"/>
      <c r="AK20" s="34"/>
      <c r="AL20" s="44" t="str">
        <f t="shared" si="0"/>
        <v/>
      </c>
      <c r="AM20" s="34"/>
      <c r="AN20" s="34"/>
      <c r="AO20" s="34"/>
    </row>
    <row r="21" ht="15.6" customHeight="1" spans="1:41">
      <c r="A21" s="107" t="str">
        <f t="shared" si="1"/>
        <v/>
      </c>
      <c r="B21" s="13"/>
      <c r="C21" s="13"/>
      <c r="D21" s="13"/>
      <c r="E21" s="13"/>
      <c r="F21" s="9"/>
      <c r="G21" s="9"/>
      <c r="H21" s="9"/>
      <c r="I21" s="16">
        <f t="shared" si="2"/>
        <v>0</v>
      </c>
      <c r="J21" s="16"/>
      <c r="K21" s="16">
        <f t="shared" si="3"/>
        <v>0</v>
      </c>
      <c r="L21" s="104" t="str">
        <f t="shared" si="4"/>
        <v/>
      </c>
      <c r="M21" s="27"/>
      <c r="O21" s="28"/>
      <c r="P21" s="28"/>
      <c r="Q21" s="28"/>
      <c r="R21" s="28"/>
      <c r="S21" s="28"/>
      <c r="T21" s="28"/>
      <c r="U21" s="28"/>
      <c r="V21" s="28"/>
      <c r="W21" s="35"/>
      <c r="X21" s="34"/>
      <c r="Y21" s="28"/>
      <c r="Z21" s="34"/>
      <c r="AA21" s="34"/>
      <c r="AB21" s="34"/>
      <c r="AC21" s="34"/>
      <c r="AD21" s="34"/>
      <c r="AE21" s="34"/>
      <c r="AF21" s="34"/>
      <c r="AG21" s="34"/>
      <c r="AH21" s="34"/>
      <c r="AI21" s="34"/>
      <c r="AJ21" s="34"/>
      <c r="AK21" s="34"/>
      <c r="AL21" s="44" t="str">
        <f t="shared" si="0"/>
        <v/>
      </c>
      <c r="AM21" s="34"/>
      <c r="AN21" s="34"/>
      <c r="AO21" s="34"/>
    </row>
    <row r="22" customHeight="1" spans="1:41">
      <c r="A22" s="107" t="str">
        <f t="shared" si="1"/>
        <v/>
      </c>
      <c r="B22" s="13"/>
      <c r="C22" s="13"/>
      <c r="D22" s="13"/>
      <c r="E22" s="13"/>
      <c r="F22" s="9"/>
      <c r="G22" s="9"/>
      <c r="H22" s="9"/>
      <c r="I22" s="16">
        <f t="shared" si="2"/>
        <v>0</v>
      </c>
      <c r="J22" s="16"/>
      <c r="K22" s="16">
        <f t="shared" si="3"/>
        <v>0</v>
      </c>
      <c r="L22" s="104" t="str">
        <f t="shared" si="4"/>
        <v/>
      </c>
      <c r="M22" s="27"/>
      <c r="O22" s="28"/>
      <c r="P22" s="28"/>
      <c r="Q22" s="28"/>
      <c r="R22" s="28"/>
      <c r="S22" s="28"/>
      <c r="T22" s="28"/>
      <c r="U22" s="28"/>
      <c r="V22" s="28"/>
      <c r="W22" s="35"/>
      <c r="X22" s="34"/>
      <c r="Y22" s="28"/>
      <c r="Z22" s="34"/>
      <c r="AA22" s="34"/>
      <c r="AB22" s="34"/>
      <c r="AC22" s="34"/>
      <c r="AD22" s="34"/>
      <c r="AE22" s="34"/>
      <c r="AF22" s="34"/>
      <c r="AG22" s="34"/>
      <c r="AH22" s="34"/>
      <c r="AI22" s="34"/>
      <c r="AJ22" s="34"/>
      <c r="AK22" s="34"/>
      <c r="AL22" s="44" t="str">
        <f t="shared" si="0"/>
        <v/>
      </c>
      <c r="AM22" s="34"/>
      <c r="AN22" s="34"/>
      <c r="AO22" s="34"/>
    </row>
    <row r="23" customHeight="1" spans="1:41">
      <c r="A23" s="107" t="str">
        <f t="shared" si="1"/>
        <v/>
      </c>
      <c r="B23" s="13"/>
      <c r="C23" s="13"/>
      <c r="D23" s="13"/>
      <c r="E23" s="13"/>
      <c r="F23" s="9"/>
      <c r="G23" s="9"/>
      <c r="H23" s="9"/>
      <c r="I23" s="16">
        <f t="shared" si="2"/>
        <v>0</v>
      </c>
      <c r="J23" s="16"/>
      <c r="K23" s="16">
        <f t="shared" si="3"/>
        <v>0</v>
      </c>
      <c r="L23" s="104" t="str">
        <f t="shared" si="4"/>
        <v/>
      </c>
      <c r="M23" s="27"/>
      <c r="O23" s="28"/>
      <c r="P23" s="28"/>
      <c r="Q23" s="28"/>
      <c r="R23" s="28"/>
      <c r="S23" s="28"/>
      <c r="T23" s="28"/>
      <c r="U23" s="28"/>
      <c r="V23" s="28"/>
      <c r="W23" s="35"/>
      <c r="X23" s="34"/>
      <c r="Y23" s="28"/>
      <c r="Z23" s="34"/>
      <c r="AA23" s="34"/>
      <c r="AB23" s="34"/>
      <c r="AC23" s="34"/>
      <c r="AD23" s="34"/>
      <c r="AE23" s="34"/>
      <c r="AF23" s="34"/>
      <c r="AG23" s="34"/>
      <c r="AH23" s="34"/>
      <c r="AI23" s="34"/>
      <c r="AJ23" s="34"/>
      <c r="AK23" s="34"/>
      <c r="AL23" s="44" t="str">
        <f t="shared" si="0"/>
        <v/>
      </c>
      <c r="AM23" s="34"/>
      <c r="AN23" s="34"/>
      <c r="AO23" s="34"/>
    </row>
    <row r="24" customHeight="1" spans="1:41">
      <c r="A24" s="107" t="str">
        <f t="shared" si="1"/>
        <v/>
      </c>
      <c r="B24" s="13"/>
      <c r="C24" s="13"/>
      <c r="D24" s="13"/>
      <c r="E24" s="13"/>
      <c r="F24" s="9"/>
      <c r="G24" s="9"/>
      <c r="H24" s="9"/>
      <c r="I24" s="16">
        <f t="shared" si="2"/>
        <v>0</v>
      </c>
      <c r="J24" s="16"/>
      <c r="K24" s="16">
        <f t="shared" si="3"/>
        <v>0</v>
      </c>
      <c r="L24" s="104" t="str">
        <f t="shared" si="4"/>
        <v/>
      </c>
      <c r="M24" s="27"/>
      <c r="O24" s="28"/>
      <c r="P24" s="28"/>
      <c r="Q24" s="28"/>
      <c r="R24" s="28"/>
      <c r="S24" s="28"/>
      <c r="T24" s="28"/>
      <c r="U24" s="28"/>
      <c r="V24" s="28"/>
      <c r="W24" s="35"/>
      <c r="X24" s="34"/>
      <c r="Y24" s="28"/>
      <c r="Z24" s="34"/>
      <c r="AA24" s="34"/>
      <c r="AB24" s="34"/>
      <c r="AC24" s="34"/>
      <c r="AD24" s="34"/>
      <c r="AE24" s="34"/>
      <c r="AF24" s="34"/>
      <c r="AG24" s="34"/>
      <c r="AH24" s="34"/>
      <c r="AI24" s="34"/>
      <c r="AJ24" s="34"/>
      <c r="AK24" s="34"/>
      <c r="AL24" s="44" t="str">
        <f t="shared" si="0"/>
        <v/>
      </c>
      <c r="AM24" s="34"/>
      <c r="AN24" s="34"/>
      <c r="AO24" s="34"/>
    </row>
    <row r="25" customHeight="1" spans="1:41">
      <c r="A25" s="107" t="str">
        <f t="shared" si="1"/>
        <v/>
      </c>
      <c r="B25" s="13"/>
      <c r="C25" s="13"/>
      <c r="D25" s="13"/>
      <c r="E25" s="13"/>
      <c r="F25" s="9"/>
      <c r="G25" s="9"/>
      <c r="H25" s="9"/>
      <c r="I25" s="16">
        <f t="shared" si="2"/>
        <v>0</v>
      </c>
      <c r="J25" s="16"/>
      <c r="K25" s="16">
        <f t="shared" si="3"/>
        <v>0</v>
      </c>
      <c r="L25" s="104" t="str">
        <f t="shared" si="4"/>
        <v/>
      </c>
      <c r="M25" s="27"/>
      <c r="O25" s="28"/>
      <c r="P25" s="28"/>
      <c r="Q25" s="28"/>
      <c r="R25" s="28"/>
      <c r="S25" s="28"/>
      <c r="T25" s="28"/>
      <c r="U25" s="28"/>
      <c r="V25" s="28"/>
      <c r="W25" s="35"/>
      <c r="X25" s="34"/>
      <c r="Y25" s="28"/>
      <c r="Z25" s="34"/>
      <c r="AA25" s="34"/>
      <c r="AB25" s="34"/>
      <c r="AC25" s="34"/>
      <c r="AD25" s="34"/>
      <c r="AE25" s="34"/>
      <c r="AF25" s="34"/>
      <c r="AG25" s="34"/>
      <c r="AH25" s="34"/>
      <c r="AI25" s="34"/>
      <c r="AJ25" s="34"/>
      <c r="AK25" s="34"/>
      <c r="AL25" s="44" t="str">
        <f t="shared" si="0"/>
        <v/>
      </c>
      <c r="AM25" s="34"/>
      <c r="AN25" s="34"/>
      <c r="AO25" s="34"/>
    </row>
    <row r="26" customHeight="1" spans="1:41">
      <c r="A26" s="107" t="str">
        <f t="shared" si="1"/>
        <v/>
      </c>
      <c r="B26" s="13"/>
      <c r="C26" s="13"/>
      <c r="D26" s="13"/>
      <c r="E26" s="13"/>
      <c r="F26" s="9"/>
      <c r="G26" s="9"/>
      <c r="H26" s="9"/>
      <c r="I26" s="16">
        <f t="shared" si="2"/>
        <v>0</v>
      </c>
      <c r="J26" s="16"/>
      <c r="K26" s="16">
        <f t="shared" si="3"/>
        <v>0</v>
      </c>
      <c r="L26" s="104" t="str">
        <f t="shared" si="4"/>
        <v/>
      </c>
      <c r="M26" s="27"/>
      <c r="O26" s="28"/>
      <c r="P26" s="28"/>
      <c r="Q26" s="28"/>
      <c r="R26" s="28"/>
      <c r="S26" s="28"/>
      <c r="T26" s="28"/>
      <c r="U26" s="28"/>
      <c r="V26" s="28"/>
      <c r="W26" s="35"/>
      <c r="X26" s="34"/>
      <c r="Y26" s="28"/>
      <c r="Z26" s="34"/>
      <c r="AA26" s="34"/>
      <c r="AB26" s="34"/>
      <c r="AC26" s="34"/>
      <c r="AD26" s="34"/>
      <c r="AE26" s="34"/>
      <c r="AF26" s="34"/>
      <c r="AG26" s="34"/>
      <c r="AH26" s="34"/>
      <c r="AI26" s="34"/>
      <c r="AJ26" s="34"/>
      <c r="AK26" s="34"/>
      <c r="AL26" s="44" t="str">
        <f t="shared" si="0"/>
        <v/>
      </c>
      <c r="AM26" s="34"/>
      <c r="AN26" s="34"/>
      <c r="AO26" s="34"/>
    </row>
    <row r="27" customHeight="1" spans="1:41">
      <c r="A27" s="107" t="str">
        <f t="shared" si="1"/>
        <v/>
      </c>
      <c r="B27" s="13"/>
      <c r="C27" s="13"/>
      <c r="D27" s="13"/>
      <c r="E27" s="13"/>
      <c r="F27" s="9"/>
      <c r="G27" s="9"/>
      <c r="H27" s="9"/>
      <c r="I27" s="16">
        <f t="shared" si="2"/>
        <v>0</v>
      </c>
      <c r="J27" s="16"/>
      <c r="K27" s="16">
        <f t="shared" ref="K27:K28" si="5">J27-I27</f>
        <v>0</v>
      </c>
      <c r="L27" s="104" t="str">
        <f t="shared" ref="L27:L28" si="6">IF(I27=0,"",K27/I27*100)</f>
        <v/>
      </c>
      <c r="M27" s="27"/>
      <c r="O27" s="28"/>
      <c r="P27" s="28"/>
      <c r="Q27" s="28"/>
      <c r="R27" s="28"/>
      <c r="S27" s="28"/>
      <c r="T27" s="28"/>
      <c r="U27" s="28"/>
      <c r="V27" s="28"/>
      <c r="W27" s="35"/>
      <c r="X27" s="34"/>
      <c r="Y27" s="28"/>
      <c r="Z27" s="34"/>
      <c r="AA27" s="34"/>
      <c r="AB27" s="34"/>
      <c r="AC27" s="34"/>
      <c r="AD27" s="34"/>
      <c r="AE27" s="34"/>
      <c r="AF27" s="34"/>
      <c r="AG27" s="34"/>
      <c r="AH27" s="34"/>
      <c r="AI27" s="34"/>
      <c r="AJ27" s="34"/>
      <c r="AK27" s="34"/>
      <c r="AL27" s="44" t="str">
        <f t="shared" si="0"/>
        <v/>
      </c>
      <c r="AM27" s="34"/>
      <c r="AN27" s="34"/>
      <c r="AO27" s="34"/>
    </row>
    <row r="28" customHeight="1" spans="1:41">
      <c r="A28" s="107" t="str">
        <f t="shared" si="1"/>
        <v/>
      </c>
      <c r="B28" s="13"/>
      <c r="C28" s="13"/>
      <c r="D28" s="13"/>
      <c r="E28" s="13"/>
      <c r="F28" s="9"/>
      <c r="G28" s="9"/>
      <c r="H28" s="9"/>
      <c r="I28" s="16">
        <f t="shared" si="2"/>
        <v>0</v>
      </c>
      <c r="J28" s="16"/>
      <c r="K28" s="16">
        <f t="shared" si="5"/>
        <v>0</v>
      </c>
      <c r="L28" s="104" t="str">
        <f t="shared" si="6"/>
        <v/>
      </c>
      <c r="M28" s="27"/>
      <c r="O28" s="28"/>
      <c r="P28" s="28"/>
      <c r="Q28" s="28"/>
      <c r="R28" s="28"/>
      <c r="S28" s="28"/>
      <c r="T28" s="28"/>
      <c r="U28" s="28"/>
      <c r="V28" s="28"/>
      <c r="W28" s="35"/>
      <c r="X28" s="34"/>
      <c r="Y28" s="28"/>
      <c r="Z28" s="34"/>
      <c r="AA28" s="34"/>
      <c r="AB28" s="34"/>
      <c r="AC28" s="34"/>
      <c r="AD28" s="34"/>
      <c r="AE28" s="34"/>
      <c r="AF28" s="34"/>
      <c r="AG28" s="34"/>
      <c r="AH28" s="34"/>
      <c r="AI28" s="34"/>
      <c r="AJ28" s="34"/>
      <c r="AK28" s="34"/>
      <c r="AL28" s="44" t="str">
        <f t="shared" si="0"/>
        <v/>
      </c>
      <c r="AM28" s="34"/>
      <c r="AN28" s="34"/>
      <c r="AO28" s="34"/>
    </row>
    <row r="29" customHeight="1" spans="1:13">
      <c r="A29" s="17" t="s">
        <v>624</v>
      </c>
      <c r="B29" s="14"/>
      <c r="C29" s="14"/>
      <c r="D29" s="14"/>
      <c r="E29" s="14"/>
      <c r="F29" s="9"/>
      <c r="G29" s="16">
        <f>SUM(G7:G28)</f>
        <v>0</v>
      </c>
      <c r="H29" s="16">
        <f>SUM(H7:H28)</f>
        <v>0</v>
      </c>
      <c r="I29" s="16">
        <f>SUM(I7:I28)</f>
        <v>0</v>
      </c>
      <c r="J29" s="16">
        <f>SUM(J7:J28)</f>
        <v>0</v>
      </c>
      <c r="K29" s="16">
        <f t="shared" si="3"/>
        <v>0</v>
      </c>
      <c r="L29" s="104" t="str">
        <f t="shared" si="4"/>
        <v/>
      </c>
      <c r="M29" s="27"/>
    </row>
    <row r="30" customHeight="1" spans="1:10">
      <c r="A30" s="3" t="str">
        <f>基本信息输入表!$K$6&amp;"填表人："&amp;基本信息输入表!$M$63</f>
        <v>被评估单位填表人：</v>
      </c>
      <c r="J30" s="3" t="str">
        <f>"评估人员："&amp;基本信息输入表!$Q$63</f>
        <v>评估人员：</v>
      </c>
    </row>
    <row r="31" customHeight="1" spans="1:1">
      <c r="A31" s="3" t="str">
        <f>"填表日期："&amp;YEAR(基本信息输入表!$O$63)&amp;"年"&amp;MONTH(基本信息输入表!$O$63)&amp;"月"&amp;DAY(基本信息输入表!$O$63)&amp;"日"</f>
        <v>填表日期：1900年1月0日</v>
      </c>
    </row>
    <row r="32" customHeight="1" spans="14:14">
      <c r="N32" s="29" t="s">
        <v>466</v>
      </c>
    </row>
  </sheetData>
  <mergeCells count="27">
    <mergeCell ref="A2:M2"/>
    <mergeCell ref="A3:M3"/>
    <mergeCell ref="O4:T4"/>
    <mergeCell ref="U4:AB4"/>
    <mergeCell ref="AC4:AK4"/>
    <mergeCell ref="AL4:AO4"/>
    <mergeCell ref="A5:F5"/>
    <mergeCell ref="U5:X5"/>
    <mergeCell ref="Y5:Z5"/>
    <mergeCell ref="AD5:AE5"/>
    <mergeCell ref="AF5:AI5"/>
    <mergeCell ref="A29:B29"/>
    <mergeCell ref="O5:O6"/>
    <mergeCell ref="P5:P6"/>
    <mergeCell ref="Q5:Q6"/>
    <mergeCell ref="R5:R6"/>
    <mergeCell ref="S5:S6"/>
    <mergeCell ref="T5:T6"/>
    <mergeCell ref="AA5:AA6"/>
    <mergeCell ref="AB5:AB6"/>
    <mergeCell ref="AC5:AC6"/>
    <mergeCell ref="AJ5:AJ6"/>
    <mergeCell ref="AK5:AK6"/>
    <mergeCell ref="AL5:AL6"/>
    <mergeCell ref="AM5:AM6"/>
    <mergeCell ref="AN5:AN6"/>
    <mergeCell ref="AO5:AO6"/>
  </mergeCells>
  <dataValidations count="3">
    <dataValidation type="list" allowBlank="1" showInputMessage="1" showErrorMessage="1" sqref="Y7:Y28">
      <formula1>基本信息输入表!$A$126:$A$128</formula1>
    </dataValidation>
    <dataValidation type="list" allowBlank="1" showInputMessage="1" showErrorMessage="1" sqref="O7:R28">
      <formula1>$A$108:$A$109</formula1>
    </dataValidation>
    <dataValidation type="list" allowBlank="1" showInputMessage="1" showErrorMessage="1" sqref="U7:V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5" fitToHeight="1000" orientation="landscape"/>
  <headerFooter scaleWithDoc="0">
    <oddFooter>&amp;R&amp;"宋体,常规"&amp;10&amp;P/&amp;N</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B33"/>
  <sheetViews>
    <sheetView showGridLines="0" workbookViewId="0">
      <selection activeCell="F8" sqref="F8"/>
    </sheetView>
  </sheetViews>
  <sheetFormatPr defaultColWidth="9" defaultRowHeight="15.75" customHeight="1"/>
  <cols>
    <col min="1" max="1" width="4.25" style="3" customWidth="1"/>
    <col min="2" max="2" width="12.125" style="3" customWidth="1"/>
    <col min="3" max="3" width="11.625" style="3" customWidth="1"/>
    <col min="4" max="6" width="4.25" style="3" customWidth="1"/>
    <col min="7" max="12" width="12.625" style="3" hidden="1" customWidth="1" outlineLevel="1"/>
    <col min="13" max="13" width="12.625" style="3" customWidth="1" collapsed="1"/>
    <col min="14" max="18" width="12.625" style="3" customWidth="1"/>
    <col min="19" max="19" width="5.125" style="3" customWidth="1"/>
    <col min="20" max="20" width="10.75" style="3" customWidth="1"/>
    <col min="21" max="21" width="9" style="3"/>
    <col min="22" max="26" width="5.625" style="4" customWidth="1" outlineLevel="1"/>
    <col min="27" max="27" width="14.75" style="4" customWidth="1" outlineLevel="1"/>
    <col min="28" max="28" width="13.625" style="4" customWidth="1"/>
    <col min="29" max="31" width="5.625" style="4" customWidth="1" outlineLevel="1"/>
    <col min="32" max="33" width="7.25" style="4" customWidth="1" outlineLevel="1"/>
    <col min="34" max="34" width="5.625" style="4" customWidth="1" outlineLevel="1"/>
    <col min="35" max="38" width="8.625" style="4" customWidth="1" outlineLevel="1"/>
    <col min="39" max="39" width="14.625" style="4" customWidth="1" outlineLevel="1"/>
    <col min="40" max="40" width="13.625" style="4" customWidth="1"/>
    <col min="41" max="42" width="8.625" style="4" customWidth="1" outlineLevel="2"/>
    <col min="43" max="43" width="11.25" style="4" customWidth="1" outlineLevel="2"/>
    <col min="44" max="48" width="10.75" style="4" customWidth="1" outlineLevel="2"/>
    <col min="49" max="49" width="8.625" style="4" customWidth="1" outlineLevel="1"/>
    <col min="50" max="50" width="13.75" style="4" customWidth="1"/>
    <col min="51" max="53" width="13.625" style="4" customWidth="1" outlineLevel="1"/>
    <col min="54" max="54" width="13.625" style="4" customWidth="1"/>
    <col min="55" max="16384" width="9" style="3"/>
  </cols>
  <sheetData>
    <row r="1" customHeight="1" spans="1:1">
      <c r="A1" s="5" t="s">
        <v>435</v>
      </c>
    </row>
    <row r="2" s="1" customFormat="1" ht="30" customHeight="1" spans="1:54">
      <c r="A2" s="6" t="s">
        <v>1347</v>
      </c>
      <c r="B2" s="6"/>
      <c r="C2" s="6"/>
      <c r="D2" s="6"/>
      <c r="E2" s="6"/>
      <c r="F2" s="6"/>
      <c r="G2" s="6"/>
      <c r="H2" s="6"/>
      <c r="I2" s="6"/>
      <c r="J2" s="6"/>
      <c r="K2" s="6"/>
      <c r="L2" s="6"/>
      <c r="M2" s="6"/>
      <c r="N2" s="6"/>
      <c r="O2" s="6"/>
      <c r="P2" s="6"/>
      <c r="Q2" s="6"/>
      <c r="R2" s="6"/>
      <c r="S2" s="6"/>
      <c r="T2" s="6"/>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row>
    <row r="3" customHeight="1" spans="1:54">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ht="14.1" customHeight="1" spans="1:20">
      <c r="A4" s="2"/>
      <c r="B4" s="2"/>
      <c r="C4" s="2"/>
      <c r="D4" s="2"/>
      <c r="E4" s="2"/>
      <c r="F4" s="2"/>
      <c r="G4" s="2"/>
      <c r="H4" s="2"/>
      <c r="I4" s="2"/>
      <c r="J4" s="2"/>
      <c r="K4" s="2"/>
      <c r="L4" s="2"/>
      <c r="M4" s="2"/>
      <c r="N4" s="2"/>
      <c r="O4" s="2"/>
      <c r="P4" s="2"/>
      <c r="Q4" s="2"/>
      <c r="R4" s="21" t="s">
        <v>1348</v>
      </c>
      <c r="S4" s="21"/>
      <c r="T4" s="21"/>
    </row>
    <row r="5" customHeight="1" spans="1:54">
      <c r="A5" s="3" t="str">
        <f>基本信息输入表!K6&amp;"："&amp;基本信息输入表!M6</f>
        <v>被评估单位：贵州天然气能源投资股份有限公司</v>
      </c>
      <c r="R5" s="140" t="s">
        <v>469</v>
      </c>
      <c r="S5" s="140"/>
      <c r="T5" s="140"/>
      <c r="V5" s="20" t="s">
        <v>598</v>
      </c>
      <c r="W5" s="20"/>
      <c r="X5" s="20"/>
      <c r="Y5" s="20"/>
      <c r="Z5" s="20"/>
      <c r="AA5" s="20"/>
      <c r="AB5" s="20"/>
      <c r="AC5" s="30" t="s">
        <v>599</v>
      </c>
      <c r="AD5" s="31"/>
      <c r="AE5" s="31"/>
      <c r="AF5" s="31"/>
      <c r="AG5" s="31"/>
      <c r="AH5" s="31"/>
      <c r="AI5" s="31"/>
      <c r="AJ5" s="31"/>
      <c r="AK5" s="31"/>
      <c r="AL5" s="31"/>
      <c r="AM5" s="31"/>
      <c r="AN5" s="32"/>
      <c r="AO5" s="68" t="s">
        <v>600</v>
      </c>
      <c r="AP5" s="36"/>
      <c r="AQ5" s="36"/>
      <c r="AR5" s="36"/>
      <c r="AS5" s="36"/>
      <c r="AT5" s="36"/>
      <c r="AU5" s="36"/>
      <c r="AV5" s="36"/>
      <c r="AW5" s="36"/>
      <c r="AX5" s="37"/>
      <c r="AY5" s="33" t="s">
        <v>601</v>
      </c>
      <c r="AZ5" s="33"/>
      <c r="BA5" s="33"/>
      <c r="BB5" s="33"/>
    </row>
    <row r="6" s="2" customFormat="1" customHeight="1" spans="1:54">
      <c r="A6" s="9" t="s">
        <v>470</v>
      </c>
      <c r="B6" s="9" t="s">
        <v>1349</v>
      </c>
      <c r="C6" s="112" t="s">
        <v>1350</v>
      </c>
      <c r="D6" s="112" t="s">
        <v>770</v>
      </c>
      <c r="E6" s="112" t="s">
        <v>771</v>
      </c>
      <c r="F6" s="112" t="s">
        <v>1113</v>
      </c>
      <c r="G6" s="146" t="s">
        <v>694</v>
      </c>
      <c r="H6" s="147"/>
      <c r="I6" s="148"/>
      <c r="J6" s="146" t="s">
        <v>695</v>
      </c>
      <c r="K6" s="147"/>
      <c r="L6" s="148"/>
      <c r="M6" s="9" t="s">
        <v>442</v>
      </c>
      <c r="N6" s="9"/>
      <c r="O6" s="149" t="s">
        <v>781</v>
      </c>
      <c r="P6" s="9" t="s">
        <v>443</v>
      </c>
      <c r="Q6" s="9"/>
      <c r="R6" s="9"/>
      <c r="S6" s="112" t="s">
        <v>445</v>
      </c>
      <c r="T6" s="112" t="s">
        <v>588</v>
      </c>
      <c r="V6" s="20" t="s">
        <v>602</v>
      </c>
      <c r="W6" s="22" t="s">
        <v>913</v>
      </c>
      <c r="X6" s="39" t="s">
        <v>1336</v>
      </c>
      <c r="Y6" s="23" t="s">
        <v>630</v>
      </c>
      <c r="Z6" s="23" t="s">
        <v>604</v>
      </c>
      <c r="AA6" s="20" t="s">
        <v>605</v>
      </c>
      <c r="AB6" s="20"/>
      <c r="AC6" s="30" t="s">
        <v>606</v>
      </c>
      <c r="AD6" s="31"/>
      <c r="AE6" s="31"/>
      <c r="AF6" s="31"/>
      <c r="AG6" s="31"/>
      <c r="AH6" s="32"/>
      <c r="AI6" s="33" t="s">
        <v>607</v>
      </c>
      <c r="AJ6" s="33"/>
      <c r="AK6" s="33" t="s">
        <v>656</v>
      </c>
      <c r="AL6" s="33"/>
      <c r="AM6" s="33" t="s">
        <v>608</v>
      </c>
      <c r="AN6" s="38"/>
      <c r="AO6" s="20" t="s">
        <v>609</v>
      </c>
      <c r="AP6" s="20" t="s">
        <v>657</v>
      </c>
      <c r="AQ6" s="20"/>
      <c r="AR6" s="69" t="s">
        <v>658</v>
      </c>
      <c r="AS6" s="70"/>
      <c r="AT6" s="70"/>
      <c r="AU6" s="70"/>
      <c r="AV6" s="71"/>
      <c r="AW6" s="20" t="s">
        <v>443</v>
      </c>
      <c r="AX6" s="40"/>
      <c r="AY6" s="38" t="s">
        <v>610</v>
      </c>
      <c r="AZ6" s="38" t="s">
        <v>611</v>
      </c>
      <c r="BA6" s="33" t="s">
        <v>612</v>
      </c>
      <c r="BB6" s="38"/>
    </row>
    <row r="7" s="2" customFormat="1" ht="26.25" customHeight="1" spans="1:54">
      <c r="A7" s="9"/>
      <c r="B7" s="9"/>
      <c r="C7" s="9"/>
      <c r="D7" s="9"/>
      <c r="E7" s="9"/>
      <c r="F7" s="9"/>
      <c r="G7" s="148" t="s">
        <v>838</v>
      </c>
      <c r="H7" s="148" t="s">
        <v>840</v>
      </c>
      <c r="I7" s="148" t="s">
        <v>1048</v>
      </c>
      <c r="J7" s="148" t="s">
        <v>838</v>
      </c>
      <c r="K7" s="148" t="s">
        <v>840</v>
      </c>
      <c r="L7" s="148" t="s">
        <v>1048</v>
      </c>
      <c r="M7" s="14" t="s">
        <v>838</v>
      </c>
      <c r="N7" s="9" t="s">
        <v>840</v>
      </c>
      <c r="O7" s="150"/>
      <c r="P7" s="9" t="s">
        <v>838</v>
      </c>
      <c r="Q7" s="9" t="s">
        <v>825</v>
      </c>
      <c r="R7" s="9" t="s">
        <v>840</v>
      </c>
      <c r="S7" s="9"/>
      <c r="T7" s="9"/>
      <c r="V7" s="20"/>
      <c r="W7" s="20"/>
      <c r="X7" s="109"/>
      <c r="Y7" s="20"/>
      <c r="Z7" s="20"/>
      <c r="AA7" s="20"/>
      <c r="AB7" s="20"/>
      <c r="AC7" s="33" t="s">
        <v>617</v>
      </c>
      <c r="AD7" s="33" t="s">
        <v>618</v>
      </c>
      <c r="AE7" s="95" t="s">
        <v>972</v>
      </c>
      <c r="AF7" s="33" t="s">
        <v>667</v>
      </c>
      <c r="AG7" s="33" t="s">
        <v>620</v>
      </c>
      <c r="AH7" s="30" t="s">
        <v>621</v>
      </c>
      <c r="AI7" s="33" t="s">
        <v>622</v>
      </c>
      <c r="AJ7" s="33" t="s">
        <v>623</v>
      </c>
      <c r="AK7" s="33" t="s">
        <v>622</v>
      </c>
      <c r="AL7" s="33" t="s">
        <v>668</v>
      </c>
      <c r="AM7" s="33"/>
      <c r="AN7" s="41"/>
      <c r="AO7" s="20"/>
      <c r="AP7" s="20" t="s">
        <v>669</v>
      </c>
      <c r="AQ7" s="20" t="s">
        <v>670</v>
      </c>
      <c r="AR7" s="110"/>
      <c r="AS7" s="110"/>
      <c r="AT7" s="110"/>
      <c r="AU7" s="110"/>
      <c r="AV7" s="20"/>
      <c r="AW7" s="20"/>
      <c r="AX7" s="43"/>
      <c r="AY7" s="41"/>
      <c r="AZ7" s="41"/>
      <c r="BA7" s="33"/>
      <c r="BB7" s="41"/>
    </row>
    <row r="8" customHeight="1" spans="1:54">
      <c r="A8" s="107" t="str">
        <f>IF(B8="","",ROW()-7)</f>
        <v/>
      </c>
      <c r="B8" s="13"/>
      <c r="C8" s="13"/>
      <c r="D8" s="9"/>
      <c r="E8" s="9"/>
      <c r="F8" s="9"/>
      <c r="G8" s="15"/>
      <c r="H8" s="15"/>
      <c r="I8" s="15"/>
      <c r="J8" s="15"/>
      <c r="K8" s="15"/>
      <c r="L8" s="15"/>
      <c r="M8" s="15">
        <f t="shared" ref="M8:M15" si="0">G8+J8</f>
        <v>0</v>
      </c>
      <c r="N8" s="15">
        <f t="shared" ref="N8:N15" si="1">H8+K8</f>
        <v>0</v>
      </c>
      <c r="O8" s="15">
        <f t="shared" ref="O8:O15" si="2">I8+L8</f>
        <v>0</v>
      </c>
      <c r="P8" s="16"/>
      <c r="Q8" s="9"/>
      <c r="R8" s="16"/>
      <c r="S8" s="16" t="str">
        <f>IF(N8-O8=0,"",(R8-N8+O8)/(N8-O8)*100)</f>
        <v/>
      </c>
      <c r="T8" s="27"/>
      <c r="V8" s="28"/>
      <c r="W8" s="28"/>
      <c r="X8" s="28"/>
      <c r="Y8" s="28"/>
      <c r="Z8" s="28"/>
      <c r="AA8" s="28"/>
      <c r="AB8" s="28"/>
      <c r="AC8" s="28"/>
      <c r="AD8" s="28"/>
      <c r="AE8" s="28"/>
      <c r="AF8" s="28"/>
      <c r="AG8" s="34"/>
      <c r="AH8" s="34"/>
      <c r="AI8" s="28"/>
      <c r="AJ8" s="34"/>
      <c r="AK8" s="34"/>
      <c r="AL8" s="34"/>
      <c r="AM8" s="34"/>
      <c r="AN8" s="34"/>
      <c r="AO8" s="34"/>
      <c r="AP8" s="34" t="s">
        <v>208</v>
      </c>
      <c r="AQ8" s="34"/>
      <c r="AR8" s="34"/>
      <c r="AS8" s="34"/>
      <c r="AT8" s="34"/>
      <c r="AU8" s="34"/>
      <c r="AV8" s="34"/>
      <c r="AW8" s="34"/>
      <c r="AX8" s="34"/>
      <c r="AY8" s="44" t="str">
        <f>IFERROR((AW8-N8+O8)/(N8-O8)*100,"")</f>
        <v/>
      </c>
      <c r="AZ8" s="34"/>
      <c r="BA8" s="34"/>
      <c r="BB8" s="34"/>
    </row>
    <row r="9" customHeight="1" spans="1:54">
      <c r="A9" s="107" t="str">
        <f t="shared" ref="A9:A27" si="3">IF(B9="","",ROW()-7)</f>
        <v/>
      </c>
      <c r="B9" s="13"/>
      <c r="C9" s="13"/>
      <c r="D9" s="9"/>
      <c r="E9" s="9"/>
      <c r="F9" s="9"/>
      <c r="G9" s="15"/>
      <c r="H9" s="15"/>
      <c r="I9" s="15"/>
      <c r="J9" s="15"/>
      <c r="K9" s="15"/>
      <c r="L9" s="15"/>
      <c r="M9" s="15">
        <f t="shared" si="0"/>
        <v>0</v>
      </c>
      <c r="N9" s="15">
        <f t="shared" si="1"/>
        <v>0</v>
      </c>
      <c r="O9" s="15">
        <f t="shared" si="2"/>
        <v>0</v>
      </c>
      <c r="P9" s="16"/>
      <c r="Q9" s="9"/>
      <c r="R9" s="16"/>
      <c r="S9" s="16" t="str">
        <f t="shared" ref="S9:S28" si="4">IF(N9-O9=0,"",(R9-N9+O9)/(N9-O9)*100)</f>
        <v/>
      </c>
      <c r="T9" s="27"/>
      <c r="V9" s="28"/>
      <c r="W9" s="28"/>
      <c r="X9" s="28"/>
      <c r="Y9" s="28"/>
      <c r="Z9" s="28"/>
      <c r="AA9" s="28"/>
      <c r="AB9" s="28"/>
      <c r="AC9" s="28"/>
      <c r="AD9" s="28"/>
      <c r="AE9" s="28"/>
      <c r="AF9" s="28"/>
      <c r="AG9" s="35"/>
      <c r="AH9" s="34"/>
      <c r="AI9" s="28"/>
      <c r="AJ9" s="34"/>
      <c r="AK9" s="34"/>
      <c r="AL9" s="34"/>
      <c r="AM9" s="34"/>
      <c r="AN9" s="34"/>
      <c r="AO9" s="34"/>
      <c r="AP9" s="34"/>
      <c r="AQ9" s="34"/>
      <c r="AR9" s="34"/>
      <c r="AS9" s="34"/>
      <c r="AT9" s="34"/>
      <c r="AU9" s="34"/>
      <c r="AV9" s="34"/>
      <c r="AW9" s="34"/>
      <c r="AX9" s="34"/>
      <c r="AY9" s="44" t="str">
        <f t="shared" ref="AY9:AY30" si="5">IFERROR((AW9-N9+O9)/(N9-O9)*100,"")</f>
        <v/>
      </c>
      <c r="AZ9" s="34"/>
      <c r="BA9" s="34"/>
      <c r="BB9" s="34"/>
    </row>
    <row r="10" customHeight="1" spans="1:54">
      <c r="A10" s="107" t="str">
        <f t="shared" si="3"/>
        <v/>
      </c>
      <c r="B10" s="13"/>
      <c r="C10" s="13"/>
      <c r="D10" s="9"/>
      <c r="E10" s="9"/>
      <c r="F10" s="9"/>
      <c r="G10" s="15"/>
      <c r="H10" s="15"/>
      <c r="I10" s="15"/>
      <c r="J10" s="15"/>
      <c r="K10" s="15"/>
      <c r="L10" s="15"/>
      <c r="M10" s="15">
        <f t="shared" si="0"/>
        <v>0</v>
      </c>
      <c r="N10" s="15">
        <f t="shared" si="1"/>
        <v>0</v>
      </c>
      <c r="O10" s="15">
        <f t="shared" si="2"/>
        <v>0</v>
      </c>
      <c r="P10" s="16"/>
      <c r="Q10" s="9"/>
      <c r="R10" s="16"/>
      <c r="S10" s="16" t="str">
        <f t="shared" si="4"/>
        <v/>
      </c>
      <c r="T10" s="27"/>
      <c r="V10" s="28"/>
      <c r="W10" s="28"/>
      <c r="X10" s="28"/>
      <c r="Y10" s="28"/>
      <c r="Z10" s="28"/>
      <c r="AA10" s="28"/>
      <c r="AB10" s="28"/>
      <c r="AC10" s="28"/>
      <c r="AD10" s="28"/>
      <c r="AE10" s="28"/>
      <c r="AF10" s="28"/>
      <c r="AG10" s="35"/>
      <c r="AH10" s="34"/>
      <c r="AI10" s="28"/>
      <c r="AJ10" s="34"/>
      <c r="AK10" s="34"/>
      <c r="AL10" s="34"/>
      <c r="AM10" s="34"/>
      <c r="AN10" s="34"/>
      <c r="AO10" s="34"/>
      <c r="AP10" s="34"/>
      <c r="AQ10" s="34"/>
      <c r="AR10" s="34"/>
      <c r="AS10" s="34"/>
      <c r="AT10" s="34"/>
      <c r="AU10" s="34"/>
      <c r="AV10" s="34"/>
      <c r="AW10" s="34"/>
      <c r="AX10" s="34"/>
      <c r="AY10" s="44" t="str">
        <f t="shared" si="5"/>
        <v/>
      </c>
      <c r="AZ10" s="34"/>
      <c r="BA10" s="34"/>
      <c r="BB10" s="34"/>
    </row>
    <row r="11" customHeight="1" spans="1:54">
      <c r="A11" s="107" t="str">
        <f t="shared" si="3"/>
        <v/>
      </c>
      <c r="B11" s="13"/>
      <c r="C11" s="13"/>
      <c r="D11" s="9"/>
      <c r="E11" s="9"/>
      <c r="F11" s="9"/>
      <c r="G11" s="15"/>
      <c r="H11" s="15"/>
      <c r="I11" s="15"/>
      <c r="J11" s="15"/>
      <c r="K11" s="15"/>
      <c r="L11" s="15"/>
      <c r="M11" s="15">
        <f t="shared" si="0"/>
        <v>0</v>
      </c>
      <c r="N11" s="15">
        <f t="shared" si="1"/>
        <v>0</v>
      </c>
      <c r="O11" s="15">
        <f t="shared" si="2"/>
        <v>0</v>
      </c>
      <c r="P11" s="16"/>
      <c r="Q11" s="9"/>
      <c r="R11" s="16"/>
      <c r="S11" s="16" t="str">
        <f t="shared" si="4"/>
        <v/>
      </c>
      <c r="T11" s="27"/>
      <c r="V11" s="28"/>
      <c r="W11" s="28"/>
      <c r="X11" s="28"/>
      <c r="Y11" s="28"/>
      <c r="Z11" s="28"/>
      <c r="AA11" s="28"/>
      <c r="AB11" s="28"/>
      <c r="AC11" s="28"/>
      <c r="AD11" s="28"/>
      <c r="AE11" s="28"/>
      <c r="AF11" s="28"/>
      <c r="AG11" s="35"/>
      <c r="AH11" s="34"/>
      <c r="AI11" s="28"/>
      <c r="AJ11" s="34"/>
      <c r="AK11" s="34"/>
      <c r="AL11" s="34"/>
      <c r="AM11" s="34"/>
      <c r="AN11" s="34"/>
      <c r="AO11" s="34"/>
      <c r="AP11" s="34"/>
      <c r="AQ11" s="34"/>
      <c r="AR11" s="34"/>
      <c r="AS11" s="34"/>
      <c r="AT11" s="34"/>
      <c r="AU11" s="34"/>
      <c r="AV11" s="34"/>
      <c r="AW11" s="34"/>
      <c r="AX11" s="34"/>
      <c r="AY11" s="44" t="str">
        <f t="shared" si="5"/>
        <v/>
      </c>
      <c r="AZ11" s="34"/>
      <c r="BA11" s="34"/>
      <c r="BB11" s="34"/>
    </row>
    <row r="12" customHeight="1" spans="1:54">
      <c r="A12" s="107" t="str">
        <f t="shared" si="3"/>
        <v/>
      </c>
      <c r="B12" s="13"/>
      <c r="C12" s="13"/>
      <c r="D12" s="9"/>
      <c r="E12" s="9"/>
      <c r="F12" s="9"/>
      <c r="G12" s="15"/>
      <c r="H12" s="15"/>
      <c r="I12" s="15"/>
      <c r="J12" s="15"/>
      <c r="K12" s="15"/>
      <c r="L12" s="15"/>
      <c r="M12" s="15">
        <f t="shared" si="0"/>
        <v>0</v>
      </c>
      <c r="N12" s="15">
        <f t="shared" si="1"/>
        <v>0</v>
      </c>
      <c r="O12" s="15">
        <f t="shared" si="2"/>
        <v>0</v>
      </c>
      <c r="P12" s="16"/>
      <c r="Q12" s="9"/>
      <c r="R12" s="16"/>
      <c r="S12" s="16" t="str">
        <f t="shared" si="4"/>
        <v/>
      </c>
      <c r="T12" s="27"/>
      <c r="V12" s="28"/>
      <c r="W12" s="28"/>
      <c r="X12" s="28"/>
      <c r="Y12" s="28"/>
      <c r="Z12" s="28"/>
      <c r="AA12" s="28"/>
      <c r="AB12" s="28"/>
      <c r="AC12" s="28"/>
      <c r="AD12" s="28"/>
      <c r="AE12" s="28"/>
      <c r="AF12" s="28"/>
      <c r="AG12" s="35"/>
      <c r="AH12" s="34"/>
      <c r="AI12" s="28"/>
      <c r="AJ12" s="34"/>
      <c r="AK12" s="34"/>
      <c r="AL12" s="34"/>
      <c r="AM12" s="34"/>
      <c r="AN12" s="34"/>
      <c r="AO12" s="34"/>
      <c r="AP12" s="34"/>
      <c r="AQ12" s="34"/>
      <c r="AR12" s="34"/>
      <c r="AS12" s="34"/>
      <c r="AT12" s="34"/>
      <c r="AU12" s="34"/>
      <c r="AV12" s="34"/>
      <c r="AW12" s="34"/>
      <c r="AX12" s="34"/>
      <c r="AY12" s="44" t="str">
        <f t="shared" si="5"/>
        <v/>
      </c>
      <c r="AZ12" s="34"/>
      <c r="BA12" s="34"/>
      <c r="BB12" s="34"/>
    </row>
    <row r="13" customHeight="1" spans="1:54">
      <c r="A13" s="107" t="str">
        <f t="shared" si="3"/>
        <v/>
      </c>
      <c r="B13" s="13"/>
      <c r="C13" s="13"/>
      <c r="D13" s="9"/>
      <c r="E13" s="9"/>
      <c r="F13" s="9"/>
      <c r="G13" s="15"/>
      <c r="H13" s="15"/>
      <c r="I13" s="15"/>
      <c r="J13" s="15"/>
      <c r="K13" s="15"/>
      <c r="L13" s="15"/>
      <c r="M13" s="15">
        <f t="shared" si="0"/>
        <v>0</v>
      </c>
      <c r="N13" s="15">
        <f t="shared" si="1"/>
        <v>0</v>
      </c>
      <c r="O13" s="15">
        <f t="shared" si="2"/>
        <v>0</v>
      </c>
      <c r="P13" s="16"/>
      <c r="Q13" s="9"/>
      <c r="R13" s="16"/>
      <c r="S13" s="16" t="str">
        <f t="shared" si="4"/>
        <v/>
      </c>
      <c r="T13" s="27"/>
      <c r="V13" s="28"/>
      <c r="W13" s="28"/>
      <c r="X13" s="28"/>
      <c r="Y13" s="28"/>
      <c r="Z13" s="28"/>
      <c r="AA13" s="28"/>
      <c r="AB13" s="28"/>
      <c r="AC13" s="28"/>
      <c r="AD13" s="28"/>
      <c r="AE13" s="28"/>
      <c r="AF13" s="28"/>
      <c r="AG13" s="35"/>
      <c r="AH13" s="34"/>
      <c r="AI13" s="28"/>
      <c r="AJ13" s="34"/>
      <c r="AK13" s="34"/>
      <c r="AL13" s="34"/>
      <c r="AM13" s="34"/>
      <c r="AN13" s="34"/>
      <c r="AO13" s="34"/>
      <c r="AP13" s="34"/>
      <c r="AQ13" s="34"/>
      <c r="AR13" s="34"/>
      <c r="AS13" s="34"/>
      <c r="AT13" s="34"/>
      <c r="AU13" s="34"/>
      <c r="AV13" s="34"/>
      <c r="AW13" s="34"/>
      <c r="AX13" s="34"/>
      <c r="AY13" s="44" t="str">
        <f t="shared" si="5"/>
        <v/>
      </c>
      <c r="AZ13" s="34"/>
      <c r="BA13" s="34"/>
      <c r="BB13" s="34"/>
    </row>
    <row r="14" customHeight="1" spans="1:54">
      <c r="A14" s="107" t="str">
        <f t="shared" si="3"/>
        <v/>
      </c>
      <c r="B14" s="13"/>
      <c r="C14" s="13"/>
      <c r="D14" s="9"/>
      <c r="E14" s="9"/>
      <c r="F14" s="9"/>
      <c r="G14" s="15"/>
      <c r="H14" s="15"/>
      <c r="I14" s="15"/>
      <c r="J14" s="15"/>
      <c r="K14" s="15"/>
      <c r="L14" s="15"/>
      <c r="M14" s="15">
        <f t="shared" si="0"/>
        <v>0</v>
      </c>
      <c r="N14" s="15">
        <f t="shared" si="1"/>
        <v>0</v>
      </c>
      <c r="O14" s="15">
        <f t="shared" si="2"/>
        <v>0</v>
      </c>
      <c r="P14" s="16"/>
      <c r="Q14" s="9"/>
      <c r="R14" s="16"/>
      <c r="S14" s="16" t="str">
        <f t="shared" si="4"/>
        <v/>
      </c>
      <c r="T14" s="27"/>
      <c r="V14" s="28"/>
      <c r="W14" s="28"/>
      <c r="X14" s="28"/>
      <c r="Y14" s="28"/>
      <c r="Z14" s="28"/>
      <c r="AA14" s="28"/>
      <c r="AB14" s="28"/>
      <c r="AC14" s="28"/>
      <c r="AD14" s="28"/>
      <c r="AE14" s="28"/>
      <c r="AF14" s="28"/>
      <c r="AG14" s="35"/>
      <c r="AH14" s="34"/>
      <c r="AI14" s="28"/>
      <c r="AJ14" s="34"/>
      <c r="AK14" s="34"/>
      <c r="AL14" s="34"/>
      <c r="AM14" s="34"/>
      <c r="AN14" s="34"/>
      <c r="AO14" s="34"/>
      <c r="AP14" s="34"/>
      <c r="AQ14" s="34"/>
      <c r="AR14" s="34"/>
      <c r="AS14" s="34"/>
      <c r="AT14" s="34"/>
      <c r="AU14" s="34"/>
      <c r="AV14" s="34"/>
      <c r="AW14" s="34"/>
      <c r="AX14" s="34"/>
      <c r="AY14" s="44" t="str">
        <f t="shared" si="5"/>
        <v/>
      </c>
      <c r="AZ14" s="34"/>
      <c r="BA14" s="34"/>
      <c r="BB14" s="34"/>
    </row>
    <row r="15" customHeight="1" spans="1:54">
      <c r="A15" s="107" t="str">
        <f t="shared" si="3"/>
        <v/>
      </c>
      <c r="B15" s="13"/>
      <c r="C15" s="13"/>
      <c r="D15" s="9"/>
      <c r="E15" s="9"/>
      <c r="F15" s="9"/>
      <c r="G15" s="15"/>
      <c r="H15" s="15"/>
      <c r="I15" s="15"/>
      <c r="J15" s="15"/>
      <c r="K15" s="15"/>
      <c r="L15" s="15"/>
      <c r="M15" s="15">
        <f t="shared" si="0"/>
        <v>0</v>
      </c>
      <c r="N15" s="15">
        <f t="shared" si="1"/>
        <v>0</v>
      </c>
      <c r="O15" s="15">
        <f t="shared" si="2"/>
        <v>0</v>
      </c>
      <c r="P15" s="16"/>
      <c r="Q15" s="9"/>
      <c r="R15" s="16"/>
      <c r="S15" s="16" t="str">
        <f t="shared" si="4"/>
        <v/>
      </c>
      <c r="T15" s="27"/>
      <c r="V15" s="28"/>
      <c r="W15" s="28"/>
      <c r="X15" s="28"/>
      <c r="Y15" s="28"/>
      <c r="Z15" s="28"/>
      <c r="AA15" s="28"/>
      <c r="AB15" s="28"/>
      <c r="AC15" s="28"/>
      <c r="AD15" s="28"/>
      <c r="AE15" s="28"/>
      <c r="AF15" s="28"/>
      <c r="AG15" s="35"/>
      <c r="AH15" s="34"/>
      <c r="AI15" s="28"/>
      <c r="AJ15" s="34"/>
      <c r="AK15" s="34"/>
      <c r="AL15" s="34"/>
      <c r="AM15" s="34"/>
      <c r="AN15" s="34"/>
      <c r="AO15" s="34"/>
      <c r="AP15" s="34"/>
      <c r="AQ15" s="34"/>
      <c r="AR15" s="34"/>
      <c r="AS15" s="34"/>
      <c r="AT15" s="34"/>
      <c r="AU15" s="34"/>
      <c r="AV15" s="34"/>
      <c r="AW15" s="34"/>
      <c r="AX15" s="34"/>
      <c r="AY15" s="44" t="str">
        <f t="shared" si="5"/>
        <v/>
      </c>
      <c r="AZ15" s="34"/>
      <c r="BA15" s="34"/>
      <c r="BB15" s="34"/>
    </row>
    <row r="16" customHeight="1" spans="1:54">
      <c r="A16" s="107" t="str">
        <f t="shared" si="3"/>
        <v/>
      </c>
      <c r="B16" s="13"/>
      <c r="C16" s="13"/>
      <c r="D16" s="9"/>
      <c r="E16" s="9"/>
      <c r="F16" s="9"/>
      <c r="G16" s="15"/>
      <c r="H16" s="15"/>
      <c r="I16" s="15"/>
      <c r="J16" s="15"/>
      <c r="K16" s="15"/>
      <c r="L16" s="15"/>
      <c r="M16" s="15">
        <f t="shared" ref="M16:O26" si="6">G16+J16</f>
        <v>0</v>
      </c>
      <c r="N16" s="15">
        <f t="shared" si="6"/>
        <v>0</v>
      </c>
      <c r="O16" s="15">
        <f t="shared" si="6"/>
        <v>0</v>
      </c>
      <c r="P16" s="16"/>
      <c r="Q16" s="9"/>
      <c r="R16" s="16"/>
      <c r="S16" s="16" t="str">
        <f t="shared" si="4"/>
        <v/>
      </c>
      <c r="T16" s="27"/>
      <c r="V16" s="28"/>
      <c r="W16" s="28"/>
      <c r="X16" s="28"/>
      <c r="Y16" s="28"/>
      <c r="Z16" s="28"/>
      <c r="AA16" s="28"/>
      <c r="AB16" s="28"/>
      <c r="AC16" s="28"/>
      <c r="AD16" s="28"/>
      <c r="AE16" s="28"/>
      <c r="AF16" s="28"/>
      <c r="AG16" s="35"/>
      <c r="AH16" s="34"/>
      <c r="AI16" s="28"/>
      <c r="AJ16" s="34"/>
      <c r="AK16" s="34"/>
      <c r="AL16" s="34"/>
      <c r="AM16" s="34"/>
      <c r="AN16" s="34"/>
      <c r="AO16" s="34"/>
      <c r="AP16" s="34"/>
      <c r="AQ16" s="34"/>
      <c r="AR16" s="34"/>
      <c r="AS16" s="34"/>
      <c r="AT16" s="34"/>
      <c r="AU16" s="34"/>
      <c r="AV16" s="34"/>
      <c r="AW16" s="34"/>
      <c r="AX16" s="34"/>
      <c r="AY16" s="44" t="str">
        <f t="shared" si="5"/>
        <v/>
      </c>
      <c r="AZ16" s="34"/>
      <c r="BA16" s="34"/>
      <c r="BB16" s="34"/>
    </row>
    <row r="17" customHeight="1" spans="1:54">
      <c r="A17" s="107" t="str">
        <f t="shared" si="3"/>
        <v/>
      </c>
      <c r="B17" s="13"/>
      <c r="C17" s="13"/>
      <c r="D17" s="9"/>
      <c r="E17" s="9"/>
      <c r="F17" s="9"/>
      <c r="G17" s="15"/>
      <c r="H17" s="15"/>
      <c r="I17" s="15"/>
      <c r="J17" s="15"/>
      <c r="K17" s="15"/>
      <c r="L17" s="15"/>
      <c r="M17" s="15">
        <f t="shared" si="6"/>
        <v>0</v>
      </c>
      <c r="N17" s="15">
        <f t="shared" si="6"/>
        <v>0</v>
      </c>
      <c r="O17" s="15">
        <f t="shared" si="6"/>
        <v>0</v>
      </c>
      <c r="P17" s="16"/>
      <c r="Q17" s="9"/>
      <c r="R17" s="16"/>
      <c r="S17" s="16" t="str">
        <f t="shared" si="4"/>
        <v/>
      </c>
      <c r="T17" s="27"/>
      <c r="V17" s="28"/>
      <c r="W17" s="28"/>
      <c r="X17" s="28"/>
      <c r="Y17" s="28"/>
      <c r="Z17" s="28"/>
      <c r="AA17" s="28"/>
      <c r="AB17" s="28"/>
      <c r="AC17" s="28"/>
      <c r="AD17" s="28"/>
      <c r="AE17" s="28"/>
      <c r="AF17" s="28"/>
      <c r="AG17" s="35"/>
      <c r="AH17" s="34"/>
      <c r="AI17" s="28"/>
      <c r="AJ17" s="34"/>
      <c r="AK17" s="34"/>
      <c r="AL17" s="34"/>
      <c r="AM17" s="34"/>
      <c r="AN17" s="34"/>
      <c r="AO17" s="34"/>
      <c r="AP17" s="34"/>
      <c r="AQ17" s="34"/>
      <c r="AR17" s="34"/>
      <c r="AS17" s="34"/>
      <c r="AT17" s="34"/>
      <c r="AU17" s="34"/>
      <c r="AV17" s="34"/>
      <c r="AW17" s="34"/>
      <c r="AX17" s="34"/>
      <c r="AY17" s="44" t="str">
        <f t="shared" si="5"/>
        <v/>
      </c>
      <c r="AZ17" s="34"/>
      <c r="BA17" s="34"/>
      <c r="BB17" s="34"/>
    </row>
    <row r="18" customHeight="1" spans="1:54">
      <c r="A18" s="107" t="str">
        <f t="shared" si="3"/>
        <v/>
      </c>
      <c r="B18" s="13"/>
      <c r="C18" s="13"/>
      <c r="D18" s="9"/>
      <c r="E18" s="9"/>
      <c r="F18" s="9"/>
      <c r="G18" s="15"/>
      <c r="H18" s="15"/>
      <c r="I18" s="15"/>
      <c r="J18" s="15"/>
      <c r="K18" s="15"/>
      <c r="L18" s="15"/>
      <c r="M18" s="15">
        <f t="shared" si="6"/>
        <v>0</v>
      </c>
      <c r="N18" s="15">
        <f t="shared" si="6"/>
        <v>0</v>
      </c>
      <c r="O18" s="15">
        <f t="shared" si="6"/>
        <v>0</v>
      </c>
      <c r="P18" s="16"/>
      <c r="Q18" s="9"/>
      <c r="R18" s="16"/>
      <c r="S18" s="16" t="str">
        <f t="shared" si="4"/>
        <v/>
      </c>
      <c r="T18" s="27"/>
      <c r="V18" s="28"/>
      <c r="W18" s="28"/>
      <c r="X18" s="28"/>
      <c r="Y18" s="28"/>
      <c r="Z18" s="28"/>
      <c r="AA18" s="28"/>
      <c r="AB18" s="28"/>
      <c r="AC18" s="28"/>
      <c r="AD18" s="28"/>
      <c r="AE18" s="28"/>
      <c r="AF18" s="28"/>
      <c r="AG18" s="35"/>
      <c r="AH18" s="34"/>
      <c r="AI18" s="28"/>
      <c r="AJ18" s="34"/>
      <c r="AK18" s="34"/>
      <c r="AL18" s="34"/>
      <c r="AM18" s="34"/>
      <c r="AN18" s="34"/>
      <c r="AO18" s="34"/>
      <c r="AP18" s="34"/>
      <c r="AQ18" s="34"/>
      <c r="AR18" s="34"/>
      <c r="AS18" s="34"/>
      <c r="AT18" s="34"/>
      <c r="AU18" s="34"/>
      <c r="AV18" s="34"/>
      <c r="AW18" s="34"/>
      <c r="AX18" s="34"/>
      <c r="AY18" s="44" t="str">
        <f t="shared" si="5"/>
        <v/>
      </c>
      <c r="AZ18" s="34"/>
      <c r="BA18" s="34"/>
      <c r="BB18" s="34"/>
    </row>
    <row r="19" customHeight="1" spans="1:54">
      <c r="A19" s="107" t="str">
        <f t="shared" si="3"/>
        <v/>
      </c>
      <c r="B19" s="13"/>
      <c r="C19" s="13"/>
      <c r="D19" s="9"/>
      <c r="E19" s="9"/>
      <c r="F19" s="9"/>
      <c r="G19" s="15"/>
      <c r="H19" s="15"/>
      <c r="I19" s="15"/>
      <c r="J19" s="15"/>
      <c r="K19" s="15"/>
      <c r="L19" s="15"/>
      <c r="M19" s="15">
        <f t="shared" si="6"/>
        <v>0</v>
      </c>
      <c r="N19" s="15">
        <f t="shared" si="6"/>
        <v>0</v>
      </c>
      <c r="O19" s="15">
        <f t="shared" si="6"/>
        <v>0</v>
      </c>
      <c r="P19" s="16"/>
      <c r="Q19" s="9"/>
      <c r="R19" s="16"/>
      <c r="S19" s="16" t="str">
        <f t="shared" si="4"/>
        <v/>
      </c>
      <c r="T19" s="27"/>
      <c r="V19" s="28"/>
      <c r="W19" s="28"/>
      <c r="X19" s="28"/>
      <c r="Y19" s="28"/>
      <c r="Z19" s="28"/>
      <c r="AA19" s="28"/>
      <c r="AB19" s="28"/>
      <c r="AC19" s="28"/>
      <c r="AD19" s="28"/>
      <c r="AE19" s="28"/>
      <c r="AF19" s="28"/>
      <c r="AG19" s="35"/>
      <c r="AH19" s="34"/>
      <c r="AI19" s="28"/>
      <c r="AJ19" s="34"/>
      <c r="AK19" s="34"/>
      <c r="AL19" s="34"/>
      <c r="AM19" s="34"/>
      <c r="AN19" s="34"/>
      <c r="AO19" s="34"/>
      <c r="AP19" s="34"/>
      <c r="AQ19" s="34"/>
      <c r="AR19" s="34"/>
      <c r="AS19" s="34"/>
      <c r="AT19" s="34"/>
      <c r="AU19" s="34"/>
      <c r="AV19" s="34"/>
      <c r="AW19" s="34"/>
      <c r="AX19" s="34"/>
      <c r="AY19" s="44" t="str">
        <f t="shared" si="5"/>
        <v/>
      </c>
      <c r="AZ19" s="34"/>
      <c r="BA19" s="34"/>
      <c r="BB19" s="34"/>
    </row>
    <row r="20" customHeight="1" spans="1:54">
      <c r="A20" s="107" t="str">
        <f t="shared" si="3"/>
        <v/>
      </c>
      <c r="B20" s="13"/>
      <c r="C20" s="13"/>
      <c r="D20" s="9"/>
      <c r="E20" s="9"/>
      <c r="F20" s="9"/>
      <c r="G20" s="15"/>
      <c r="H20" s="15"/>
      <c r="I20" s="15"/>
      <c r="J20" s="15"/>
      <c r="K20" s="15"/>
      <c r="L20" s="15"/>
      <c r="M20" s="15">
        <f t="shared" si="6"/>
        <v>0</v>
      </c>
      <c r="N20" s="15">
        <f t="shared" si="6"/>
        <v>0</v>
      </c>
      <c r="O20" s="15">
        <f t="shared" si="6"/>
        <v>0</v>
      </c>
      <c r="P20" s="16"/>
      <c r="Q20" s="9"/>
      <c r="R20" s="16"/>
      <c r="S20" s="16" t="str">
        <f t="shared" si="4"/>
        <v/>
      </c>
      <c r="T20" s="27"/>
      <c r="V20" s="28"/>
      <c r="W20" s="28"/>
      <c r="X20" s="28"/>
      <c r="Y20" s="28"/>
      <c r="Z20" s="28"/>
      <c r="AA20" s="28"/>
      <c r="AB20" s="28"/>
      <c r="AC20" s="28"/>
      <c r="AD20" s="28"/>
      <c r="AE20" s="28"/>
      <c r="AF20" s="28"/>
      <c r="AG20" s="35"/>
      <c r="AH20" s="34"/>
      <c r="AI20" s="28"/>
      <c r="AJ20" s="34"/>
      <c r="AK20" s="34"/>
      <c r="AL20" s="34"/>
      <c r="AM20" s="34"/>
      <c r="AN20" s="34"/>
      <c r="AO20" s="34"/>
      <c r="AP20" s="34"/>
      <c r="AQ20" s="34"/>
      <c r="AR20" s="34"/>
      <c r="AS20" s="34"/>
      <c r="AT20" s="34"/>
      <c r="AU20" s="34"/>
      <c r="AV20" s="34"/>
      <c r="AW20" s="34"/>
      <c r="AX20" s="34"/>
      <c r="AY20" s="44" t="str">
        <f t="shared" si="5"/>
        <v/>
      </c>
      <c r="AZ20" s="34"/>
      <c r="BA20" s="34"/>
      <c r="BB20" s="34"/>
    </row>
    <row r="21" customHeight="1" spans="1:54">
      <c r="A21" s="107" t="str">
        <f t="shared" si="3"/>
        <v/>
      </c>
      <c r="B21" s="13"/>
      <c r="C21" s="13"/>
      <c r="D21" s="9"/>
      <c r="E21" s="9"/>
      <c r="F21" s="9"/>
      <c r="G21" s="15"/>
      <c r="H21" s="15"/>
      <c r="I21" s="15"/>
      <c r="J21" s="15"/>
      <c r="K21" s="15"/>
      <c r="L21" s="15"/>
      <c r="M21" s="15">
        <f t="shared" si="6"/>
        <v>0</v>
      </c>
      <c r="N21" s="15">
        <f t="shared" si="6"/>
        <v>0</v>
      </c>
      <c r="O21" s="15">
        <f t="shared" si="6"/>
        <v>0</v>
      </c>
      <c r="P21" s="16"/>
      <c r="Q21" s="9"/>
      <c r="R21" s="16"/>
      <c r="S21" s="16" t="str">
        <f t="shared" si="4"/>
        <v/>
      </c>
      <c r="T21" s="27"/>
      <c r="V21" s="28"/>
      <c r="W21" s="28"/>
      <c r="X21" s="28"/>
      <c r="Y21" s="28"/>
      <c r="Z21" s="28"/>
      <c r="AA21" s="28"/>
      <c r="AB21" s="28"/>
      <c r="AC21" s="28"/>
      <c r="AD21" s="28"/>
      <c r="AE21" s="28"/>
      <c r="AF21" s="28"/>
      <c r="AG21" s="35"/>
      <c r="AH21" s="34"/>
      <c r="AI21" s="28"/>
      <c r="AJ21" s="34"/>
      <c r="AK21" s="34"/>
      <c r="AL21" s="34"/>
      <c r="AM21" s="34"/>
      <c r="AN21" s="34"/>
      <c r="AO21" s="34"/>
      <c r="AP21" s="34"/>
      <c r="AQ21" s="34"/>
      <c r="AR21" s="34"/>
      <c r="AS21" s="34"/>
      <c r="AT21" s="34"/>
      <c r="AU21" s="34"/>
      <c r="AV21" s="34"/>
      <c r="AW21" s="34"/>
      <c r="AX21" s="34"/>
      <c r="AY21" s="44" t="str">
        <f t="shared" si="5"/>
        <v/>
      </c>
      <c r="AZ21" s="34"/>
      <c r="BA21" s="34"/>
      <c r="BB21" s="34"/>
    </row>
    <row r="22" customHeight="1" spans="1:54">
      <c r="A22" s="107"/>
      <c r="B22" s="13"/>
      <c r="C22" s="13"/>
      <c r="D22" s="9"/>
      <c r="E22" s="9"/>
      <c r="F22" s="9"/>
      <c r="G22" s="15"/>
      <c r="H22" s="15"/>
      <c r="I22" s="15"/>
      <c r="J22" s="15"/>
      <c r="K22" s="15"/>
      <c r="L22" s="15"/>
      <c r="M22" s="15">
        <f t="shared" ref="M22:M24" si="7">G22+J22</f>
        <v>0</v>
      </c>
      <c r="N22" s="15">
        <f t="shared" ref="N22:N24" si="8">H22+K22</f>
        <v>0</v>
      </c>
      <c r="O22" s="15">
        <f t="shared" ref="O22:O24" si="9">I22+L22</f>
        <v>0</v>
      </c>
      <c r="P22" s="16"/>
      <c r="Q22" s="9"/>
      <c r="R22" s="16"/>
      <c r="S22" s="16"/>
      <c r="T22" s="27"/>
      <c r="V22" s="28"/>
      <c r="W22" s="28"/>
      <c r="X22" s="28"/>
      <c r="Y22" s="28"/>
      <c r="Z22" s="28"/>
      <c r="AA22" s="28"/>
      <c r="AB22" s="28"/>
      <c r="AC22" s="28"/>
      <c r="AD22" s="28"/>
      <c r="AE22" s="28"/>
      <c r="AF22" s="28"/>
      <c r="AG22" s="35"/>
      <c r="AH22" s="34"/>
      <c r="AI22" s="28"/>
      <c r="AJ22" s="34"/>
      <c r="AK22" s="34"/>
      <c r="AL22" s="34"/>
      <c r="AM22" s="34"/>
      <c r="AN22" s="34"/>
      <c r="AO22" s="34"/>
      <c r="AP22" s="34"/>
      <c r="AQ22" s="34"/>
      <c r="AR22" s="34"/>
      <c r="AS22" s="34"/>
      <c r="AT22" s="34"/>
      <c r="AU22" s="34"/>
      <c r="AV22" s="34"/>
      <c r="AW22" s="34"/>
      <c r="AX22" s="34"/>
      <c r="AY22" s="44"/>
      <c r="AZ22" s="34"/>
      <c r="BA22" s="34"/>
      <c r="BB22" s="34"/>
    </row>
    <row r="23" customHeight="1" spans="1:54">
      <c r="A23" s="107"/>
      <c r="B23" s="13"/>
      <c r="C23" s="13"/>
      <c r="D23" s="9"/>
      <c r="E23" s="9"/>
      <c r="F23" s="9"/>
      <c r="G23" s="15"/>
      <c r="H23" s="15"/>
      <c r="I23" s="15"/>
      <c r="J23" s="15"/>
      <c r="K23" s="15"/>
      <c r="L23" s="15"/>
      <c r="M23" s="15">
        <f t="shared" si="7"/>
        <v>0</v>
      </c>
      <c r="N23" s="15">
        <f t="shared" si="8"/>
        <v>0</v>
      </c>
      <c r="O23" s="15">
        <f t="shared" si="9"/>
        <v>0</v>
      </c>
      <c r="P23" s="16"/>
      <c r="Q23" s="9"/>
      <c r="R23" s="16"/>
      <c r="S23" s="16"/>
      <c r="T23" s="27"/>
      <c r="V23" s="28"/>
      <c r="W23" s="28"/>
      <c r="X23" s="28"/>
      <c r="Y23" s="28"/>
      <c r="Z23" s="28"/>
      <c r="AA23" s="28"/>
      <c r="AB23" s="28"/>
      <c r="AC23" s="28"/>
      <c r="AD23" s="28"/>
      <c r="AE23" s="28"/>
      <c r="AF23" s="28"/>
      <c r="AG23" s="35"/>
      <c r="AH23" s="34"/>
      <c r="AI23" s="28"/>
      <c r="AJ23" s="34"/>
      <c r="AK23" s="34"/>
      <c r="AL23" s="34"/>
      <c r="AM23" s="34"/>
      <c r="AN23" s="34"/>
      <c r="AO23" s="34"/>
      <c r="AP23" s="34"/>
      <c r="AQ23" s="34"/>
      <c r="AR23" s="34"/>
      <c r="AS23" s="34"/>
      <c r="AT23" s="34"/>
      <c r="AU23" s="34"/>
      <c r="AV23" s="34"/>
      <c r="AW23" s="34"/>
      <c r="AX23" s="34"/>
      <c r="AY23" s="44"/>
      <c r="AZ23" s="34"/>
      <c r="BA23" s="34"/>
      <c r="BB23" s="34"/>
    </row>
    <row r="24" customHeight="1" spans="1:54">
      <c r="A24" s="107" t="str">
        <f t="shared" si="3"/>
        <v/>
      </c>
      <c r="B24" s="13"/>
      <c r="C24" s="13"/>
      <c r="D24" s="9"/>
      <c r="E24" s="9"/>
      <c r="F24" s="9"/>
      <c r="G24" s="15"/>
      <c r="H24" s="15"/>
      <c r="I24" s="15"/>
      <c r="J24" s="15"/>
      <c r="K24" s="15"/>
      <c r="L24" s="15"/>
      <c r="M24" s="15">
        <f t="shared" si="7"/>
        <v>0</v>
      </c>
      <c r="N24" s="15">
        <f t="shared" si="8"/>
        <v>0</v>
      </c>
      <c r="O24" s="15">
        <f t="shared" si="9"/>
        <v>0</v>
      </c>
      <c r="P24" s="16"/>
      <c r="Q24" s="9"/>
      <c r="R24" s="16"/>
      <c r="S24" s="16" t="str">
        <f t="shared" si="4"/>
        <v/>
      </c>
      <c r="T24" s="27"/>
      <c r="V24" s="28"/>
      <c r="W24" s="28"/>
      <c r="X24" s="28"/>
      <c r="Y24" s="28"/>
      <c r="Z24" s="28"/>
      <c r="AA24" s="28"/>
      <c r="AB24" s="28"/>
      <c r="AC24" s="28"/>
      <c r="AD24" s="28"/>
      <c r="AE24" s="28"/>
      <c r="AF24" s="28"/>
      <c r="AG24" s="35"/>
      <c r="AH24" s="34"/>
      <c r="AI24" s="28"/>
      <c r="AJ24" s="34"/>
      <c r="AK24" s="34"/>
      <c r="AL24" s="34"/>
      <c r="AM24" s="34"/>
      <c r="AN24" s="34"/>
      <c r="AO24" s="34"/>
      <c r="AP24" s="34"/>
      <c r="AQ24" s="34"/>
      <c r="AR24" s="34"/>
      <c r="AS24" s="34"/>
      <c r="AT24" s="34"/>
      <c r="AU24" s="34"/>
      <c r="AV24" s="34"/>
      <c r="AW24" s="34"/>
      <c r="AX24" s="34"/>
      <c r="AY24" s="44" t="str">
        <f t="shared" si="5"/>
        <v/>
      </c>
      <c r="AZ24" s="34"/>
      <c r="BA24" s="34"/>
      <c r="BB24" s="34"/>
    </row>
    <row r="25" customHeight="1" spans="1:54">
      <c r="A25" s="107" t="str">
        <f t="shared" si="3"/>
        <v/>
      </c>
      <c r="B25" s="13"/>
      <c r="C25" s="13"/>
      <c r="D25" s="9"/>
      <c r="E25" s="9"/>
      <c r="F25" s="9"/>
      <c r="G25" s="15"/>
      <c r="H25" s="15"/>
      <c r="I25" s="15"/>
      <c r="J25" s="15"/>
      <c r="K25" s="15"/>
      <c r="L25" s="15"/>
      <c r="M25" s="15">
        <f t="shared" si="6"/>
        <v>0</v>
      </c>
      <c r="N25" s="15">
        <f t="shared" si="6"/>
        <v>0</v>
      </c>
      <c r="O25" s="15">
        <f t="shared" si="6"/>
        <v>0</v>
      </c>
      <c r="P25" s="16"/>
      <c r="Q25" s="9"/>
      <c r="R25" s="16"/>
      <c r="S25" s="16" t="str">
        <f t="shared" si="4"/>
        <v/>
      </c>
      <c r="T25" s="27"/>
      <c r="V25" s="28"/>
      <c r="W25" s="28"/>
      <c r="X25" s="28"/>
      <c r="Y25" s="28"/>
      <c r="Z25" s="28"/>
      <c r="AA25" s="28"/>
      <c r="AB25" s="28"/>
      <c r="AC25" s="28"/>
      <c r="AD25" s="28"/>
      <c r="AE25" s="28"/>
      <c r="AF25" s="28"/>
      <c r="AG25" s="35"/>
      <c r="AH25" s="34"/>
      <c r="AI25" s="28"/>
      <c r="AJ25" s="34"/>
      <c r="AK25" s="34"/>
      <c r="AL25" s="34"/>
      <c r="AM25" s="34"/>
      <c r="AN25" s="34"/>
      <c r="AO25" s="34"/>
      <c r="AP25" s="34"/>
      <c r="AQ25" s="34"/>
      <c r="AR25" s="34"/>
      <c r="AS25" s="34"/>
      <c r="AT25" s="34"/>
      <c r="AU25" s="34"/>
      <c r="AV25" s="34"/>
      <c r="AW25" s="34"/>
      <c r="AX25" s="34"/>
      <c r="AY25" s="44" t="str">
        <f t="shared" si="5"/>
        <v/>
      </c>
      <c r="AZ25" s="34"/>
      <c r="BA25" s="34"/>
      <c r="BB25" s="34"/>
    </row>
    <row r="26" customHeight="1" spans="1:54">
      <c r="A26" s="107" t="str">
        <f t="shared" si="3"/>
        <v/>
      </c>
      <c r="B26" s="13"/>
      <c r="C26" s="13"/>
      <c r="D26" s="9"/>
      <c r="E26" s="9"/>
      <c r="F26" s="9"/>
      <c r="G26" s="15"/>
      <c r="H26" s="15"/>
      <c r="I26" s="15"/>
      <c r="J26" s="15"/>
      <c r="K26" s="15"/>
      <c r="L26" s="15"/>
      <c r="M26" s="15">
        <f t="shared" si="6"/>
        <v>0</v>
      </c>
      <c r="N26" s="15">
        <f t="shared" si="6"/>
        <v>0</v>
      </c>
      <c r="O26" s="15">
        <f t="shared" si="6"/>
        <v>0</v>
      </c>
      <c r="P26" s="16"/>
      <c r="Q26" s="9"/>
      <c r="R26" s="16"/>
      <c r="S26" s="16" t="str">
        <f t="shared" si="4"/>
        <v/>
      </c>
      <c r="T26" s="27"/>
      <c r="V26" s="28"/>
      <c r="W26" s="28"/>
      <c r="X26" s="28"/>
      <c r="Y26" s="28"/>
      <c r="Z26" s="28"/>
      <c r="AA26" s="28"/>
      <c r="AB26" s="28"/>
      <c r="AC26" s="28"/>
      <c r="AD26" s="28"/>
      <c r="AE26" s="28"/>
      <c r="AF26" s="28"/>
      <c r="AG26" s="35"/>
      <c r="AH26" s="34"/>
      <c r="AI26" s="28"/>
      <c r="AJ26" s="34"/>
      <c r="AK26" s="34"/>
      <c r="AL26" s="34"/>
      <c r="AM26" s="34"/>
      <c r="AN26" s="34"/>
      <c r="AO26" s="34"/>
      <c r="AP26" s="34"/>
      <c r="AQ26" s="34"/>
      <c r="AR26" s="34"/>
      <c r="AS26" s="34"/>
      <c r="AT26" s="34"/>
      <c r="AU26" s="34"/>
      <c r="AV26" s="34"/>
      <c r="AW26" s="34"/>
      <c r="AX26" s="34"/>
      <c r="AY26" s="44" t="str">
        <f t="shared" si="5"/>
        <v/>
      </c>
      <c r="AZ26" s="34"/>
      <c r="BA26" s="34"/>
      <c r="BB26" s="34"/>
    </row>
    <row r="27" customHeight="1" spans="1:54">
      <c r="A27" s="107" t="str">
        <f t="shared" si="3"/>
        <v/>
      </c>
      <c r="B27" s="13"/>
      <c r="C27" s="13"/>
      <c r="D27" s="9"/>
      <c r="E27" s="9"/>
      <c r="F27" s="9"/>
      <c r="G27" s="15"/>
      <c r="H27" s="15"/>
      <c r="I27" s="15"/>
      <c r="J27" s="15"/>
      <c r="K27" s="15"/>
      <c r="L27" s="15"/>
      <c r="M27" s="15">
        <f t="shared" ref="M27" si="10">G27+J27</f>
        <v>0</v>
      </c>
      <c r="N27" s="15">
        <f t="shared" ref="N27" si="11">H27+K27</f>
        <v>0</v>
      </c>
      <c r="O27" s="15">
        <f t="shared" ref="O27" si="12">I27+L27</f>
        <v>0</v>
      </c>
      <c r="P27" s="16"/>
      <c r="Q27" s="9"/>
      <c r="R27" s="16"/>
      <c r="S27" s="16" t="str">
        <f t="shared" ref="S27" si="13">IF(N27-O27=0,"",(R27-N27+O27)/(N27-O27)*100)</f>
        <v/>
      </c>
      <c r="T27" s="27"/>
      <c r="V27" s="28"/>
      <c r="W27" s="28"/>
      <c r="X27" s="28"/>
      <c r="Y27" s="28"/>
      <c r="Z27" s="28"/>
      <c r="AA27" s="28"/>
      <c r="AB27" s="28"/>
      <c r="AC27" s="28"/>
      <c r="AD27" s="28"/>
      <c r="AE27" s="28"/>
      <c r="AF27" s="28"/>
      <c r="AG27" s="35"/>
      <c r="AH27" s="34"/>
      <c r="AI27" s="28"/>
      <c r="AJ27" s="34"/>
      <c r="AK27" s="34"/>
      <c r="AL27" s="34"/>
      <c r="AM27" s="34"/>
      <c r="AN27" s="34"/>
      <c r="AO27" s="34"/>
      <c r="AP27" s="34"/>
      <c r="AQ27" s="34"/>
      <c r="AR27" s="34"/>
      <c r="AS27" s="34"/>
      <c r="AT27" s="34"/>
      <c r="AU27" s="34"/>
      <c r="AV27" s="34"/>
      <c r="AW27" s="34"/>
      <c r="AX27" s="34"/>
      <c r="AY27" s="44" t="str">
        <f t="shared" si="5"/>
        <v/>
      </c>
      <c r="AZ27" s="34"/>
      <c r="BA27" s="34"/>
      <c r="BB27" s="34"/>
    </row>
    <row r="28" customHeight="1" spans="1:54">
      <c r="A28" s="9" t="s">
        <v>741</v>
      </c>
      <c r="B28" s="9"/>
      <c r="C28" s="9"/>
      <c r="D28" s="9"/>
      <c r="E28" s="9"/>
      <c r="F28" s="9"/>
      <c r="G28" s="16">
        <f t="shared" ref="G28:P28" si="14">SUM(G8:G27)</f>
        <v>0</v>
      </c>
      <c r="H28" s="16">
        <f t="shared" si="14"/>
        <v>0</v>
      </c>
      <c r="I28" s="16">
        <f t="shared" si="14"/>
        <v>0</v>
      </c>
      <c r="J28" s="16">
        <f t="shared" si="14"/>
        <v>0</v>
      </c>
      <c r="K28" s="16">
        <f t="shared" si="14"/>
        <v>0</v>
      </c>
      <c r="L28" s="16">
        <f t="shared" si="14"/>
        <v>0</v>
      </c>
      <c r="M28" s="16">
        <f t="shared" si="14"/>
        <v>0</v>
      </c>
      <c r="N28" s="16">
        <f t="shared" si="14"/>
        <v>0</v>
      </c>
      <c r="O28" s="16">
        <f t="shared" si="14"/>
        <v>0</v>
      </c>
      <c r="P28" s="15">
        <f t="shared" si="14"/>
        <v>0</v>
      </c>
      <c r="Q28" s="9"/>
      <c r="R28" s="15">
        <f>SUM(R8:R27)</f>
        <v>0</v>
      </c>
      <c r="S28" s="16" t="str">
        <f t="shared" si="4"/>
        <v/>
      </c>
      <c r="T28" s="27"/>
      <c r="V28" s="28"/>
      <c r="W28" s="28"/>
      <c r="X28" s="28"/>
      <c r="Y28" s="28"/>
      <c r="Z28" s="28"/>
      <c r="AA28" s="28"/>
      <c r="AB28" s="28"/>
      <c r="AC28" s="28"/>
      <c r="AD28" s="28"/>
      <c r="AE28" s="28"/>
      <c r="AF28" s="28"/>
      <c r="AG28" s="35"/>
      <c r="AH28" s="34"/>
      <c r="AI28" s="28"/>
      <c r="AJ28" s="34"/>
      <c r="AK28" s="34"/>
      <c r="AL28" s="34"/>
      <c r="AM28" s="34"/>
      <c r="AN28" s="34"/>
      <c r="AO28" s="34"/>
      <c r="AP28" s="34"/>
      <c r="AQ28" s="34"/>
      <c r="AR28" s="34"/>
      <c r="AS28" s="34"/>
      <c r="AT28" s="34"/>
      <c r="AU28" s="34"/>
      <c r="AV28" s="34"/>
      <c r="AW28" s="34"/>
      <c r="AX28" s="34"/>
      <c r="AY28" s="44" t="str">
        <f t="shared" si="5"/>
        <v/>
      </c>
      <c r="AZ28" s="34"/>
      <c r="BA28" s="34"/>
      <c r="BB28" s="34"/>
    </row>
    <row r="29" customHeight="1" spans="1:54">
      <c r="A29" s="9" t="s">
        <v>1351</v>
      </c>
      <c r="B29" s="9"/>
      <c r="C29" s="9"/>
      <c r="D29" s="9"/>
      <c r="E29" s="9"/>
      <c r="F29" s="9"/>
      <c r="G29" s="16"/>
      <c r="H29" s="27">
        <f>I28</f>
        <v>0</v>
      </c>
      <c r="I29" s="27"/>
      <c r="J29" s="16"/>
      <c r="K29" s="27">
        <f>L28</f>
        <v>0</v>
      </c>
      <c r="L29" s="27"/>
      <c r="M29" s="16"/>
      <c r="N29" s="27">
        <f>O28</f>
        <v>0</v>
      </c>
      <c r="O29" s="27"/>
      <c r="P29" s="16"/>
      <c r="Q29" s="9"/>
      <c r="R29" s="16"/>
      <c r="S29" s="151"/>
      <c r="T29" s="27"/>
      <c r="V29" s="28"/>
      <c r="W29" s="28"/>
      <c r="X29" s="28"/>
      <c r="Y29" s="28"/>
      <c r="Z29" s="28"/>
      <c r="AA29" s="28"/>
      <c r="AB29" s="28"/>
      <c r="AC29" s="28"/>
      <c r="AD29" s="28"/>
      <c r="AE29" s="28"/>
      <c r="AF29" s="28"/>
      <c r="AG29" s="35"/>
      <c r="AH29" s="34"/>
      <c r="AI29" s="28"/>
      <c r="AJ29" s="34"/>
      <c r="AK29" s="34"/>
      <c r="AL29" s="34"/>
      <c r="AM29" s="34"/>
      <c r="AN29" s="34"/>
      <c r="AO29" s="34"/>
      <c r="AP29" s="34"/>
      <c r="AQ29" s="34"/>
      <c r="AR29" s="34"/>
      <c r="AS29" s="34"/>
      <c r="AT29" s="34"/>
      <c r="AU29" s="34"/>
      <c r="AV29" s="34"/>
      <c r="AW29" s="34"/>
      <c r="AX29" s="34"/>
      <c r="AY29" s="44" t="str">
        <f t="shared" si="5"/>
        <v/>
      </c>
      <c r="AZ29" s="34"/>
      <c r="BA29" s="34"/>
      <c r="BB29" s="34"/>
    </row>
    <row r="30" customHeight="1" spans="1:54">
      <c r="A30" s="9" t="s">
        <v>1352</v>
      </c>
      <c r="B30" s="9"/>
      <c r="C30" s="9"/>
      <c r="D30" s="9"/>
      <c r="E30" s="9"/>
      <c r="F30" s="9"/>
      <c r="G30" s="16">
        <f>G28-G29</f>
        <v>0</v>
      </c>
      <c r="H30" s="16">
        <f>H28-H29</f>
        <v>0</v>
      </c>
      <c r="I30" s="16"/>
      <c r="J30" s="16">
        <f>J28-J29</f>
        <v>0</v>
      </c>
      <c r="K30" s="16">
        <f>K28-K29</f>
        <v>0</v>
      </c>
      <c r="L30" s="16"/>
      <c r="M30" s="16">
        <f>M28-M29</f>
        <v>0</v>
      </c>
      <c r="N30" s="16">
        <f>N28-N29</f>
        <v>0</v>
      </c>
      <c r="O30" s="16"/>
      <c r="P30" s="16">
        <f>P28-P29</f>
        <v>0</v>
      </c>
      <c r="Q30" s="9"/>
      <c r="R30" s="16">
        <f>R28-R29</f>
        <v>0</v>
      </c>
      <c r="S30" s="151" t="str">
        <f>IF(N30=0,"",(R30-N30)/N30*100)</f>
        <v/>
      </c>
      <c r="T30" s="27"/>
      <c r="V30" s="28"/>
      <c r="W30" s="28"/>
      <c r="X30" s="28"/>
      <c r="Y30" s="28"/>
      <c r="Z30" s="28"/>
      <c r="AA30" s="28"/>
      <c r="AB30" s="28"/>
      <c r="AC30" s="28"/>
      <c r="AD30" s="28"/>
      <c r="AE30" s="28"/>
      <c r="AF30" s="28"/>
      <c r="AG30" s="35"/>
      <c r="AH30" s="34"/>
      <c r="AI30" s="28"/>
      <c r="AJ30" s="34"/>
      <c r="AK30" s="34"/>
      <c r="AL30" s="34"/>
      <c r="AM30" s="34"/>
      <c r="AN30" s="34"/>
      <c r="AO30" s="34"/>
      <c r="AP30" s="34"/>
      <c r="AQ30" s="34"/>
      <c r="AR30" s="34"/>
      <c r="AS30" s="34"/>
      <c r="AT30" s="34"/>
      <c r="AU30" s="34"/>
      <c r="AV30" s="34"/>
      <c r="AW30" s="34"/>
      <c r="AX30" s="34"/>
      <c r="AY30" s="44" t="str">
        <f t="shared" si="5"/>
        <v/>
      </c>
      <c r="AZ30" s="34"/>
      <c r="BA30" s="34"/>
      <c r="BB30" s="34"/>
    </row>
    <row r="31" customHeight="1" spans="1:18">
      <c r="A31" s="3" t="str">
        <f>基本信息输入表!$K$6&amp;"填表人："&amp;基本信息输入表!$M$64</f>
        <v>被评估单位填表人：</v>
      </c>
      <c r="R31" s="3" t="str">
        <f>"评估人员："&amp;基本信息输入表!$Q$64</f>
        <v>评估人员：</v>
      </c>
    </row>
    <row r="32" customHeight="1" spans="1:1">
      <c r="A32" s="3" t="str">
        <f>"填表日期："&amp;YEAR(基本信息输入表!$O$64)&amp;"年"&amp;MONTH(基本信息输入表!$O$64)&amp;"月"&amp;DAY(基本信息输入表!$O$64)&amp;"日"</f>
        <v>填表日期：1900年1月0日</v>
      </c>
    </row>
    <row r="33" customHeight="1" spans="21:21">
      <c r="U33" s="29" t="s">
        <v>466</v>
      </c>
    </row>
  </sheetData>
  <mergeCells count="45">
    <mergeCell ref="A2:T2"/>
    <mergeCell ref="A3:T3"/>
    <mergeCell ref="R4:T4"/>
    <mergeCell ref="R5:T5"/>
    <mergeCell ref="V5:AB5"/>
    <mergeCell ref="AC5:AN5"/>
    <mergeCell ref="AO5:AX5"/>
    <mergeCell ref="AY5:BB5"/>
    <mergeCell ref="G6:I6"/>
    <mergeCell ref="J6:L6"/>
    <mergeCell ref="M6:N6"/>
    <mergeCell ref="P6:R6"/>
    <mergeCell ref="AC6:AH6"/>
    <mergeCell ref="AI6:AJ6"/>
    <mergeCell ref="AK6:AL6"/>
    <mergeCell ref="AP6:AQ6"/>
    <mergeCell ref="AR6:AV6"/>
    <mergeCell ref="A28:C28"/>
    <mergeCell ref="A29:C29"/>
    <mergeCell ref="A30:C30"/>
    <mergeCell ref="A6:A7"/>
    <mergeCell ref="B6:B7"/>
    <mergeCell ref="C6:C7"/>
    <mergeCell ref="D6:D7"/>
    <mergeCell ref="E6:E7"/>
    <mergeCell ref="F6:F7"/>
    <mergeCell ref="O6:O7"/>
    <mergeCell ref="S6:S7"/>
    <mergeCell ref="T6:T7"/>
    <mergeCell ref="V6:V7"/>
    <mergeCell ref="W6:W7"/>
    <mergeCell ref="X6:X7"/>
    <mergeCell ref="Y6:Y7"/>
    <mergeCell ref="Z6:Z7"/>
    <mergeCell ref="AA6:AA7"/>
    <mergeCell ref="AB6:AB7"/>
    <mergeCell ref="AM6:AM7"/>
    <mergeCell ref="AN6:AN7"/>
    <mergeCell ref="AO6:AO7"/>
    <mergeCell ref="AW6:AW7"/>
    <mergeCell ref="AX6:AX7"/>
    <mergeCell ref="AY6:AY7"/>
    <mergeCell ref="AZ6:AZ7"/>
    <mergeCell ref="BA6:BA7"/>
    <mergeCell ref="BB6:BB7"/>
  </mergeCells>
  <dataValidations count="4">
    <dataValidation type="list" allowBlank="1" showInputMessage="1" showErrorMessage="1" sqref="AI8:AI30">
      <formula1>基本信息输入表!$A$126:$A$128</formula1>
    </dataValidation>
    <dataValidation type="list" allowBlank="1" showInputMessage="1" showErrorMessage="1" sqref="AK8:AK30">
      <formula1>基本信息输入表!$A$129:$A$132</formula1>
    </dataValidation>
    <dataValidation type="list" allowBlank="1" showInputMessage="1" showErrorMessage="1" sqref="V8:Z30">
      <formula1>$A$108:$A$109</formula1>
    </dataValidation>
    <dataValidation type="list" allowBlank="1" showInputMessage="1" showErrorMessage="1" sqref="AC8:AF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8" fitToHeight="1000" orientation="landscape"/>
  <headerFooter scaleWithDoc="0">
    <oddFooter>&amp;R&amp;"宋体,常规"&amp;10&amp;P/&amp;N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D34"/>
  <sheetViews>
    <sheetView showGridLines="0" workbookViewId="0">
      <selection activeCell="F8" sqref="F8"/>
    </sheetView>
  </sheetViews>
  <sheetFormatPr defaultColWidth="9" defaultRowHeight="15.75" customHeight="1"/>
  <cols>
    <col min="1" max="2" width="4.25" style="3" customWidth="1"/>
    <col min="3" max="3" width="9" style="3"/>
    <col min="4" max="4" width="9.25" style="3" customWidth="1"/>
    <col min="5" max="5" width="4.5" style="3" customWidth="1"/>
    <col min="6" max="6" width="8" style="3" customWidth="1"/>
    <col min="7" max="7" width="9" style="3"/>
    <col min="8" max="8" width="11.25" style="3" customWidth="1"/>
    <col min="9" max="14" width="12.625" style="3" hidden="1" customWidth="1" outlineLevel="1"/>
    <col min="15" max="15" width="12.625" style="3" customWidth="1" collapsed="1"/>
    <col min="16" max="16" width="12.625" style="3" customWidth="1"/>
    <col min="17" max="17" width="9.25" style="3" customWidth="1"/>
    <col min="18" max="18" width="12.25" style="3" customWidth="1"/>
    <col min="19" max="19" width="8.75" style="3" customWidth="1"/>
    <col min="20" max="20" width="12.25" style="3" customWidth="1"/>
    <col min="21" max="21" width="5.125" style="3" customWidth="1"/>
    <col min="22" max="22" width="5.5" style="3" customWidth="1"/>
    <col min="23" max="23" width="9" style="3"/>
    <col min="24" max="28" width="5.625" style="4" customWidth="1" outlineLevel="1"/>
    <col min="29" max="29" width="14.75" style="4" customWidth="1" outlineLevel="1"/>
    <col min="30" max="30" width="13.625" style="4" customWidth="1"/>
    <col min="31" max="33" width="5.625" style="4" customWidth="1" outlineLevel="1"/>
    <col min="34" max="35" width="7.25" style="4" customWidth="1" outlineLevel="1"/>
    <col min="36" max="36" width="5.625" style="4" customWidth="1" outlineLevel="1"/>
    <col min="37" max="40" width="8.625" style="4" customWidth="1" outlineLevel="1"/>
    <col min="41" max="41" width="14.625" style="4" customWidth="1" outlineLevel="1"/>
    <col min="42" max="42" width="13.625" style="4" customWidth="1"/>
    <col min="43" max="44" width="8.625" style="4" customWidth="1" outlineLevel="2"/>
    <col min="45" max="45" width="11.25" style="4" customWidth="1" outlineLevel="2"/>
    <col min="46" max="50" width="10.75" style="4" customWidth="1" outlineLevel="2"/>
    <col min="51" max="51" width="8.625" style="4" customWidth="1" outlineLevel="1"/>
    <col min="52" max="52" width="13.75" style="4" customWidth="1"/>
    <col min="53" max="55" width="13.625" style="4" customWidth="1" outlineLevel="1"/>
    <col min="56" max="56" width="13.625" style="4" customWidth="1"/>
    <col min="57" max="16384" width="9" style="3"/>
  </cols>
  <sheetData>
    <row r="1" customHeight="1" spans="1:1">
      <c r="A1" s="5" t="s">
        <v>435</v>
      </c>
    </row>
    <row r="2" s="1" customFormat="1" ht="30" customHeight="1" spans="1:56">
      <c r="A2" s="6" t="s">
        <v>1353</v>
      </c>
      <c r="B2" s="6"/>
      <c r="C2" s="6"/>
      <c r="D2" s="6"/>
      <c r="E2" s="6"/>
      <c r="F2" s="6"/>
      <c r="G2" s="6"/>
      <c r="H2" s="6"/>
      <c r="I2" s="6"/>
      <c r="J2" s="6"/>
      <c r="K2" s="6"/>
      <c r="L2" s="6"/>
      <c r="M2" s="6"/>
      <c r="N2" s="6"/>
      <c r="O2" s="6"/>
      <c r="P2" s="6"/>
      <c r="Q2" s="6"/>
      <c r="R2" s="6"/>
      <c r="S2" s="6"/>
      <c r="T2" s="6"/>
      <c r="U2" s="6"/>
      <c r="V2" s="6"/>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row>
    <row r="3" customHeight="1" spans="1:56">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T3" s="2"/>
      <c r="U3" s="2"/>
      <c r="V3" s="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ht="14.1" customHeight="1" spans="1:22">
      <c r="A4" s="2"/>
      <c r="B4" s="2"/>
      <c r="C4" s="2"/>
      <c r="D4" s="2"/>
      <c r="E4" s="2"/>
      <c r="F4" s="2"/>
      <c r="G4" s="2"/>
      <c r="H4" s="2"/>
      <c r="I4" s="2"/>
      <c r="J4" s="2"/>
      <c r="K4" s="2"/>
      <c r="L4" s="2"/>
      <c r="M4" s="2"/>
      <c r="N4" s="2"/>
      <c r="O4" s="2"/>
      <c r="P4" s="2"/>
      <c r="Q4" s="2"/>
      <c r="R4" s="2"/>
      <c r="S4" s="2"/>
      <c r="T4" s="2"/>
      <c r="U4" s="2"/>
      <c r="V4" s="2" t="s">
        <v>1354</v>
      </c>
    </row>
    <row r="5" customHeight="1" spans="1:56">
      <c r="A5" s="3" t="str">
        <f>基本信息输入表!K6&amp;"："&amp;基本信息输入表!M6</f>
        <v>被评估单位：贵州天然气能源投资股份有限公司</v>
      </c>
      <c r="V5" s="21" t="s">
        <v>469</v>
      </c>
      <c r="X5" s="20" t="s">
        <v>598</v>
      </c>
      <c r="Y5" s="20"/>
      <c r="Z5" s="20"/>
      <c r="AA5" s="20"/>
      <c r="AB5" s="20"/>
      <c r="AC5" s="20"/>
      <c r="AD5" s="20"/>
      <c r="AE5" s="30" t="s">
        <v>599</v>
      </c>
      <c r="AF5" s="31"/>
      <c r="AG5" s="31"/>
      <c r="AH5" s="31"/>
      <c r="AI5" s="31"/>
      <c r="AJ5" s="31"/>
      <c r="AK5" s="31"/>
      <c r="AL5" s="31"/>
      <c r="AM5" s="31"/>
      <c r="AN5" s="31"/>
      <c r="AO5" s="31"/>
      <c r="AP5" s="32"/>
      <c r="AQ5" s="68" t="s">
        <v>600</v>
      </c>
      <c r="AR5" s="36"/>
      <c r="AS5" s="36"/>
      <c r="AT5" s="36"/>
      <c r="AU5" s="36"/>
      <c r="AV5" s="36"/>
      <c r="AW5" s="36"/>
      <c r="AX5" s="36"/>
      <c r="AY5" s="36"/>
      <c r="AZ5" s="37"/>
      <c r="BA5" s="33" t="s">
        <v>601</v>
      </c>
      <c r="BB5" s="33"/>
      <c r="BC5" s="33"/>
      <c r="BD5" s="33"/>
    </row>
    <row r="6" s="2" customFormat="1" customHeight="1" spans="1:56">
      <c r="A6" s="9" t="s">
        <v>470</v>
      </c>
      <c r="B6" s="144" t="s">
        <v>1040</v>
      </c>
      <c r="C6" s="9" t="s">
        <v>1355</v>
      </c>
      <c r="D6" s="144" t="s">
        <v>1356</v>
      </c>
      <c r="E6" s="112" t="s">
        <v>770</v>
      </c>
      <c r="F6" s="112" t="s">
        <v>771</v>
      </c>
      <c r="G6" s="144" t="s">
        <v>1357</v>
      </c>
      <c r="H6" s="144" t="s">
        <v>1358</v>
      </c>
      <c r="I6" s="146" t="s">
        <v>694</v>
      </c>
      <c r="J6" s="147"/>
      <c r="K6" s="148"/>
      <c r="L6" s="146" t="s">
        <v>695</v>
      </c>
      <c r="M6" s="147"/>
      <c r="N6" s="148"/>
      <c r="O6" s="9" t="s">
        <v>442</v>
      </c>
      <c r="P6" s="9"/>
      <c r="Q6" s="149" t="s">
        <v>781</v>
      </c>
      <c r="R6" s="9" t="s">
        <v>443</v>
      </c>
      <c r="S6" s="9"/>
      <c r="T6" s="9"/>
      <c r="U6" s="112" t="s">
        <v>445</v>
      </c>
      <c r="V6" s="112" t="s">
        <v>588</v>
      </c>
      <c r="X6" s="20" t="s">
        <v>602</v>
      </c>
      <c r="Y6" s="22" t="s">
        <v>913</v>
      </c>
      <c r="Z6" s="39" t="s">
        <v>1336</v>
      </c>
      <c r="AA6" s="23" t="s">
        <v>630</v>
      </c>
      <c r="AB6" s="23" t="s">
        <v>604</v>
      </c>
      <c r="AC6" s="20" t="s">
        <v>605</v>
      </c>
      <c r="AD6" s="20"/>
      <c r="AE6" s="30" t="s">
        <v>606</v>
      </c>
      <c r="AF6" s="31"/>
      <c r="AG6" s="31"/>
      <c r="AH6" s="31"/>
      <c r="AI6" s="31"/>
      <c r="AJ6" s="32"/>
      <c r="AK6" s="33" t="s">
        <v>607</v>
      </c>
      <c r="AL6" s="33"/>
      <c r="AM6" s="33" t="s">
        <v>656</v>
      </c>
      <c r="AN6" s="33"/>
      <c r="AO6" s="33" t="s">
        <v>608</v>
      </c>
      <c r="AP6" s="38"/>
      <c r="AQ6" s="20" t="s">
        <v>609</v>
      </c>
      <c r="AR6" s="20" t="s">
        <v>657</v>
      </c>
      <c r="AS6" s="20"/>
      <c r="AT6" s="69" t="s">
        <v>658</v>
      </c>
      <c r="AU6" s="70"/>
      <c r="AV6" s="70"/>
      <c r="AW6" s="70"/>
      <c r="AX6" s="71"/>
      <c r="AY6" s="20" t="s">
        <v>443</v>
      </c>
      <c r="AZ6" s="40"/>
      <c r="BA6" s="38" t="s">
        <v>610</v>
      </c>
      <c r="BB6" s="38" t="s">
        <v>611</v>
      </c>
      <c r="BC6" s="33" t="s">
        <v>612</v>
      </c>
      <c r="BD6" s="38"/>
    </row>
    <row r="7" s="2" customFormat="1" ht="26.25" customHeight="1" spans="1:56">
      <c r="A7" s="9"/>
      <c r="B7" s="145"/>
      <c r="C7" s="9"/>
      <c r="D7" s="145"/>
      <c r="E7" s="9"/>
      <c r="F7" s="9"/>
      <c r="G7" s="145"/>
      <c r="H7" s="145"/>
      <c r="I7" s="148" t="s">
        <v>838</v>
      </c>
      <c r="J7" s="148" t="s">
        <v>840</v>
      </c>
      <c r="K7" s="148" t="s">
        <v>1048</v>
      </c>
      <c r="L7" s="148" t="s">
        <v>838</v>
      </c>
      <c r="M7" s="148" t="s">
        <v>840</v>
      </c>
      <c r="N7" s="148" t="s">
        <v>1048</v>
      </c>
      <c r="O7" s="14" t="s">
        <v>838</v>
      </c>
      <c r="P7" s="9" t="s">
        <v>840</v>
      </c>
      <c r="Q7" s="150"/>
      <c r="R7" s="9" t="s">
        <v>838</v>
      </c>
      <c r="S7" s="9" t="s">
        <v>825</v>
      </c>
      <c r="T7" s="9" t="s">
        <v>840</v>
      </c>
      <c r="U7" s="9"/>
      <c r="V7" s="9"/>
      <c r="X7" s="20"/>
      <c r="Y7" s="20"/>
      <c r="Z7" s="109"/>
      <c r="AA7" s="20"/>
      <c r="AB7" s="20"/>
      <c r="AC7" s="20"/>
      <c r="AD7" s="20"/>
      <c r="AE7" s="33" t="s">
        <v>617</v>
      </c>
      <c r="AF7" s="33" t="s">
        <v>618</v>
      </c>
      <c r="AG7" s="95" t="s">
        <v>972</v>
      </c>
      <c r="AH7" s="33" t="s">
        <v>667</v>
      </c>
      <c r="AI7" s="33" t="s">
        <v>620</v>
      </c>
      <c r="AJ7" s="30" t="s">
        <v>621</v>
      </c>
      <c r="AK7" s="33" t="s">
        <v>622</v>
      </c>
      <c r="AL7" s="33" t="s">
        <v>623</v>
      </c>
      <c r="AM7" s="33" t="s">
        <v>622</v>
      </c>
      <c r="AN7" s="33" t="s">
        <v>668</v>
      </c>
      <c r="AO7" s="33"/>
      <c r="AP7" s="41"/>
      <c r="AQ7" s="20"/>
      <c r="AR7" s="20" t="s">
        <v>669</v>
      </c>
      <c r="AS7" s="20" t="s">
        <v>670</v>
      </c>
      <c r="AT7" s="110"/>
      <c r="AU7" s="110"/>
      <c r="AV7" s="110"/>
      <c r="AW7" s="110"/>
      <c r="AX7" s="20"/>
      <c r="AY7" s="20"/>
      <c r="AZ7" s="43"/>
      <c r="BA7" s="41"/>
      <c r="BB7" s="41"/>
      <c r="BC7" s="33"/>
      <c r="BD7" s="41"/>
    </row>
    <row r="8" customHeight="1" spans="1:56">
      <c r="A8" s="107" t="str">
        <f>IF(C8="","",ROW()-7)</f>
        <v/>
      </c>
      <c r="B8" s="9"/>
      <c r="C8" s="13"/>
      <c r="D8" s="13"/>
      <c r="E8" s="9"/>
      <c r="F8" s="139"/>
      <c r="G8" s="13"/>
      <c r="H8" s="9"/>
      <c r="I8" s="15"/>
      <c r="J8" s="15"/>
      <c r="K8" s="15"/>
      <c r="L8" s="15"/>
      <c r="M8" s="15"/>
      <c r="N8" s="15"/>
      <c r="O8" s="15">
        <f t="shared" ref="O8:O18" si="0">I8+L8</f>
        <v>0</v>
      </c>
      <c r="P8" s="15">
        <f t="shared" ref="P8:P18" si="1">J8+M8</f>
        <v>0</v>
      </c>
      <c r="Q8" s="15">
        <f t="shared" ref="Q8:Q18" si="2">K8+N8</f>
        <v>0</v>
      </c>
      <c r="R8" s="16"/>
      <c r="S8" s="9"/>
      <c r="T8" s="16"/>
      <c r="U8" s="16" t="str">
        <f>IF(P8-Q8=0,"",(T8-P8+Q8)/(P8-Q8)*100)</f>
        <v/>
      </c>
      <c r="V8" s="27"/>
      <c r="X8" s="28"/>
      <c r="Y8" s="28"/>
      <c r="Z8" s="28"/>
      <c r="AA8" s="28"/>
      <c r="AB8" s="28"/>
      <c r="AC8" s="28"/>
      <c r="AD8" s="28"/>
      <c r="AE8" s="28"/>
      <c r="AF8" s="28"/>
      <c r="AG8" s="28"/>
      <c r="AH8" s="28"/>
      <c r="AI8" s="34"/>
      <c r="AJ8" s="34"/>
      <c r="AK8" s="28"/>
      <c r="AL8" s="34"/>
      <c r="AM8" s="34"/>
      <c r="AN8" s="34"/>
      <c r="AO8" s="34"/>
      <c r="AP8" s="34"/>
      <c r="AQ8" s="34"/>
      <c r="AR8" s="34" t="s">
        <v>208</v>
      </c>
      <c r="AS8" s="34"/>
      <c r="AT8" s="34"/>
      <c r="AU8" s="34"/>
      <c r="AV8" s="34"/>
      <c r="AW8" s="34"/>
      <c r="AX8" s="34"/>
      <c r="AY8" s="34"/>
      <c r="AZ8" s="34"/>
      <c r="BA8" s="44" t="str">
        <f>IFERROR((AY8-P8+Q8)/(P8-Q8)*100,"")</f>
        <v/>
      </c>
      <c r="BB8" s="34"/>
      <c r="BC8" s="34"/>
      <c r="BD8" s="34"/>
    </row>
    <row r="9" customHeight="1" spans="1:56">
      <c r="A9" s="107" t="str">
        <f t="shared" ref="A9:A28" si="3">IF(C9="","",ROW()-7)</f>
        <v/>
      </c>
      <c r="B9" s="9"/>
      <c r="C9" s="13"/>
      <c r="D9" s="13"/>
      <c r="E9" s="9"/>
      <c r="F9" s="139"/>
      <c r="G9" s="13"/>
      <c r="H9" s="9"/>
      <c r="I9" s="15"/>
      <c r="J9" s="15"/>
      <c r="K9" s="15"/>
      <c r="L9" s="15"/>
      <c r="M9" s="15"/>
      <c r="N9" s="15"/>
      <c r="O9" s="15">
        <f t="shared" si="0"/>
        <v>0</v>
      </c>
      <c r="P9" s="15">
        <f t="shared" si="1"/>
        <v>0</v>
      </c>
      <c r="Q9" s="15">
        <f t="shared" si="2"/>
        <v>0</v>
      </c>
      <c r="R9" s="16"/>
      <c r="S9" s="9"/>
      <c r="T9" s="16"/>
      <c r="U9" s="16" t="str">
        <f t="shared" ref="U9:U29" si="4">IF(P9-Q9=0,"",(T9-P9+Q9)/(P9-Q9)*100)</f>
        <v/>
      </c>
      <c r="V9" s="27"/>
      <c r="X9" s="28"/>
      <c r="Y9" s="28"/>
      <c r="Z9" s="28"/>
      <c r="AA9" s="28"/>
      <c r="AB9" s="28"/>
      <c r="AC9" s="28"/>
      <c r="AD9" s="28"/>
      <c r="AE9" s="28"/>
      <c r="AF9" s="28"/>
      <c r="AG9" s="28"/>
      <c r="AH9" s="28"/>
      <c r="AI9" s="35"/>
      <c r="AJ9" s="34"/>
      <c r="AK9" s="28"/>
      <c r="AL9" s="34"/>
      <c r="AM9" s="34"/>
      <c r="AN9" s="34"/>
      <c r="AO9" s="34"/>
      <c r="AP9" s="34"/>
      <c r="AQ9" s="34"/>
      <c r="AR9" s="34"/>
      <c r="AS9" s="34"/>
      <c r="AT9" s="34"/>
      <c r="AU9" s="34"/>
      <c r="AV9" s="34"/>
      <c r="AW9" s="34"/>
      <c r="AX9" s="34"/>
      <c r="AY9" s="34"/>
      <c r="AZ9" s="34"/>
      <c r="BA9" s="44" t="str">
        <f t="shared" ref="BA9:BA31" si="5">IFERROR((AY9-P9+Q9)/(P9-Q9)*100,"")</f>
        <v/>
      </c>
      <c r="BB9" s="34"/>
      <c r="BC9" s="34"/>
      <c r="BD9" s="34"/>
    </row>
    <row r="10" customHeight="1" spans="1:56">
      <c r="A10" s="107" t="str">
        <f t="shared" si="3"/>
        <v/>
      </c>
      <c r="B10" s="9"/>
      <c r="C10" s="13"/>
      <c r="D10" s="13"/>
      <c r="E10" s="9"/>
      <c r="F10" s="139"/>
      <c r="G10" s="13"/>
      <c r="H10" s="9"/>
      <c r="I10" s="15"/>
      <c r="J10" s="15"/>
      <c r="K10" s="15"/>
      <c r="L10" s="15"/>
      <c r="M10" s="15"/>
      <c r="N10" s="15"/>
      <c r="O10" s="15">
        <f t="shared" si="0"/>
        <v>0</v>
      </c>
      <c r="P10" s="15">
        <f t="shared" si="1"/>
        <v>0</v>
      </c>
      <c r="Q10" s="15">
        <f t="shared" si="2"/>
        <v>0</v>
      </c>
      <c r="R10" s="16"/>
      <c r="S10" s="9"/>
      <c r="T10" s="16"/>
      <c r="U10" s="16" t="str">
        <f t="shared" si="4"/>
        <v/>
      </c>
      <c r="V10" s="27"/>
      <c r="X10" s="28"/>
      <c r="Y10" s="28"/>
      <c r="Z10" s="28"/>
      <c r="AA10" s="28"/>
      <c r="AB10" s="28"/>
      <c r="AC10" s="28"/>
      <c r="AD10" s="28"/>
      <c r="AE10" s="28"/>
      <c r="AF10" s="28"/>
      <c r="AG10" s="28"/>
      <c r="AH10" s="28"/>
      <c r="AI10" s="35"/>
      <c r="AJ10" s="34"/>
      <c r="AK10" s="28"/>
      <c r="AL10" s="34"/>
      <c r="AM10" s="34"/>
      <c r="AN10" s="34"/>
      <c r="AO10" s="34"/>
      <c r="AP10" s="34"/>
      <c r="AQ10" s="34"/>
      <c r="AR10" s="34"/>
      <c r="AS10" s="34"/>
      <c r="AT10" s="34"/>
      <c r="AU10" s="34"/>
      <c r="AV10" s="34"/>
      <c r="AW10" s="34"/>
      <c r="AX10" s="34"/>
      <c r="AY10" s="34"/>
      <c r="AZ10" s="34"/>
      <c r="BA10" s="44" t="str">
        <f t="shared" si="5"/>
        <v/>
      </c>
      <c r="BB10" s="34"/>
      <c r="BC10" s="34"/>
      <c r="BD10" s="34"/>
    </row>
    <row r="11" customHeight="1" spans="1:56">
      <c r="A11" s="107" t="str">
        <f t="shared" si="3"/>
        <v/>
      </c>
      <c r="B11" s="9"/>
      <c r="C11" s="13"/>
      <c r="D11" s="13"/>
      <c r="E11" s="9"/>
      <c r="F11" s="139"/>
      <c r="G11" s="13"/>
      <c r="H11" s="9"/>
      <c r="I11" s="15"/>
      <c r="J11" s="15"/>
      <c r="K11" s="15"/>
      <c r="L11" s="15"/>
      <c r="M11" s="15"/>
      <c r="N11" s="15"/>
      <c r="O11" s="15">
        <f t="shared" si="0"/>
        <v>0</v>
      </c>
      <c r="P11" s="15">
        <f t="shared" si="1"/>
        <v>0</v>
      </c>
      <c r="Q11" s="15">
        <f t="shared" si="2"/>
        <v>0</v>
      </c>
      <c r="R11" s="16"/>
      <c r="S11" s="9"/>
      <c r="T11" s="16"/>
      <c r="U11" s="16" t="str">
        <f t="shared" si="4"/>
        <v/>
      </c>
      <c r="V11" s="27"/>
      <c r="X11" s="28"/>
      <c r="Y11" s="28"/>
      <c r="Z11" s="28"/>
      <c r="AA11" s="28"/>
      <c r="AB11" s="28"/>
      <c r="AC11" s="28"/>
      <c r="AD11" s="28"/>
      <c r="AE11" s="28"/>
      <c r="AF11" s="28"/>
      <c r="AG11" s="28"/>
      <c r="AH11" s="28"/>
      <c r="AI11" s="35"/>
      <c r="AJ11" s="34"/>
      <c r="AK11" s="28"/>
      <c r="AL11" s="34"/>
      <c r="AM11" s="34"/>
      <c r="AN11" s="34"/>
      <c r="AO11" s="34"/>
      <c r="AP11" s="34"/>
      <c r="AQ11" s="34"/>
      <c r="AR11" s="34"/>
      <c r="AS11" s="34"/>
      <c r="AT11" s="34"/>
      <c r="AU11" s="34"/>
      <c r="AV11" s="34"/>
      <c r="AW11" s="34"/>
      <c r="AX11" s="34"/>
      <c r="AY11" s="34"/>
      <c r="AZ11" s="34"/>
      <c r="BA11" s="44" t="str">
        <f t="shared" si="5"/>
        <v/>
      </c>
      <c r="BB11" s="34"/>
      <c r="BC11" s="34"/>
      <c r="BD11" s="34"/>
    </row>
    <row r="12" customHeight="1" spans="1:56">
      <c r="A12" s="107" t="str">
        <f t="shared" si="3"/>
        <v/>
      </c>
      <c r="B12" s="9"/>
      <c r="C12" s="13"/>
      <c r="D12" s="13"/>
      <c r="E12" s="9"/>
      <c r="F12" s="139"/>
      <c r="G12" s="13"/>
      <c r="H12" s="9"/>
      <c r="I12" s="15"/>
      <c r="J12" s="15"/>
      <c r="K12" s="15"/>
      <c r="L12" s="15"/>
      <c r="M12" s="15"/>
      <c r="N12" s="15"/>
      <c r="O12" s="15">
        <f t="shared" si="0"/>
        <v>0</v>
      </c>
      <c r="P12" s="15">
        <f t="shared" si="1"/>
        <v>0</v>
      </c>
      <c r="Q12" s="15">
        <f t="shared" si="2"/>
        <v>0</v>
      </c>
      <c r="R12" s="16"/>
      <c r="S12" s="9"/>
      <c r="T12" s="16"/>
      <c r="U12" s="16" t="str">
        <f t="shared" si="4"/>
        <v/>
      </c>
      <c r="V12" s="27"/>
      <c r="X12" s="28"/>
      <c r="Y12" s="28"/>
      <c r="Z12" s="28"/>
      <c r="AA12" s="28"/>
      <c r="AB12" s="28"/>
      <c r="AC12" s="28"/>
      <c r="AD12" s="28"/>
      <c r="AE12" s="28"/>
      <c r="AF12" s="28"/>
      <c r="AG12" s="28"/>
      <c r="AH12" s="28"/>
      <c r="AI12" s="35"/>
      <c r="AJ12" s="34"/>
      <c r="AK12" s="28"/>
      <c r="AL12" s="34"/>
      <c r="AM12" s="34"/>
      <c r="AN12" s="34"/>
      <c r="AO12" s="34"/>
      <c r="AP12" s="34"/>
      <c r="AQ12" s="34"/>
      <c r="AR12" s="34"/>
      <c r="AS12" s="34"/>
      <c r="AT12" s="34"/>
      <c r="AU12" s="34"/>
      <c r="AV12" s="34"/>
      <c r="AW12" s="34"/>
      <c r="AX12" s="34"/>
      <c r="AY12" s="34"/>
      <c r="AZ12" s="34"/>
      <c r="BA12" s="44" t="str">
        <f t="shared" si="5"/>
        <v/>
      </c>
      <c r="BB12" s="34"/>
      <c r="BC12" s="34"/>
      <c r="BD12" s="34"/>
    </row>
    <row r="13" customHeight="1" spans="1:56">
      <c r="A13" s="107" t="str">
        <f t="shared" si="3"/>
        <v/>
      </c>
      <c r="B13" s="9"/>
      <c r="C13" s="13"/>
      <c r="D13" s="13"/>
      <c r="E13" s="9"/>
      <c r="F13" s="139"/>
      <c r="G13" s="13"/>
      <c r="H13" s="9"/>
      <c r="I13" s="15"/>
      <c r="J13" s="15"/>
      <c r="K13" s="15"/>
      <c r="L13" s="15"/>
      <c r="M13" s="15"/>
      <c r="N13" s="15"/>
      <c r="O13" s="15">
        <f t="shared" si="0"/>
        <v>0</v>
      </c>
      <c r="P13" s="15">
        <f t="shared" si="1"/>
        <v>0</v>
      </c>
      <c r="Q13" s="15">
        <f t="shared" si="2"/>
        <v>0</v>
      </c>
      <c r="R13" s="16"/>
      <c r="S13" s="9"/>
      <c r="T13" s="16"/>
      <c r="U13" s="16" t="str">
        <f t="shared" si="4"/>
        <v/>
      </c>
      <c r="V13" s="27"/>
      <c r="X13" s="28"/>
      <c r="Y13" s="28"/>
      <c r="Z13" s="28"/>
      <c r="AA13" s="28"/>
      <c r="AB13" s="28"/>
      <c r="AC13" s="28"/>
      <c r="AD13" s="28"/>
      <c r="AE13" s="28"/>
      <c r="AF13" s="28"/>
      <c r="AG13" s="28"/>
      <c r="AH13" s="28"/>
      <c r="AI13" s="35"/>
      <c r="AJ13" s="34"/>
      <c r="AK13" s="28"/>
      <c r="AL13" s="34"/>
      <c r="AM13" s="34"/>
      <c r="AN13" s="34"/>
      <c r="AO13" s="34"/>
      <c r="AP13" s="34"/>
      <c r="AQ13" s="34"/>
      <c r="AR13" s="34"/>
      <c r="AS13" s="34"/>
      <c r="AT13" s="34"/>
      <c r="AU13" s="34"/>
      <c r="AV13" s="34"/>
      <c r="AW13" s="34"/>
      <c r="AX13" s="34"/>
      <c r="AY13" s="34"/>
      <c r="AZ13" s="34"/>
      <c r="BA13" s="44" t="str">
        <f t="shared" si="5"/>
        <v/>
      </c>
      <c r="BB13" s="34"/>
      <c r="BC13" s="34"/>
      <c r="BD13" s="34"/>
    </row>
    <row r="14" customHeight="1" spans="1:56">
      <c r="A14" s="107" t="str">
        <f t="shared" si="3"/>
        <v/>
      </c>
      <c r="B14" s="9"/>
      <c r="C14" s="13"/>
      <c r="D14" s="13"/>
      <c r="E14" s="9"/>
      <c r="F14" s="139"/>
      <c r="G14" s="13"/>
      <c r="H14" s="9"/>
      <c r="I14" s="15"/>
      <c r="J14" s="15"/>
      <c r="K14" s="15"/>
      <c r="L14" s="15"/>
      <c r="M14" s="15"/>
      <c r="N14" s="15"/>
      <c r="O14" s="15">
        <f t="shared" si="0"/>
        <v>0</v>
      </c>
      <c r="P14" s="15">
        <f t="shared" si="1"/>
        <v>0</v>
      </c>
      <c r="Q14" s="15">
        <f t="shared" si="2"/>
        <v>0</v>
      </c>
      <c r="R14" s="16"/>
      <c r="S14" s="9"/>
      <c r="T14" s="16"/>
      <c r="U14" s="16" t="str">
        <f t="shared" si="4"/>
        <v/>
      </c>
      <c r="V14" s="27"/>
      <c r="X14" s="28"/>
      <c r="Y14" s="28"/>
      <c r="Z14" s="28"/>
      <c r="AA14" s="28"/>
      <c r="AB14" s="28"/>
      <c r="AC14" s="28"/>
      <c r="AD14" s="28"/>
      <c r="AE14" s="28"/>
      <c r="AF14" s="28"/>
      <c r="AG14" s="28"/>
      <c r="AH14" s="28"/>
      <c r="AI14" s="35"/>
      <c r="AJ14" s="34"/>
      <c r="AK14" s="28"/>
      <c r="AL14" s="34"/>
      <c r="AM14" s="34"/>
      <c r="AN14" s="34"/>
      <c r="AO14" s="34"/>
      <c r="AP14" s="34"/>
      <c r="AQ14" s="34"/>
      <c r="AR14" s="34"/>
      <c r="AS14" s="34"/>
      <c r="AT14" s="34"/>
      <c r="AU14" s="34"/>
      <c r="AV14" s="34"/>
      <c r="AW14" s="34"/>
      <c r="AX14" s="34"/>
      <c r="AY14" s="34"/>
      <c r="AZ14" s="34"/>
      <c r="BA14" s="44" t="str">
        <f t="shared" si="5"/>
        <v/>
      </c>
      <c r="BB14" s="34"/>
      <c r="BC14" s="34"/>
      <c r="BD14" s="34"/>
    </row>
    <row r="15" customHeight="1" spans="1:56">
      <c r="A15" s="107" t="str">
        <f t="shared" si="3"/>
        <v/>
      </c>
      <c r="B15" s="9"/>
      <c r="C15" s="13"/>
      <c r="D15" s="13"/>
      <c r="E15" s="9"/>
      <c r="F15" s="139"/>
      <c r="G15" s="13"/>
      <c r="H15" s="9"/>
      <c r="I15" s="15"/>
      <c r="J15" s="15"/>
      <c r="K15" s="15"/>
      <c r="L15" s="15"/>
      <c r="M15" s="15"/>
      <c r="N15" s="15"/>
      <c r="O15" s="15">
        <f t="shared" si="0"/>
        <v>0</v>
      </c>
      <c r="P15" s="15">
        <f t="shared" si="1"/>
        <v>0</v>
      </c>
      <c r="Q15" s="15">
        <f t="shared" si="2"/>
        <v>0</v>
      </c>
      <c r="R15" s="16"/>
      <c r="S15" s="9"/>
      <c r="T15" s="16"/>
      <c r="U15" s="16" t="str">
        <f t="shared" si="4"/>
        <v/>
      </c>
      <c r="V15" s="27"/>
      <c r="X15" s="28"/>
      <c r="Y15" s="28"/>
      <c r="Z15" s="28"/>
      <c r="AA15" s="28"/>
      <c r="AB15" s="28"/>
      <c r="AC15" s="28"/>
      <c r="AD15" s="28"/>
      <c r="AE15" s="28"/>
      <c r="AF15" s="28"/>
      <c r="AG15" s="28"/>
      <c r="AH15" s="28"/>
      <c r="AI15" s="35"/>
      <c r="AJ15" s="34"/>
      <c r="AK15" s="28"/>
      <c r="AL15" s="34"/>
      <c r="AM15" s="34"/>
      <c r="AN15" s="34"/>
      <c r="AO15" s="34"/>
      <c r="AP15" s="34"/>
      <c r="AQ15" s="34"/>
      <c r="AR15" s="34"/>
      <c r="AS15" s="34"/>
      <c r="AT15" s="34"/>
      <c r="AU15" s="34"/>
      <c r="AV15" s="34"/>
      <c r="AW15" s="34"/>
      <c r="AX15" s="34"/>
      <c r="AY15" s="34"/>
      <c r="AZ15" s="34"/>
      <c r="BA15" s="44" t="str">
        <f t="shared" si="5"/>
        <v/>
      </c>
      <c r="BB15" s="34"/>
      <c r="BC15" s="34"/>
      <c r="BD15" s="34"/>
    </row>
    <row r="16" customHeight="1" spans="1:56">
      <c r="A16" s="107"/>
      <c r="B16" s="9"/>
      <c r="C16" s="13"/>
      <c r="D16" s="13"/>
      <c r="E16" s="9"/>
      <c r="F16" s="139"/>
      <c r="G16" s="13"/>
      <c r="H16" s="9"/>
      <c r="I16" s="15"/>
      <c r="J16" s="15"/>
      <c r="K16" s="15"/>
      <c r="L16" s="15"/>
      <c r="M16" s="15"/>
      <c r="N16" s="15"/>
      <c r="O16" s="15">
        <f t="shared" si="0"/>
        <v>0</v>
      </c>
      <c r="P16" s="15">
        <f t="shared" si="1"/>
        <v>0</v>
      </c>
      <c r="Q16" s="15">
        <f t="shared" si="2"/>
        <v>0</v>
      </c>
      <c r="R16" s="16"/>
      <c r="S16" s="9"/>
      <c r="T16" s="16"/>
      <c r="U16" s="16"/>
      <c r="V16" s="27"/>
      <c r="X16" s="28"/>
      <c r="Y16" s="28"/>
      <c r="Z16" s="28"/>
      <c r="AA16" s="28"/>
      <c r="AB16" s="28"/>
      <c r="AC16" s="28"/>
      <c r="AD16" s="28"/>
      <c r="AE16" s="28"/>
      <c r="AF16" s="28"/>
      <c r="AG16" s="28"/>
      <c r="AH16" s="28"/>
      <c r="AI16" s="35"/>
      <c r="AJ16" s="34"/>
      <c r="AK16" s="28"/>
      <c r="AL16" s="34"/>
      <c r="AM16" s="34"/>
      <c r="AN16" s="34"/>
      <c r="AO16" s="34"/>
      <c r="AP16" s="34"/>
      <c r="AQ16" s="34"/>
      <c r="AR16" s="34"/>
      <c r="AS16" s="34"/>
      <c r="AT16" s="34"/>
      <c r="AU16" s="34"/>
      <c r="AV16" s="34"/>
      <c r="AW16" s="34"/>
      <c r="AX16" s="34"/>
      <c r="AY16" s="34"/>
      <c r="AZ16" s="34"/>
      <c r="BA16" s="44"/>
      <c r="BB16" s="34"/>
      <c r="BC16" s="34"/>
      <c r="BD16" s="34"/>
    </row>
    <row r="17" customHeight="1" spans="1:56">
      <c r="A17" s="107"/>
      <c r="B17" s="9"/>
      <c r="C17" s="13"/>
      <c r="D17" s="13"/>
      <c r="E17" s="9"/>
      <c r="F17" s="139"/>
      <c r="G17" s="13"/>
      <c r="H17" s="9"/>
      <c r="I17" s="15"/>
      <c r="J17" s="15"/>
      <c r="K17" s="15"/>
      <c r="L17" s="15"/>
      <c r="M17" s="15"/>
      <c r="N17" s="15"/>
      <c r="O17" s="15">
        <f t="shared" si="0"/>
        <v>0</v>
      </c>
      <c r="P17" s="15">
        <f t="shared" si="1"/>
        <v>0</v>
      </c>
      <c r="Q17" s="15">
        <f t="shared" si="2"/>
        <v>0</v>
      </c>
      <c r="R17" s="16"/>
      <c r="S17" s="9"/>
      <c r="T17" s="16"/>
      <c r="U17" s="16"/>
      <c r="V17" s="27"/>
      <c r="X17" s="28"/>
      <c r="Y17" s="28"/>
      <c r="Z17" s="28"/>
      <c r="AA17" s="28"/>
      <c r="AB17" s="28"/>
      <c r="AC17" s="28"/>
      <c r="AD17" s="28"/>
      <c r="AE17" s="28"/>
      <c r="AF17" s="28"/>
      <c r="AG17" s="28"/>
      <c r="AH17" s="28"/>
      <c r="AI17" s="35"/>
      <c r="AJ17" s="34"/>
      <c r="AK17" s="28"/>
      <c r="AL17" s="34"/>
      <c r="AM17" s="34"/>
      <c r="AN17" s="34"/>
      <c r="AO17" s="34"/>
      <c r="AP17" s="34"/>
      <c r="AQ17" s="34"/>
      <c r="AR17" s="34"/>
      <c r="AS17" s="34"/>
      <c r="AT17" s="34"/>
      <c r="AU17" s="34"/>
      <c r="AV17" s="34"/>
      <c r="AW17" s="34"/>
      <c r="AX17" s="34"/>
      <c r="AY17" s="34"/>
      <c r="AZ17" s="34"/>
      <c r="BA17" s="44"/>
      <c r="BB17" s="34"/>
      <c r="BC17" s="34"/>
      <c r="BD17" s="34"/>
    </row>
    <row r="18" customHeight="1" spans="1:56">
      <c r="A18" s="107"/>
      <c r="B18" s="9"/>
      <c r="C18" s="13"/>
      <c r="D18" s="13"/>
      <c r="E18" s="9"/>
      <c r="F18" s="139"/>
      <c r="G18" s="13"/>
      <c r="H18" s="9"/>
      <c r="I18" s="15"/>
      <c r="J18" s="15"/>
      <c r="K18" s="15"/>
      <c r="L18" s="15"/>
      <c r="M18" s="15"/>
      <c r="N18" s="15"/>
      <c r="O18" s="15">
        <f t="shared" si="0"/>
        <v>0</v>
      </c>
      <c r="P18" s="15">
        <f t="shared" si="1"/>
        <v>0</v>
      </c>
      <c r="Q18" s="15">
        <f t="shared" si="2"/>
        <v>0</v>
      </c>
      <c r="R18" s="16"/>
      <c r="S18" s="9"/>
      <c r="T18" s="16"/>
      <c r="U18" s="16"/>
      <c r="V18" s="27"/>
      <c r="X18" s="28"/>
      <c r="Y18" s="28"/>
      <c r="Z18" s="28"/>
      <c r="AA18" s="28"/>
      <c r="AB18" s="28"/>
      <c r="AC18" s="28"/>
      <c r="AD18" s="28"/>
      <c r="AE18" s="28"/>
      <c r="AF18" s="28"/>
      <c r="AG18" s="28"/>
      <c r="AH18" s="28"/>
      <c r="AI18" s="35"/>
      <c r="AJ18" s="34"/>
      <c r="AK18" s="28"/>
      <c r="AL18" s="34"/>
      <c r="AM18" s="34"/>
      <c r="AN18" s="34"/>
      <c r="AO18" s="34"/>
      <c r="AP18" s="34"/>
      <c r="AQ18" s="34"/>
      <c r="AR18" s="34"/>
      <c r="AS18" s="34"/>
      <c r="AT18" s="34"/>
      <c r="AU18" s="34"/>
      <c r="AV18" s="34"/>
      <c r="AW18" s="34"/>
      <c r="AX18" s="34"/>
      <c r="AY18" s="34"/>
      <c r="AZ18" s="34"/>
      <c r="BA18" s="44"/>
      <c r="BB18" s="34"/>
      <c r="BC18" s="34"/>
      <c r="BD18" s="34"/>
    </row>
    <row r="19" customHeight="1" spans="1:56">
      <c r="A19" s="107" t="str">
        <f t="shared" si="3"/>
        <v/>
      </c>
      <c r="B19" s="9"/>
      <c r="C19" s="13"/>
      <c r="D19" s="13"/>
      <c r="E19" s="9"/>
      <c r="F19" s="139"/>
      <c r="G19" s="13"/>
      <c r="H19" s="9"/>
      <c r="I19" s="15"/>
      <c r="J19" s="15"/>
      <c r="K19" s="15"/>
      <c r="L19" s="15"/>
      <c r="M19" s="15"/>
      <c r="N19" s="15"/>
      <c r="O19" s="15">
        <f t="shared" ref="O19:Q28" si="6">I19+L19</f>
        <v>0</v>
      </c>
      <c r="P19" s="15">
        <f t="shared" si="6"/>
        <v>0</v>
      </c>
      <c r="Q19" s="15">
        <f t="shared" si="6"/>
        <v>0</v>
      </c>
      <c r="R19" s="16"/>
      <c r="S19" s="9"/>
      <c r="T19" s="16"/>
      <c r="U19" s="16" t="str">
        <f t="shared" si="4"/>
        <v/>
      </c>
      <c r="V19" s="27"/>
      <c r="X19" s="28"/>
      <c r="Y19" s="28"/>
      <c r="Z19" s="28"/>
      <c r="AA19" s="28"/>
      <c r="AB19" s="28"/>
      <c r="AC19" s="28"/>
      <c r="AD19" s="28"/>
      <c r="AE19" s="28"/>
      <c r="AF19" s="28"/>
      <c r="AG19" s="28"/>
      <c r="AH19" s="28"/>
      <c r="AI19" s="35"/>
      <c r="AJ19" s="34"/>
      <c r="AK19" s="28"/>
      <c r="AL19" s="34"/>
      <c r="AM19" s="34"/>
      <c r="AN19" s="34"/>
      <c r="AO19" s="34"/>
      <c r="AP19" s="34"/>
      <c r="AQ19" s="34"/>
      <c r="AR19" s="34"/>
      <c r="AS19" s="34"/>
      <c r="AT19" s="34"/>
      <c r="AU19" s="34"/>
      <c r="AV19" s="34"/>
      <c r="AW19" s="34"/>
      <c r="AX19" s="34"/>
      <c r="AY19" s="34"/>
      <c r="AZ19" s="34"/>
      <c r="BA19" s="44" t="str">
        <f t="shared" si="5"/>
        <v/>
      </c>
      <c r="BB19" s="34"/>
      <c r="BC19" s="34"/>
      <c r="BD19" s="34"/>
    </row>
    <row r="20" customHeight="1" spans="1:56">
      <c r="A20" s="107" t="str">
        <f t="shared" si="3"/>
        <v/>
      </c>
      <c r="B20" s="9"/>
      <c r="C20" s="13"/>
      <c r="D20" s="13"/>
      <c r="E20" s="9"/>
      <c r="F20" s="139"/>
      <c r="G20" s="13"/>
      <c r="H20" s="9"/>
      <c r="I20" s="15"/>
      <c r="J20" s="15"/>
      <c r="K20" s="15"/>
      <c r="L20" s="15"/>
      <c r="M20" s="15"/>
      <c r="N20" s="15"/>
      <c r="O20" s="15">
        <f t="shared" si="6"/>
        <v>0</v>
      </c>
      <c r="P20" s="15">
        <f t="shared" si="6"/>
        <v>0</v>
      </c>
      <c r="Q20" s="15">
        <f t="shared" si="6"/>
        <v>0</v>
      </c>
      <c r="R20" s="16"/>
      <c r="S20" s="9"/>
      <c r="T20" s="16"/>
      <c r="U20" s="16" t="str">
        <f t="shared" si="4"/>
        <v/>
      </c>
      <c r="V20" s="27"/>
      <c r="X20" s="28"/>
      <c r="Y20" s="28"/>
      <c r="Z20" s="28"/>
      <c r="AA20" s="28"/>
      <c r="AB20" s="28"/>
      <c r="AC20" s="28"/>
      <c r="AD20" s="28"/>
      <c r="AE20" s="28"/>
      <c r="AF20" s="28"/>
      <c r="AG20" s="28"/>
      <c r="AH20" s="28"/>
      <c r="AI20" s="35"/>
      <c r="AJ20" s="34"/>
      <c r="AK20" s="28"/>
      <c r="AL20" s="34"/>
      <c r="AM20" s="34"/>
      <c r="AN20" s="34"/>
      <c r="AO20" s="34"/>
      <c r="AP20" s="34"/>
      <c r="AQ20" s="34"/>
      <c r="AR20" s="34"/>
      <c r="AS20" s="34"/>
      <c r="AT20" s="34"/>
      <c r="AU20" s="34"/>
      <c r="AV20" s="34"/>
      <c r="AW20" s="34"/>
      <c r="AX20" s="34"/>
      <c r="AY20" s="34"/>
      <c r="AZ20" s="34"/>
      <c r="BA20" s="44" t="str">
        <f t="shared" si="5"/>
        <v/>
      </c>
      <c r="BB20" s="34"/>
      <c r="BC20" s="34"/>
      <c r="BD20" s="34"/>
    </row>
    <row r="21" customHeight="1" spans="1:56">
      <c r="A21" s="107" t="str">
        <f t="shared" si="3"/>
        <v/>
      </c>
      <c r="B21" s="9"/>
      <c r="C21" s="13"/>
      <c r="D21" s="13"/>
      <c r="E21" s="9"/>
      <c r="F21" s="139"/>
      <c r="G21" s="13"/>
      <c r="H21" s="9"/>
      <c r="I21" s="15"/>
      <c r="J21" s="15"/>
      <c r="K21" s="15"/>
      <c r="L21" s="15"/>
      <c r="M21" s="15"/>
      <c r="N21" s="15"/>
      <c r="O21" s="15">
        <f t="shared" si="6"/>
        <v>0</v>
      </c>
      <c r="P21" s="15">
        <f t="shared" si="6"/>
        <v>0</v>
      </c>
      <c r="Q21" s="15">
        <f t="shared" si="6"/>
        <v>0</v>
      </c>
      <c r="R21" s="16"/>
      <c r="S21" s="9"/>
      <c r="T21" s="16"/>
      <c r="U21" s="16" t="str">
        <f t="shared" si="4"/>
        <v/>
      </c>
      <c r="V21" s="27"/>
      <c r="X21" s="28"/>
      <c r="Y21" s="28"/>
      <c r="Z21" s="28"/>
      <c r="AA21" s="28"/>
      <c r="AB21" s="28"/>
      <c r="AC21" s="28"/>
      <c r="AD21" s="28"/>
      <c r="AE21" s="28"/>
      <c r="AF21" s="28"/>
      <c r="AG21" s="28"/>
      <c r="AH21" s="28"/>
      <c r="AI21" s="35"/>
      <c r="AJ21" s="34"/>
      <c r="AK21" s="28"/>
      <c r="AL21" s="34"/>
      <c r="AM21" s="34"/>
      <c r="AN21" s="34"/>
      <c r="AO21" s="34"/>
      <c r="AP21" s="34"/>
      <c r="AQ21" s="34"/>
      <c r="AR21" s="34"/>
      <c r="AS21" s="34"/>
      <c r="AT21" s="34"/>
      <c r="AU21" s="34"/>
      <c r="AV21" s="34"/>
      <c r="AW21" s="34"/>
      <c r="AX21" s="34"/>
      <c r="AY21" s="34"/>
      <c r="AZ21" s="34"/>
      <c r="BA21" s="44" t="str">
        <f t="shared" si="5"/>
        <v/>
      </c>
      <c r="BB21" s="34"/>
      <c r="BC21" s="34"/>
      <c r="BD21" s="34"/>
    </row>
    <row r="22" customHeight="1" spans="1:56">
      <c r="A22" s="107" t="str">
        <f t="shared" si="3"/>
        <v/>
      </c>
      <c r="B22" s="9"/>
      <c r="C22" s="13"/>
      <c r="D22" s="13"/>
      <c r="E22" s="9"/>
      <c r="F22" s="139"/>
      <c r="G22" s="13"/>
      <c r="H22" s="9"/>
      <c r="I22" s="15"/>
      <c r="J22" s="15"/>
      <c r="K22" s="15"/>
      <c r="L22" s="15"/>
      <c r="M22" s="15"/>
      <c r="N22" s="15"/>
      <c r="O22" s="15">
        <f t="shared" ref="O22:O23" si="7">I22+L22</f>
        <v>0</v>
      </c>
      <c r="P22" s="15">
        <f t="shared" ref="P22:P23" si="8">J22+M22</f>
        <v>0</v>
      </c>
      <c r="Q22" s="15">
        <f t="shared" ref="Q22:Q23" si="9">K22+N22</f>
        <v>0</v>
      </c>
      <c r="R22" s="16"/>
      <c r="S22" s="9"/>
      <c r="T22" s="16"/>
      <c r="U22" s="16" t="str">
        <f t="shared" si="4"/>
        <v/>
      </c>
      <c r="V22" s="27"/>
      <c r="X22" s="28"/>
      <c r="Y22" s="28"/>
      <c r="Z22" s="28"/>
      <c r="AA22" s="28"/>
      <c r="AB22" s="28"/>
      <c r="AC22" s="28"/>
      <c r="AD22" s="28"/>
      <c r="AE22" s="28"/>
      <c r="AF22" s="28"/>
      <c r="AG22" s="28"/>
      <c r="AH22" s="28"/>
      <c r="AI22" s="35"/>
      <c r="AJ22" s="34"/>
      <c r="AK22" s="28"/>
      <c r="AL22" s="34"/>
      <c r="AM22" s="34"/>
      <c r="AN22" s="34"/>
      <c r="AO22" s="34"/>
      <c r="AP22" s="34"/>
      <c r="AQ22" s="34"/>
      <c r="AR22" s="34"/>
      <c r="AS22" s="34"/>
      <c r="AT22" s="34"/>
      <c r="AU22" s="34"/>
      <c r="AV22" s="34"/>
      <c r="AW22" s="34"/>
      <c r="AX22" s="34"/>
      <c r="AY22" s="34"/>
      <c r="AZ22" s="34"/>
      <c r="BA22" s="44" t="str">
        <f t="shared" si="5"/>
        <v/>
      </c>
      <c r="BB22" s="34"/>
      <c r="BC22" s="34"/>
      <c r="BD22" s="34"/>
    </row>
    <row r="23" customHeight="1" spans="1:56">
      <c r="A23" s="107" t="str">
        <f t="shared" si="3"/>
        <v/>
      </c>
      <c r="B23" s="9"/>
      <c r="C23" s="13"/>
      <c r="D23" s="13"/>
      <c r="E23" s="9"/>
      <c r="F23" s="139"/>
      <c r="G23" s="13"/>
      <c r="H23" s="9"/>
      <c r="I23" s="15"/>
      <c r="J23" s="15"/>
      <c r="K23" s="15"/>
      <c r="L23" s="15"/>
      <c r="M23" s="15"/>
      <c r="N23" s="15"/>
      <c r="O23" s="15">
        <f t="shared" si="7"/>
        <v>0</v>
      </c>
      <c r="P23" s="15">
        <f t="shared" si="8"/>
        <v>0</v>
      </c>
      <c r="Q23" s="15">
        <f t="shared" si="9"/>
        <v>0</v>
      </c>
      <c r="R23" s="16"/>
      <c r="S23" s="9"/>
      <c r="T23" s="16"/>
      <c r="U23" s="16" t="str">
        <f t="shared" si="4"/>
        <v/>
      </c>
      <c r="V23" s="27"/>
      <c r="X23" s="28"/>
      <c r="Y23" s="28"/>
      <c r="Z23" s="28"/>
      <c r="AA23" s="28"/>
      <c r="AB23" s="28"/>
      <c r="AC23" s="28"/>
      <c r="AD23" s="28"/>
      <c r="AE23" s="28"/>
      <c r="AF23" s="28"/>
      <c r="AG23" s="28"/>
      <c r="AH23" s="28"/>
      <c r="AI23" s="35"/>
      <c r="AJ23" s="34"/>
      <c r="AK23" s="28"/>
      <c r="AL23" s="34"/>
      <c r="AM23" s="34"/>
      <c r="AN23" s="34"/>
      <c r="AO23" s="34"/>
      <c r="AP23" s="34"/>
      <c r="AQ23" s="34"/>
      <c r="AR23" s="34"/>
      <c r="AS23" s="34"/>
      <c r="AT23" s="34"/>
      <c r="AU23" s="34"/>
      <c r="AV23" s="34"/>
      <c r="AW23" s="34"/>
      <c r="AX23" s="34"/>
      <c r="AY23" s="34"/>
      <c r="AZ23" s="34"/>
      <c r="BA23" s="44" t="str">
        <f t="shared" si="5"/>
        <v/>
      </c>
      <c r="BB23" s="34"/>
      <c r="BC23" s="34"/>
      <c r="BD23" s="34"/>
    </row>
    <row r="24" customHeight="1" spans="1:56">
      <c r="A24" s="107" t="str">
        <f t="shared" si="3"/>
        <v/>
      </c>
      <c r="B24" s="9"/>
      <c r="C24" s="13"/>
      <c r="D24" s="13"/>
      <c r="E24" s="9"/>
      <c r="F24" s="139"/>
      <c r="G24" s="13"/>
      <c r="H24" s="9"/>
      <c r="I24" s="15"/>
      <c r="J24" s="15"/>
      <c r="K24" s="15"/>
      <c r="L24" s="15"/>
      <c r="M24" s="15"/>
      <c r="N24" s="15"/>
      <c r="O24" s="15">
        <f t="shared" si="6"/>
        <v>0</v>
      </c>
      <c r="P24" s="15">
        <f t="shared" si="6"/>
        <v>0</v>
      </c>
      <c r="Q24" s="15">
        <f t="shared" si="6"/>
        <v>0</v>
      </c>
      <c r="R24" s="16"/>
      <c r="S24" s="9"/>
      <c r="T24" s="16"/>
      <c r="U24" s="16" t="str">
        <f t="shared" si="4"/>
        <v/>
      </c>
      <c r="V24" s="27"/>
      <c r="X24" s="28"/>
      <c r="Y24" s="28"/>
      <c r="Z24" s="28"/>
      <c r="AA24" s="28"/>
      <c r="AB24" s="28"/>
      <c r="AC24" s="28"/>
      <c r="AD24" s="28"/>
      <c r="AE24" s="28"/>
      <c r="AF24" s="28"/>
      <c r="AG24" s="28"/>
      <c r="AH24" s="28"/>
      <c r="AI24" s="35"/>
      <c r="AJ24" s="34"/>
      <c r="AK24" s="28"/>
      <c r="AL24" s="34"/>
      <c r="AM24" s="34"/>
      <c r="AN24" s="34"/>
      <c r="AO24" s="34"/>
      <c r="AP24" s="34"/>
      <c r="AQ24" s="34"/>
      <c r="AR24" s="34"/>
      <c r="AS24" s="34"/>
      <c r="AT24" s="34"/>
      <c r="AU24" s="34"/>
      <c r="AV24" s="34"/>
      <c r="AW24" s="34"/>
      <c r="AX24" s="34"/>
      <c r="AY24" s="34"/>
      <c r="AZ24" s="34"/>
      <c r="BA24" s="44" t="str">
        <f t="shared" si="5"/>
        <v/>
      </c>
      <c r="BB24" s="34"/>
      <c r="BC24" s="34"/>
      <c r="BD24" s="34"/>
    </row>
    <row r="25" customHeight="1" spans="1:56">
      <c r="A25" s="107" t="str">
        <f t="shared" si="3"/>
        <v/>
      </c>
      <c r="B25" s="9"/>
      <c r="C25" s="13"/>
      <c r="D25" s="13"/>
      <c r="E25" s="9"/>
      <c r="F25" s="139"/>
      <c r="G25" s="13"/>
      <c r="H25" s="9"/>
      <c r="I25" s="15"/>
      <c r="J25" s="15"/>
      <c r="K25" s="15"/>
      <c r="L25" s="15"/>
      <c r="M25" s="15"/>
      <c r="N25" s="15"/>
      <c r="O25" s="15">
        <f t="shared" si="6"/>
        <v>0</v>
      </c>
      <c r="P25" s="15">
        <f t="shared" si="6"/>
        <v>0</v>
      </c>
      <c r="Q25" s="15">
        <f t="shared" si="6"/>
        <v>0</v>
      </c>
      <c r="R25" s="16"/>
      <c r="S25" s="9"/>
      <c r="T25" s="16"/>
      <c r="U25" s="16" t="str">
        <f t="shared" si="4"/>
        <v/>
      </c>
      <c r="V25" s="27"/>
      <c r="X25" s="28"/>
      <c r="Y25" s="28"/>
      <c r="Z25" s="28"/>
      <c r="AA25" s="28"/>
      <c r="AB25" s="28"/>
      <c r="AC25" s="28"/>
      <c r="AD25" s="28"/>
      <c r="AE25" s="28"/>
      <c r="AF25" s="28"/>
      <c r="AG25" s="28"/>
      <c r="AH25" s="28"/>
      <c r="AI25" s="35"/>
      <c r="AJ25" s="34"/>
      <c r="AK25" s="28"/>
      <c r="AL25" s="34"/>
      <c r="AM25" s="34"/>
      <c r="AN25" s="34"/>
      <c r="AO25" s="34"/>
      <c r="AP25" s="34"/>
      <c r="AQ25" s="34"/>
      <c r="AR25" s="34"/>
      <c r="AS25" s="34"/>
      <c r="AT25" s="34"/>
      <c r="AU25" s="34"/>
      <c r="AV25" s="34"/>
      <c r="AW25" s="34"/>
      <c r="AX25" s="34"/>
      <c r="AY25" s="34"/>
      <c r="AZ25" s="34"/>
      <c r="BA25" s="44" t="str">
        <f t="shared" si="5"/>
        <v/>
      </c>
      <c r="BB25" s="34"/>
      <c r="BC25" s="34"/>
      <c r="BD25" s="34"/>
    </row>
    <row r="26" customHeight="1" spans="1:56">
      <c r="A26" s="107" t="str">
        <f t="shared" si="3"/>
        <v/>
      </c>
      <c r="B26" s="9"/>
      <c r="C26" s="13"/>
      <c r="D26" s="13"/>
      <c r="E26" s="9"/>
      <c r="F26" s="139"/>
      <c r="G26" s="13"/>
      <c r="H26" s="9"/>
      <c r="I26" s="15"/>
      <c r="J26" s="15"/>
      <c r="K26" s="15"/>
      <c r="L26" s="15"/>
      <c r="M26" s="15"/>
      <c r="N26" s="15"/>
      <c r="O26" s="15">
        <f t="shared" si="6"/>
        <v>0</v>
      </c>
      <c r="P26" s="15">
        <f t="shared" si="6"/>
        <v>0</v>
      </c>
      <c r="Q26" s="15">
        <f t="shared" si="6"/>
        <v>0</v>
      </c>
      <c r="R26" s="16"/>
      <c r="S26" s="9"/>
      <c r="T26" s="16"/>
      <c r="U26" s="16" t="str">
        <f t="shared" si="4"/>
        <v/>
      </c>
      <c r="V26" s="27"/>
      <c r="X26" s="28"/>
      <c r="Y26" s="28"/>
      <c r="Z26" s="28"/>
      <c r="AA26" s="28"/>
      <c r="AB26" s="28"/>
      <c r="AC26" s="28"/>
      <c r="AD26" s="28"/>
      <c r="AE26" s="28"/>
      <c r="AF26" s="28"/>
      <c r="AG26" s="28"/>
      <c r="AH26" s="28"/>
      <c r="AI26" s="35"/>
      <c r="AJ26" s="34"/>
      <c r="AK26" s="28"/>
      <c r="AL26" s="34"/>
      <c r="AM26" s="34"/>
      <c r="AN26" s="34"/>
      <c r="AO26" s="34"/>
      <c r="AP26" s="34"/>
      <c r="AQ26" s="34"/>
      <c r="AR26" s="34"/>
      <c r="AS26" s="34"/>
      <c r="AT26" s="34"/>
      <c r="AU26" s="34"/>
      <c r="AV26" s="34"/>
      <c r="AW26" s="34"/>
      <c r="AX26" s="34"/>
      <c r="AY26" s="34"/>
      <c r="AZ26" s="34"/>
      <c r="BA26" s="44" t="str">
        <f t="shared" si="5"/>
        <v/>
      </c>
      <c r="BB26" s="34"/>
      <c r="BC26" s="34"/>
      <c r="BD26" s="34"/>
    </row>
    <row r="27" customHeight="1" spans="1:56">
      <c r="A27" s="107" t="str">
        <f t="shared" si="3"/>
        <v/>
      </c>
      <c r="B27" s="9"/>
      <c r="C27" s="13"/>
      <c r="D27" s="13"/>
      <c r="E27" s="9"/>
      <c r="F27" s="139"/>
      <c r="G27" s="13"/>
      <c r="H27" s="9"/>
      <c r="I27" s="15"/>
      <c r="J27" s="15"/>
      <c r="K27" s="15"/>
      <c r="L27" s="15"/>
      <c r="M27" s="15"/>
      <c r="N27" s="15"/>
      <c r="O27" s="15">
        <f t="shared" si="6"/>
        <v>0</v>
      </c>
      <c r="P27" s="15">
        <f t="shared" si="6"/>
        <v>0</v>
      </c>
      <c r="Q27" s="15">
        <f t="shared" si="6"/>
        <v>0</v>
      </c>
      <c r="R27" s="16"/>
      <c r="S27" s="9"/>
      <c r="T27" s="16"/>
      <c r="U27" s="16"/>
      <c r="V27" s="27"/>
      <c r="X27" s="28"/>
      <c r="Y27" s="28"/>
      <c r="Z27" s="28"/>
      <c r="AA27" s="28"/>
      <c r="AB27" s="28"/>
      <c r="AC27" s="28"/>
      <c r="AD27" s="28"/>
      <c r="AE27" s="28"/>
      <c r="AF27" s="28"/>
      <c r="AG27" s="28"/>
      <c r="AH27" s="28"/>
      <c r="AI27" s="35"/>
      <c r="AJ27" s="34"/>
      <c r="AK27" s="28"/>
      <c r="AL27" s="34"/>
      <c r="AM27" s="34"/>
      <c r="AN27" s="34"/>
      <c r="AO27" s="34"/>
      <c r="AP27" s="34"/>
      <c r="AQ27" s="34"/>
      <c r="AR27" s="34"/>
      <c r="AS27" s="34"/>
      <c r="AT27" s="34"/>
      <c r="AU27" s="34"/>
      <c r="AV27" s="34"/>
      <c r="AW27" s="34"/>
      <c r="AX27" s="34"/>
      <c r="AY27" s="34"/>
      <c r="AZ27" s="34"/>
      <c r="BA27" s="44" t="str">
        <f t="shared" si="5"/>
        <v/>
      </c>
      <c r="BB27" s="34"/>
      <c r="BC27" s="34"/>
      <c r="BD27" s="34"/>
    </row>
    <row r="28" customHeight="1" spans="1:56">
      <c r="A28" s="107" t="str">
        <f t="shared" si="3"/>
        <v/>
      </c>
      <c r="B28" s="9"/>
      <c r="C28" s="13"/>
      <c r="D28" s="13"/>
      <c r="E28" s="9"/>
      <c r="F28" s="139"/>
      <c r="G28" s="13"/>
      <c r="H28" s="9"/>
      <c r="I28" s="15"/>
      <c r="J28" s="15"/>
      <c r="K28" s="15"/>
      <c r="L28" s="15"/>
      <c r="M28" s="15"/>
      <c r="N28" s="15"/>
      <c r="O28" s="15">
        <f t="shared" si="6"/>
        <v>0</v>
      </c>
      <c r="P28" s="15">
        <f t="shared" si="6"/>
        <v>0</v>
      </c>
      <c r="Q28" s="15">
        <f t="shared" si="6"/>
        <v>0</v>
      </c>
      <c r="R28" s="16"/>
      <c r="S28" s="9"/>
      <c r="T28" s="16"/>
      <c r="U28" s="16" t="str">
        <f t="shared" si="4"/>
        <v/>
      </c>
      <c r="V28" s="27"/>
      <c r="X28" s="28"/>
      <c r="Y28" s="28"/>
      <c r="Z28" s="28"/>
      <c r="AA28" s="28"/>
      <c r="AB28" s="28"/>
      <c r="AC28" s="28"/>
      <c r="AD28" s="28"/>
      <c r="AE28" s="28"/>
      <c r="AF28" s="28"/>
      <c r="AG28" s="28"/>
      <c r="AH28" s="28"/>
      <c r="AI28" s="35"/>
      <c r="AJ28" s="34"/>
      <c r="AK28" s="28"/>
      <c r="AL28" s="34"/>
      <c r="AM28" s="34"/>
      <c r="AN28" s="34"/>
      <c r="AO28" s="34"/>
      <c r="AP28" s="34"/>
      <c r="AQ28" s="34"/>
      <c r="AR28" s="34"/>
      <c r="AS28" s="34"/>
      <c r="AT28" s="34"/>
      <c r="AU28" s="34"/>
      <c r="AV28" s="34"/>
      <c r="AW28" s="34"/>
      <c r="AX28" s="34"/>
      <c r="AY28" s="34"/>
      <c r="AZ28" s="34"/>
      <c r="BA28" s="44" t="str">
        <f t="shared" si="5"/>
        <v/>
      </c>
      <c r="BB28" s="34"/>
      <c r="BC28" s="34"/>
      <c r="BD28" s="34"/>
    </row>
    <row r="29" customHeight="1" spans="1:56">
      <c r="A29" s="17" t="s">
        <v>1359</v>
      </c>
      <c r="B29" s="137"/>
      <c r="C29" s="137"/>
      <c r="D29" s="14"/>
      <c r="E29" s="9"/>
      <c r="F29" s="139"/>
      <c r="G29" s="13"/>
      <c r="H29" s="9"/>
      <c r="I29" s="16">
        <f t="shared" ref="I29:R29" si="10">SUM(I8:I28)</f>
        <v>0</v>
      </c>
      <c r="J29" s="16">
        <f t="shared" si="10"/>
        <v>0</v>
      </c>
      <c r="K29" s="16">
        <f t="shared" si="10"/>
        <v>0</v>
      </c>
      <c r="L29" s="16">
        <f t="shared" si="10"/>
        <v>0</v>
      </c>
      <c r="M29" s="16">
        <f t="shared" si="10"/>
        <v>0</v>
      </c>
      <c r="N29" s="16">
        <f t="shared" si="10"/>
        <v>0</v>
      </c>
      <c r="O29" s="16">
        <f t="shared" si="10"/>
        <v>0</v>
      </c>
      <c r="P29" s="16">
        <f t="shared" si="10"/>
        <v>0</v>
      </c>
      <c r="Q29" s="16">
        <f t="shared" si="10"/>
        <v>0</v>
      </c>
      <c r="R29" s="16">
        <f t="shared" si="10"/>
        <v>0</v>
      </c>
      <c r="S29" s="9"/>
      <c r="T29" s="16">
        <f>SUM(T8:T28)</f>
        <v>0</v>
      </c>
      <c r="U29" s="16" t="str">
        <f t="shared" si="4"/>
        <v/>
      </c>
      <c r="V29" s="27"/>
      <c r="X29" s="28"/>
      <c r="Y29" s="28"/>
      <c r="Z29" s="28"/>
      <c r="AA29" s="28"/>
      <c r="AB29" s="28"/>
      <c r="AC29" s="28"/>
      <c r="AD29" s="28"/>
      <c r="AE29" s="28"/>
      <c r="AF29" s="28"/>
      <c r="AG29" s="28"/>
      <c r="AH29" s="28"/>
      <c r="AI29" s="35"/>
      <c r="AJ29" s="34"/>
      <c r="AK29" s="28"/>
      <c r="AL29" s="34"/>
      <c r="AM29" s="34"/>
      <c r="AN29" s="34"/>
      <c r="AO29" s="34"/>
      <c r="AP29" s="34"/>
      <c r="AQ29" s="34"/>
      <c r="AR29" s="34"/>
      <c r="AS29" s="34"/>
      <c r="AT29" s="34"/>
      <c r="AU29" s="34"/>
      <c r="AV29" s="34"/>
      <c r="AW29" s="34"/>
      <c r="AX29" s="34"/>
      <c r="AY29" s="34"/>
      <c r="AZ29" s="34"/>
      <c r="BA29" s="44" t="str">
        <f t="shared" si="5"/>
        <v/>
      </c>
      <c r="BB29" s="34"/>
      <c r="BC29" s="34"/>
      <c r="BD29" s="34"/>
    </row>
    <row r="30" customHeight="1" spans="1:56">
      <c r="A30" s="17" t="s">
        <v>1360</v>
      </c>
      <c r="B30" s="137"/>
      <c r="C30" s="137"/>
      <c r="D30" s="14"/>
      <c r="E30" s="9"/>
      <c r="F30" s="139"/>
      <c r="G30" s="27"/>
      <c r="H30" s="9"/>
      <c r="I30" s="16"/>
      <c r="J30" s="27">
        <f>K29</f>
        <v>0</v>
      </c>
      <c r="K30" s="27"/>
      <c r="L30" s="16"/>
      <c r="M30" s="27">
        <f>N29</f>
        <v>0</v>
      </c>
      <c r="N30" s="27"/>
      <c r="O30" s="16"/>
      <c r="P30" s="27">
        <f>Q29</f>
        <v>0</v>
      </c>
      <c r="Q30" s="27"/>
      <c r="R30" s="16"/>
      <c r="S30" s="9"/>
      <c r="T30" s="16"/>
      <c r="U30" s="151"/>
      <c r="V30" s="27"/>
      <c r="X30" s="28"/>
      <c r="Y30" s="28"/>
      <c r="Z30" s="28"/>
      <c r="AA30" s="28"/>
      <c r="AB30" s="28"/>
      <c r="AC30" s="28"/>
      <c r="AD30" s="28"/>
      <c r="AE30" s="28"/>
      <c r="AF30" s="28"/>
      <c r="AG30" s="28"/>
      <c r="AH30" s="28"/>
      <c r="AI30" s="35"/>
      <c r="AJ30" s="34"/>
      <c r="AK30" s="28"/>
      <c r="AL30" s="34"/>
      <c r="AM30" s="34"/>
      <c r="AN30" s="34"/>
      <c r="AO30" s="34"/>
      <c r="AP30" s="34"/>
      <c r="AQ30" s="34"/>
      <c r="AR30" s="34"/>
      <c r="AS30" s="34"/>
      <c r="AT30" s="34"/>
      <c r="AU30" s="34"/>
      <c r="AV30" s="34"/>
      <c r="AW30" s="34"/>
      <c r="AX30" s="34"/>
      <c r="AY30" s="34"/>
      <c r="AZ30" s="34"/>
      <c r="BA30" s="44" t="str">
        <f t="shared" si="5"/>
        <v/>
      </c>
      <c r="BB30" s="34"/>
      <c r="BC30" s="34"/>
      <c r="BD30" s="34"/>
    </row>
    <row r="31" customHeight="1" spans="1:56">
      <c r="A31" s="17" t="s">
        <v>1361</v>
      </c>
      <c r="B31" s="137"/>
      <c r="C31" s="137"/>
      <c r="D31" s="14"/>
      <c r="E31" s="9"/>
      <c r="F31" s="15">
        <f>SUM(F8:F28)</f>
        <v>0</v>
      </c>
      <c r="G31" s="9"/>
      <c r="H31" s="9"/>
      <c r="I31" s="16">
        <f>I29-I30</f>
        <v>0</v>
      </c>
      <c r="J31" s="16">
        <f>J29-J30</f>
        <v>0</v>
      </c>
      <c r="K31" s="16"/>
      <c r="L31" s="16">
        <f>L29-L30</f>
        <v>0</v>
      </c>
      <c r="M31" s="16">
        <f>M29-M30</f>
        <v>0</v>
      </c>
      <c r="N31" s="16"/>
      <c r="O31" s="16">
        <f>O29-O30</f>
        <v>0</v>
      </c>
      <c r="P31" s="16">
        <f>P29-P30</f>
        <v>0</v>
      </c>
      <c r="Q31" s="16"/>
      <c r="R31" s="16">
        <f>R29-R30</f>
        <v>0</v>
      </c>
      <c r="S31" s="9"/>
      <c r="T31" s="16">
        <f>T29-T30</f>
        <v>0</v>
      </c>
      <c r="U31" s="151" t="str">
        <f>IF(P31=0,"",(T31-P31)/P31*100)</f>
        <v/>
      </c>
      <c r="V31" s="27"/>
      <c r="X31" s="28"/>
      <c r="Y31" s="28"/>
      <c r="Z31" s="28"/>
      <c r="AA31" s="28"/>
      <c r="AB31" s="28"/>
      <c r="AC31" s="28"/>
      <c r="AD31" s="28"/>
      <c r="AE31" s="28"/>
      <c r="AF31" s="28"/>
      <c r="AG31" s="28"/>
      <c r="AH31" s="28"/>
      <c r="AI31" s="35"/>
      <c r="AJ31" s="34"/>
      <c r="AK31" s="28"/>
      <c r="AL31" s="34"/>
      <c r="AM31" s="34"/>
      <c r="AN31" s="34"/>
      <c r="AO31" s="34"/>
      <c r="AP31" s="34"/>
      <c r="AQ31" s="34"/>
      <c r="AR31" s="34"/>
      <c r="AS31" s="34"/>
      <c r="AT31" s="34"/>
      <c r="AU31" s="34"/>
      <c r="AV31" s="34"/>
      <c r="AW31" s="34"/>
      <c r="AX31" s="34"/>
      <c r="AY31" s="34"/>
      <c r="AZ31" s="34"/>
      <c r="BA31" s="44" t="str">
        <f t="shared" si="5"/>
        <v/>
      </c>
      <c r="BB31" s="34"/>
      <c r="BC31" s="34"/>
      <c r="BD31" s="34"/>
    </row>
    <row r="32" customHeight="1" spans="1:20">
      <c r="A32" s="3" t="str">
        <f>基本信息输入表!$K$6&amp;"填表人："&amp;基本信息输入表!$M$65</f>
        <v>被评估单位填表人：</v>
      </c>
      <c r="T32" s="3" t="str">
        <f>"评估人员："&amp;基本信息输入表!$Q$65</f>
        <v>评估人员：</v>
      </c>
    </row>
    <row r="33" customHeight="1" spans="1:1">
      <c r="A33" s="3" t="str">
        <f>"填表日期："&amp;YEAR(基本信息输入表!$O$65)&amp;"年"&amp;MONTH(基本信息输入表!$O$65)&amp;"月"&amp;DAY(基本信息输入表!$O$65)&amp;"日"</f>
        <v>填表日期：1900年1月0日</v>
      </c>
    </row>
    <row r="34" customHeight="1" spans="23:23">
      <c r="W34" s="29" t="s">
        <v>466</v>
      </c>
    </row>
  </sheetData>
  <mergeCells count="45">
    <mergeCell ref="A2:V2"/>
    <mergeCell ref="A3:V3"/>
    <mergeCell ref="X5:AD5"/>
    <mergeCell ref="AE5:AP5"/>
    <mergeCell ref="AQ5:AZ5"/>
    <mergeCell ref="BA5:BD5"/>
    <mergeCell ref="I6:K6"/>
    <mergeCell ref="L6:N6"/>
    <mergeCell ref="O6:P6"/>
    <mergeCell ref="R6:T6"/>
    <mergeCell ref="AE6:AJ6"/>
    <mergeCell ref="AK6:AL6"/>
    <mergeCell ref="AM6:AN6"/>
    <mergeCell ref="AR6:AS6"/>
    <mergeCell ref="AT6:AX6"/>
    <mergeCell ref="A29:D29"/>
    <mergeCell ref="A30:D30"/>
    <mergeCell ref="A31:D31"/>
    <mergeCell ref="A6:A7"/>
    <mergeCell ref="B6:B7"/>
    <mergeCell ref="C6:C7"/>
    <mergeCell ref="D6:D7"/>
    <mergeCell ref="E6:E7"/>
    <mergeCell ref="F6:F7"/>
    <mergeCell ref="G6:G7"/>
    <mergeCell ref="H6:H7"/>
    <mergeCell ref="Q6:Q7"/>
    <mergeCell ref="U6:U7"/>
    <mergeCell ref="V6:V7"/>
    <mergeCell ref="X6:X7"/>
    <mergeCell ref="Y6:Y7"/>
    <mergeCell ref="Z6:Z7"/>
    <mergeCell ref="AA6:AA7"/>
    <mergeCell ref="AB6:AB7"/>
    <mergeCell ref="AC6:AC7"/>
    <mergeCell ref="AD6:AD7"/>
    <mergeCell ref="AO6:AO7"/>
    <mergeCell ref="AP6:AP7"/>
    <mergeCell ref="AQ6:AQ7"/>
    <mergeCell ref="AY6:AY7"/>
    <mergeCell ref="AZ6:AZ7"/>
    <mergeCell ref="BA6:BA7"/>
    <mergeCell ref="BB6:BB7"/>
    <mergeCell ref="BC6:BC7"/>
    <mergeCell ref="BD6:BD7"/>
  </mergeCells>
  <dataValidations count="4">
    <dataValidation type="list" allowBlank="1" showInputMessage="1" showErrorMessage="1" sqref="AK8:AK31">
      <formula1>基本信息输入表!$A$126:$A$128</formula1>
    </dataValidation>
    <dataValidation type="list" allowBlank="1" showInputMessage="1" showErrorMessage="1" sqref="AM8:AM31">
      <formula1>基本信息输入表!$A$129:$A$132</formula1>
    </dataValidation>
    <dataValidation type="list" allowBlank="1" showInputMessage="1" showErrorMessage="1" sqref="X8:AB31">
      <formula1>$A$108:$A$109</formula1>
    </dataValidation>
    <dataValidation type="list" allowBlank="1" showInputMessage="1" showErrorMessage="1" sqref="AE8:AH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4" fitToHeight="1000" orientation="landscape"/>
  <headerFooter scaleWithDoc="0">
    <oddFooter>&amp;R&amp;"宋体,常规"&amp;10&amp;P/&amp;N</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workbookViewId="0">
      <selection activeCell="F8" sqref="F8"/>
    </sheetView>
  </sheetViews>
  <sheetFormatPr defaultColWidth="9" defaultRowHeight="15.75" customHeight="1"/>
  <cols>
    <col min="1" max="1" width="8.75" style="3" customWidth="1"/>
    <col min="2" max="2" width="30.75" style="3" customWidth="1"/>
    <col min="3" max="4" width="18.625" style="3" hidden="1" customWidth="1" outlineLevel="1"/>
    <col min="5" max="5" width="18.625" style="3" customWidth="1" collapsed="1"/>
    <col min="6" max="7" width="18.625" style="3" customWidth="1"/>
    <col min="8" max="8" width="13" style="3" customWidth="1"/>
    <col min="9" max="16384" width="9" style="3"/>
  </cols>
  <sheetData>
    <row r="1" customHeight="1" spans="1:1">
      <c r="A1" s="5" t="s">
        <v>435</v>
      </c>
    </row>
    <row r="2" s="1" customFormat="1" ht="30" customHeight="1" spans="1:8">
      <c r="A2" s="6" t="s">
        <v>1362</v>
      </c>
      <c r="B2" s="6"/>
      <c r="C2" s="6"/>
      <c r="D2" s="6"/>
      <c r="E2" s="6"/>
      <c r="F2" s="6"/>
      <c r="G2" s="6"/>
      <c r="H2" s="6"/>
    </row>
    <row r="3" customHeight="1" spans="1:8">
      <c r="A3" s="2" t="str">
        <f>"评估基准日："&amp;TEXT(基本信息输入表!M7,"yyyy年mm月dd日")</f>
        <v>评估基准日：2024年06月30日</v>
      </c>
      <c r="B3" s="2"/>
      <c r="C3" s="2"/>
      <c r="D3" s="2"/>
      <c r="E3" s="2"/>
      <c r="F3" s="2"/>
      <c r="G3" s="2"/>
      <c r="H3" s="2"/>
    </row>
    <row r="4" ht="14.1" customHeight="1" spans="1:8">
      <c r="A4" s="2"/>
      <c r="B4" s="2"/>
      <c r="C4" s="2"/>
      <c r="D4" s="2"/>
      <c r="E4" s="2"/>
      <c r="F4" s="2"/>
      <c r="G4" s="2"/>
      <c r="H4" s="21" t="s">
        <v>1363</v>
      </c>
    </row>
    <row r="5" customHeight="1" spans="1:8">
      <c r="A5" s="3" t="str">
        <f>基本信息输入表!K6&amp;"："&amp;基本信息输入表!M6</f>
        <v>被评估单位：贵州天然气能源投资股份有限公司</v>
      </c>
      <c r="H5" s="96" t="s">
        <v>469</v>
      </c>
    </row>
    <row r="6" s="2" customFormat="1" customHeight="1" spans="1:8">
      <c r="A6" s="9" t="s">
        <v>586</v>
      </c>
      <c r="B6" s="9" t="s">
        <v>587</v>
      </c>
      <c r="C6" s="141" t="s">
        <v>1291</v>
      </c>
      <c r="D6" s="141" t="s">
        <v>695</v>
      </c>
      <c r="E6" s="9" t="s">
        <v>442</v>
      </c>
      <c r="F6" s="9" t="s">
        <v>443</v>
      </c>
      <c r="G6" s="17" t="s">
        <v>444</v>
      </c>
      <c r="H6" s="9" t="s">
        <v>445</v>
      </c>
    </row>
    <row r="7" customHeight="1" spans="1:8">
      <c r="A7" s="9" t="s">
        <v>1364</v>
      </c>
      <c r="B7" s="142" t="s">
        <v>1365</v>
      </c>
      <c r="C7" s="15">
        <f>'4-12-1无形-土地'!N30</f>
        <v>0</v>
      </c>
      <c r="D7" s="15">
        <f>'4-12-1无形-土地'!O30</f>
        <v>0</v>
      </c>
      <c r="E7" s="15">
        <f>'4-12-1无形-土地'!P30</f>
        <v>0</v>
      </c>
      <c r="F7" s="15">
        <f>'4-12-1无形-土地'!Q30</f>
        <v>0</v>
      </c>
      <c r="G7" s="16">
        <f>F7-E7</f>
        <v>0</v>
      </c>
      <c r="H7" s="104" t="str">
        <f>IF(E7=0,"",G7/E7*100)</f>
        <v/>
      </c>
    </row>
    <row r="8" customHeight="1" spans="1:8">
      <c r="A8" s="9" t="s">
        <v>1366</v>
      </c>
      <c r="B8" s="142" t="s">
        <v>1367</v>
      </c>
      <c r="C8" s="15">
        <f>'4-12-2无形-矿业权'!J30</f>
        <v>0</v>
      </c>
      <c r="D8" s="15">
        <f>'4-12-2无形-矿业权'!K30</f>
        <v>0</v>
      </c>
      <c r="E8" s="15">
        <f>'4-12-2无形-矿业权'!L30</f>
        <v>0</v>
      </c>
      <c r="F8" s="15">
        <f>'4-12-2无形-矿业权'!M30</f>
        <v>0</v>
      </c>
      <c r="G8" s="16">
        <f>F8-E8</f>
        <v>0</v>
      </c>
      <c r="H8" s="104" t="str">
        <f>IF(E8=0,"",G8/E8*100)</f>
        <v/>
      </c>
    </row>
    <row r="9" customHeight="1" spans="1:8">
      <c r="A9" s="9" t="s">
        <v>1368</v>
      </c>
      <c r="B9" s="142" t="s">
        <v>1369</v>
      </c>
      <c r="C9" s="15">
        <f>'4-12-3无形-其他'!G27</f>
        <v>0</v>
      </c>
      <c r="D9" s="15">
        <f>'4-12-3无形-其他'!H27</f>
        <v>0</v>
      </c>
      <c r="E9" s="15">
        <f>'4-12-3无形-其他'!I27</f>
        <v>0</v>
      </c>
      <c r="F9" s="15">
        <f>'4-12-3无形-其他'!J27</f>
        <v>0</v>
      </c>
      <c r="G9" s="16">
        <f>F9-E9</f>
        <v>0</v>
      </c>
      <c r="H9" s="104" t="str">
        <f>IF(E9=0,"",G9/E9*100)</f>
        <v/>
      </c>
    </row>
    <row r="10" customHeight="1" spans="1:8">
      <c r="A10" s="9"/>
      <c r="B10" s="142"/>
      <c r="C10" s="142"/>
      <c r="D10" s="142"/>
      <c r="E10" s="15"/>
      <c r="F10" s="16"/>
      <c r="G10" s="16"/>
      <c r="H10" s="104"/>
    </row>
    <row r="11" customHeight="1" spans="1:8">
      <c r="A11" s="9"/>
      <c r="B11" s="142"/>
      <c r="C11" s="142"/>
      <c r="D11" s="142"/>
      <c r="E11" s="15"/>
      <c r="F11" s="16"/>
      <c r="G11" s="16"/>
      <c r="H11" s="104"/>
    </row>
    <row r="12" customHeight="1" spans="1:8">
      <c r="A12" s="9"/>
      <c r="B12" s="142"/>
      <c r="C12" s="142"/>
      <c r="D12" s="142"/>
      <c r="E12" s="15"/>
      <c r="F12" s="16"/>
      <c r="G12" s="16"/>
      <c r="H12" s="104"/>
    </row>
    <row r="13" customHeight="1" spans="1:8">
      <c r="A13" s="9"/>
      <c r="B13" s="142"/>
      <c r="C13" s="142"/>
      <c r="D13" s="142"/>
      <c r="E13" s="15"/>
      <c r="F13" s="16"/>
      <c r="G13" s="16"/>
      <c r="H13" s="104"/>
    </row>
    <row r="14" customHeight="1" spans="1:8">
      <c r="A14" s="9"/>
      <c r="B14" s="142"/>
      <c r="C14" s="142"/>
      <c r="D14" s="142"/>
      <c r="E14" s="15"/>
      <c r="F14" s="16"/>
      <c r="G14" s="16"/>
      <c r="H14" s="104"/>
    </row>
    <row r="15" customHeight="1" spans="1:8">
      <c r="A15" s="9"/>
      <c r="B15" s="142"/>
      <c r="C15" s="142"/>
      <c r="D15" s="142"/>
      <c r="E15" s="15"/>
      <c r="F15" s="16"/>
      <c r="G15" s="16"/>
      <c r="H15" s="104"/>
    </row>
    <row r="16" customHeight="1" spans="1:8">
      <c r="A16" s="9"/>
      <c r="B16" s="142"/>
      <c r="C16" s="142"/>
      <c r="D16" s="142"/>
      <c r="E16" s="15"/>
      <c r="F16" s="16"/>
      <c r="G16" s="16"/>
      <c r="H16" s="104"/>
    </row>
    <row r="17" customHeight="1" spans="1:8">
      <c r="A17" s="9"/>
      <c r="B17" s="142"/>
      <c r="C17" s="142"/>
      <c r="D17" s="142"/>
      <c r="E17" s="15"/>
      <c r="F17" s="16"/>
      <c r="G17" s="16"/>
      <c r="H17" s="104"/>
    </row>
    <row r="18" customHeight="1" spans="1:8">
      <c r="A18" s="9"/>
      <c r="B18" s="142"/>
      <c r="C18" s="142"/>
      <c r="D18" s="142"/>
      <c r="E18" s="15"/>
      <c r="F18" s="16"/>
      <c r="G18" s="16"/>
      <c r="H18" s="104"/>
    </row>
    <row r="19" customHeight="1" spans="1:8">
      <c r="A19" s="9"/>
      <c r="B19" s="142"/>
      <c r="C19" s="142"/>
      <c r="D19" s="142"/>
      <c r="E19" s="15"/>
      <c r="F19" s="16"/>
      <c r="G19" s="16"/>
      <c r="H19" s="104"/>
    </row>
    <row r="20" customHeight="1" spans="1:8">
      <c r="A20" s="9"/>
      <c r="B20" s="142"/>
      <c r="C20" s="142"/>
      <c r="D20" s="142"/>
      <c r="E20" s="15"/>
      <c r="F20" s="16"/>
      <c r="G20" s="16"/>
      <c r="H20" s="104"/>
    </row>
    <row r="21" customHeight="1" spans="1:8">
      <c r="A21" s="9"/>
      <c r="B21" s="142"/>
      <c r="C21" s="142"/>
      <c r="D21" s="142"/>
      <c r="E21" s="15"/>
      <c r="F21" s="16"/>
      <c r="G21" s="16"/>
      <c r="H21" s="104"/>
    </row>
    <row r="22" customHeight="1" spans="1:8">
      <c r="A22" s="9"/>
      <c r="B22" s="142"/>
      <c r="C22" s="142"/>
      <c r="D22" s="142"/>
      <c r="E22" s="15"/>
      <c r="F22" s="16"/>
      <c r="G22" s="16"/>
      <c r="H22" s="104"/>
    </row>
    <row r="23" customHeight="1" spans="1:8">
      <c r="A23" s="17" t="s">
        <v>1370</v>
      </c>
      <c r="B23" s="14"/>
      <c r="C23" s="15">
        <f>SUM(C7:C22)</f>
        <v>0</v>
      </c>
      <c r="D23" s="15">
        <f>SUM(D7:D22)</f>
        <v>0</v>
      </c>
      <c r="E23" s="15">
        <f>SUM(E7:E22)</f>
        <v>0</v>
      </c>
      <c r="F23" s="15">
        <f>SUM(F7:F22)</f>
        <v>0</v>
      </c>
      <c r="G23" s="16">
        <f>F23-E23</f>
        <v>0</v>
      </c>
      <c r="H23" s="104" t="str">
        <f>IF(E23=0,"",G23/E23*100)</f>
        <v/>
      </c>
    </row>
    <row r="24" customHeight="1" spans="1:8">
      <c r="A24" s="17" t="s">
        <v>1371</v>
      </c>
      <c r="B24" s="14"/>
      <c r="C24" s="15">
        <f>'4-12-1无形-土地'!N30</f>
        <v>0</v>
      </c>
      <c r="D24" s="15">
        <f>'4-12-1无形-土地'!O30</f>
        <v>0</v>
      </c>
      <c r="E24" s="15">
        <f>'4-12-1无形-土地'!P30</f>
        <v>0</v>
      </c>
      <c r="F24" s="15">
        <f>'4-12-1无形-土地'!Q30</f>
        <v>0</v>
      </c>
      <c r="G24" s="16"/>
      <c r="H24" s="104"/>
    </row>
    <row r="25" customHeight="1" spans="1:8">
      <c r="A25" s="17" t="s">
        <v>1372</v>
      </c>
      <c r="B25" s="14"/>
      <c r="C25" s="143"/>
      <c r="D25" s="143"/>
      <c r="E25" s="143"/>
      <c r="F25" s="16"/>
      <c r="G25" s="16">
        <f>F25-E25</f>
        <v>0</v>
      </c>
      <c r="H25" s="104" t="str">
        <f>IF(E25=0,"",G25/E25*100)</f>
        <v/>
      </c>
    </row>
    <row r="26" customHeight="1" spans="1:8">
      <c r="A26" s="17" t="s">
        <v>1373</v>
      </c>
      <c r="B26" s="14"/>
      <c r="C26" s="15">
        <f>C23-C25</f>
        <v>0</v>
      </c>
      <c r="D26" s="15">
        <f>D23-D25</f>
        <v>0</v>
      </c>
      <c r="E26" s="15">
        <f>E23-E25</f>
        <v>0</v>
      </c>
      <c r="F26" s="15">
        <f>F23-F25</f>
        <v>0</v>
      </c>
      <c r="G26" s="16">
        <f>F26-E26</f>
        <v>0</v>
      </c>
      <c r="H26" s="104" t="str">
        <f>IF(E26=0,"",G26/E26*100)</f>
        <v/>
      </c>
    </row>
    <row r="27" customHeight="1" spans="6:6">
      <c r="F27" s="3" t="str">
        <f>"评估人员："&amp;基本信息输入表!$Q$67</f>
        <v>评估人员：</v>
      </c>
    </row>
    <row r="28" customHeight="1" spans="9:9">
      <c r="I28" s="29" t="s">
        <v>466</v>
      </c>
    </row>
  </sheetData>
  <mergeCells count="6">
    <mergeCell ref="A2:H2"/>
    <mergeCell ref="A3:H3"/>
    <mergeCell ref="A23:B23"/>
    <mergeCell ref="A24:B24"/>
    <mergeCell ref="A25:B25"/>
    <mergeCell ref="A26:B26"/>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G33"/>
  <sheetViews>
    <sheetView showGridLines="0" workbookViewId="0">
      <selection activeCell="H21" sqref="H21"/>
    </sheetView>
  </sheetViews>
  <sheetFormatPr defaultColWidth="9" defaultRowHeight="15.75" customHeight="1"/>
  <cols>
    <col min="1" max="1" width="4.5" style="3" customWidth="1"/>
    <col min="2" max="2" width="6.75" style="3" customWidth="1"/>
    <col min="3" max="3" width="8.625" style="3" customWidth="1"/>
    <col min="4" max="5" width="9.5" style="3" customWidth="1"/>
    <col min="6" max="9" width="5.25" style="3" customWidth="1"/>
    <col min="10" max="11" width="5.125" style="3" customWidth="1"/>
    <col min="12" max="12" width="8" style="3" customWidth="1"/>
    <col min="13" max="13" width="15.625" style="3" customWidth="1"/>
    <col min="14" max="15" width="15.625" style="3" customWidth="1" outlineLevel="1"/>
    <col min="16" max="17" width="15.625" style="3" customWidth="1"/>
    <col min="18" max="18" width="6.75" style="3" customWidth="1"/>
    <col min="19" max="19" width="8" style="3" customWidth="1"/>
    <col min="20" max="20" width="9" style="3"/>
    <col min="21" max="26" width="5.625" style="4" customWidth="1" outlineLevel="1"/>
    <col min="27" max="27" width="14.75" style="4" customWidth="1" outlineLevel="1"/>
    <col min="28" max="28" width="13.625" style="4" customWidth="1"/>
    <col min="29" max="32" width="5.625" style="4" customWidth="1" outlineLevel="1"/>
    <col min="33" max="34" width="7.25" style="4" customWidth="1" outlineLevel="1"/>
    <col min="35" max="35" width="5.625" style="4" customWidth="1" outlineLevel="1"/>
    <col min="36" max="39" width="8.625" style="4" customWidth="1" outlineLevel="1"/>
    <col min="40" max="40" width="14.625" style="4" customWidth="1" outlineLevel="1"/>
    <col min="41" max="41" width="13.625" style="4" customWidth="1"/>
    <col min="42" max="43" width="8.625" style="4" customWidth="1" outlineLevel="2"/>
    <col min="44" max="44" width="11.25" style="4" customWidth="1" outlineLevel="2"/>
    <col min="45" max="53" width="8.625" style="4" customWidth="1" outlineLevel="2"/>
    <col min="54" max="54" width="8.625" style="4" customWidth="1" outlineLevel="1"/>
    <col min="55" max="55" width="13.75" style="4" customWidth="1"/>
    <col min="56" max="58" width="13.625" style="4" customWidth="1" outlineLevel="1"/>
    <col min="59" max="59" width="13.625" style="4" customWidth="1"/>
    <col min="60" max="16384" width="9" style="3"/>
  </cols>
  <sheetData>
    <row r="1" customHeight="1" spans="1:1">
      <c r="A1" s="5" t="s">
        <v>435</v>
      </c>
    </row>
    <row r="2" s="1" customFormat="1" ht="30" customHeight="1" spans="1:59">
      <c r="A2" s="6" t="s">
        <v>1374</v>
      </c>
      <c r="B2" s="6"/>
      <c r="C2" s="6"/>
      <c r="D2" s="6"/>
      <c r="E2" s="6"/>
      <c r="F2" s="6"/>
      <c r="G2" s="6"/>
      <c r="H2" s="6"/>
      <c r="I2" s="6"/>
      <c r="J2" s="6"/>
      <c r="K2" s="6"/>
      <c r="L2" s="6"/>
      <c r="M2" s="6"/>
      <c r="N2" s="6"/>
      <c r="O2" s="6"/>
      <c r="P2" s="6"/>
      <c r="Q2" s="6"/>
      <c r="R2" s="6"/>
      <c r="S2" s="6"/>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customHeight="1" spans="1:59">
      <c r="A3" s="2" t="str">
        <f>"评估基准日："&amp;TEXT(基本信息输入表!M7,"yyyy年mm月dd日")</f>
        <v>评估基准日：2024年06月30日</v>
      </c>
      <c r="B3" s="2"/>
      <c r="C3" s="2"/>
      <c r="D3" s="2"/>
      <c r="E3" s="2"/>
      <c r="F3" s="2"/>
      <c r="G3" s="2"/>
      <c r="H3" s="2"/>
      <c r="I3" s="2"/>
      <c r="J3" s="2"/>
      <c r="K3" s="2"/>
      <c r="L3" s="2"/>
      <c r="M3" s="2"/>
      <c r="N3" s="2"/>
      <c r="O3" s="2"/>
      <c r="P3" s="2"/>
      <c r="Q3" s="2"/>
      <c r="R3" s="2"/>
      <c r="S3" s="2"/>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ht="14.1" customHeight="1" spans="1:59">
      <c r="A4" s="2"/>
      <c r="B4" s="2"/>
      <c r="C4" s="2"/>
      <c r="D4" s="2"/>
      <c r="E4" s="2"/>
      <c r="F4" s="2"/>
      <c r="G4" s="2"/>
      <c r="H4" s="2"/>
      <c r="I4" s="2"/>
      <c r="J4" s="2"/>
      <c r="K4" s="2"/>
      <c r="L4" s="2"/>
      <c r="M4" s="2"/>
      <c r="N4" s="2"/>
      <c r="O4" s="2"/>
      <c r="P4" s="2"/>
      <c r="Q4" s="2"/>
      <c r="R4" s="21" t="s">
        <v>1375</v>
      </c>
      <c r="S4" s="21"/>
      <c r="U4" s="20" t="s">
        <v>598</v>
      </c>
      <c r="V4" s="20"/>
      <c r="W4" s="20"/>
      <c r="X4" s="20"/>
      <c r="Y4" s="20"/>
      <c r="Z4" s="20"/>
      <c r="AA4" s="20"/>
      <c r="AB4" s="20"/>
      <c r="AC4" s="30" t="s">
        <v>599</v>
      </c>
      <c r="AD4" s="31"/>
      <c r="AE4" s="31"/>
      <c r="AF4" s="31"/>
      <c r="AG4" s="31"/>
      <c r="AH4" s="31"/>
      <c r="AI4" s="31"/>
      <c r="AJ4" s="31"/>
      <c r="AK4" s="31"/>
      <c r="AL4" s="31"/>
      <c r="AM4" s="31"/>
      <c r="AN4" s="31"/>
      <c r="AO4" s="32"/>
      <c r="AP4" s="68" t="s">
        <v>600</v>
      </c>
      <c r="AQ4" s="36"/>
      <c r="AR4" s="36"/>
      <c r="AS4" s="36"/>
      <c r="AT4" s="36"/>
      <c r="AU4" s="36"/>
      <c r="AV4" s="36"/>
      <c r="AW4" s="36"/>
      <c r="AX4" s="36"/>
      <c r="AY4" s="36"/>
      <c r="AZ4" s="36"/>
      <c r="BA4" s="36"/>
      <c r="BB4" s="36"/>
      <c r="BC4" s="37"/>
      <c r="BD4" s="33" t="s">
        <v>601</v>
      </c>
      <c r="BE4" s="33"/>
      <c r="BF4" s="33"/>
      <c r="BG4" s="33"/>
    </row>
    <row r="5" customHeight="1" spans="1:59">
      <c r="A5" s="3" t="str">
        <f>基本信息输入表!K6&amp;"："&amp;基本信息输入表!M6</f>
        <v>被评估单位：贵州天然气能源投资股份有限公司</v>
      </c>
      <c r="R5" s="140"/>
      <c r="S5" s="140"/>
      <c r="U5" s="20" t="s">
        <v>602</v>
      </c>
      <c r="V5" s="22" t="s">
        <v>913</v>
      </c>
      <c r="W5" s="39" t="s">
        <v>1259</v>
      </c>
      <c r="X5" s="20" t="s">
        <v>655</v>
      </c>
      <c r="Y5" s="23" t="s">
        <v>630</v>
      </c>
      <c r="Z5" s="23" t="s">
        <v>604</v>
      </c>
      <c r="AA5" s="20" t="s">
        <v>605</v>
      </c>
      <c r="AB5" s="20"/>
      <c r="AC5" s="30" t="s">
        <v>606</v>
      </c>
      <c r="AD5" s="31"/>
      <c r="AE5" s="31"/>
      <c r="AF5" s="31"/>
      <c r="AG5" s="31"/>
      <c r="AH5" s="31"/>
      <c r="AI5" s="32"/>
      <c r="AJ5" s="33" t="s">
        <v>607</v>
      </c>
      <c r="AK5" s="33"/>
      <c r="AL5" s="33" t="s">
        <v>656</v>
      </c>
      <c r="AM5" s="33"/>
      <c r="AN5" s="33" t="s">
        <v>608</v>
      </c>
      <c r="AO5" s="38"/>
      <c r="AP5" s="20" t="s">
        <v>609</v>
      </c>
      <c r="AQ5" s="20" t="s">
        <v>657</v>
      </c>
      <c r="AR5" s="20"/>
      <c r="AS5" s="69" t="s">
        <v>658</v>
      </c>
      <c r="AT5" s="70"/>
      <c r="AU5" s="70"/>
      <c r="AV5" s="70"/>
      <c r="AW5" s="70"/>
      <c r="AX5" s="70"/>
      <c r="AY5" s="70"/>
      <c r="AZ5" s="70"/>
      <c r="BA5" s="71"/>
      <c r="BB5" s="20" t="s">
        <v>443</v>
      </c>
      <c r="BC5" s="40"/>
      <c r="BD5" s="38" t="s">
        <v>610</v>
      </c>
      <c r="BE5" s="38" t="s">
        <v>611</v>
      </c>
      <c r="BF5" s="33" t="s">
        <v>612</v>
      </c>
      <c r="BG5" s="38"/>
    </row>
    <row r="6" s="111" customFormat="1" ht="27.75" customHeight="1" spans="1:59">
      <c r="A6" s="112" t="s">
        <v>470</v>
      </c>
      <c r="B6" s="112" t="s">
        <v>983</v>
      </c>
      <c r="C6" s="138" t="s">
        <v>984</v>
      </c>
      <c r="D6" s="112" t="s">
        <v>986</v>
      </c>
      <c r="E6" s="112" t="s">
        <v>985</v>
      </c>
      <c r="F6" s="112" t="s">
        <v>987</v>
      </c>
      <c r="G6" s="112" t="s">
        <v>971</v>
      </c>
      <c r="H6" s="112" t="s">
        <v>1376</v>
      </c>
      <c r="I6" s="112" t="s">
        <v>988</v>
      </c>
      <c r="J6" s="112" t="s">
        <v>989</v>
      </c>
      <c r="K6" s="112" t="s">
        <v>990</v>
      </c>
      <c r="L6" s="112" t="s">
        <v>991</v>
      </c>
      <c r="M6" s="112" t="s">
        <v>821</v>
      </c>
      <c r="N6" s="106" t="s">
        <v>709</v>
      </c>
      <c r="O6" s="106" t="s">
        <v>695</v>
      </c>
      <c r="P6" s="11" t="s">
        <v>442</v>
      </c>
      <c r="Q6" s="112" t="s">
        <v>443</v>
      </c>
      <c r="R6" s="112" t="s">
        <v>445</v>
      </c>
      <c r="S6" s="112" t="s">
        <v>588</v>
      </c>
      <c r="U6" s="20"/>
      <c r="V6" s="20"/>
      <c r="W6" s="109"/>
      <c r="X6" s="20"/>
      <c r="Y6" s="20"/>
      <c r="Z6" s="20"/>
      <c r="AA6" s="20"/>
      <c r="AB6" s="20"/>
      <c r="AC6" s="33" t="s">
        <v>617</v>
      </c>
      <c r="AD6" s="33" t="s">
        <v>618</v>
      </c>
      <c r="AE6" s="95" t="s">
        <v>972</v>
      </c>
      <c r="AF6" s="95" t="s">
        <v>1049</v>
      </c>
      <c r="AG6" s="33" t="s">
        <v>667</v>
      </c>
      <c r="AH6" s="33" t="s">
        <v>620</v>
      </c>
      <c r="AI6" s="30" t="s">
        <v>621</v>
      </c>
      <c r="AJ6" s="33" t="s">
        <v>622</v>
      </c>
      <c r="AK6" s="33" t="s">
        <v>623</v>
      </c>
      <c r="AL6" s="33" t="s">
        <v>622</v>
      </c>
      <c r="AM6" s="33" t="s">
        <v>668</v>
      </c>
      <c r="AN6" s="33"/>
      <c r="AO6" s="41"/>
      <c r="AP6" s="20"/>
      <c r="AQ6" s="20" t="s">
        <v>669</v>
      </c>
      <c r="AR6" s="20" t="s">
        <v>670</v>
      </c>
      <c r="AS6" s="110"/>
      <c r="AT6" s="110"/>
      <c r="AU6" s="110"/>
      <c r="AV6" s="110"/>
      <c r="AW6" s="110"/>
      <c r="AX6" s="110"/>
      <c r="AY6" s="20"/>
      <c r="AZ6" s="20"/>
      <c r="BA6" s="20"/>
      <c r="BB6" s="20"/>
      <c r="BC6" s="43"/>
      <c r="BD6" s="41"/>
      <c r="BE6" s="41"/>
      <c r="BF6" s="33"/>
      <c r="BG6" s="41"/>
    </row>
    <row r="7" customHeight="1" spans="1:59">
      <c r="A7" s="107" t="str">
        <f>IF(C7="","",ROW()-6)</f>
        <v/>
      </c>
      <c r="B7" s="9"/>
      <c r="C7" s="139"/>
      <c r="D7" s="13"/>
      <c r="E7" s="13"/>
      <c r="F7" s="9"/>
      <c r="G7" s="9"/>
      <c r="H7" s="9"/>
      <c r="I7" s="9"/>
      <c r="J7" s="9"/>
      <c r="K7" s="9"/>
      <c r="L7" s="16"/>
      <c r="M7" s="16"/>
      <c r="N7" s="15"/>
      <c r="O7" s="15"/>
      <c r="P7" s="15">
        <f>N7+O7</f>
        <v>0</v>
      </c>
      <c r="Q7" s="16"/>
      <c r="R7" s="104" t="str">
        <f>IF(P7=0,"",(Q7-P7)/P7*100)</f>
        <v/>
      </c>
      <c r="S7" s="27"/>
      <c r="U7" s="28"/>
      <c r="V7" s="28"/>
      <c r="W7" s="28"/>
      <c r="X7" s="28"/>
      <c r="Y7" s="28"/>
      <c r="Z7" s="28"/>
      <c r="AA7" s="28"/>
      <c r="AB7" s="28"/>
      <c r="AC7" s="28"/>
      <c r="AD7" s="28"/>
      <c r="AE7" s="28"/>
      <c r="AF7" s="28"/>
      <c r="AG7" s="28"/>
      <c r="AH7" s="34"/>
      <c r="AI7" s="34"/>
      <c r="AJ7" s="28"/>
      <c r="AK7" s="34"/>
      <c r="AL7" s="34"/>
      <c r="AM7" s="34"/>
      <c r="AN7" s="34"/>
      <c r="AO7" s="34"/>
      <c r="AP7" s="34"/>
      <c r="AQ7" s="34" t="s">
        <v>208</v>
      </c>
      <c r="AR7" s="34"/>
      <c r="AS7" s="34"/>
      <c r="AT7" s="34"/>
      <c r="AU7" s="34"/>
      <c r="AV7" s="34"/>
      <c r="AW7" s="34"/>
      <c r="AX7" s="34"/>
      <c r="AY7" s="34"/>
      <c r="AZ7" s="34"/>
      <c r="BA7" s="34"/>
      <c r="BB7" s="34"/>
      <c r="BC7" s="34"/>
      <c r="BD7" s="44" t="str">
        <f t="shared" ref="BD7:BD29" si="0">IFERROR((BB7-P8)/(P8)*100,"")</f>
        <v/>
      </c>
      <c r="BE7" s="34"/>
      <c r="BF7" s="34"/>
      <c r="BG7" s="34"/>
    </row>
    <row r="8" customHeight="1" spans="1:59">
      <c r="A8" s="107" t="str">
        <f t="shared" ref="A8:A29" si="1">IF(C8="","",ROW()-6)</f>
        <v/>
      </c>
      <c r="B8" s="9"/>
      <c r="C8" s="139"/>
      <c r="D8" s="13"/>
      <c r="E8" s="13"/>
      <c r="F8" s="9"/>
      <c r="G8" s="9"/>
      <c r="H8" s="9"/>
      <c r="I8" s="9"/>
      <c r="J8" s="9"/>
      <c r="K8" s="9"/>
      <c r="L8" s="16"/>
      <c r="M8" s="16"/>
      <c r="N8" s="16"/>
      <c r="O8" s="16"/>
      <c r="P8" s="15">
        <f t="shared" ref="P8:P29" si="2">N8+O8</f>
        <v>0</v>
      </c>
      <c r="Q8" s="16"/>
      <c r="R8" s="104" t="str">
        <f t="shared" ref="R8:R29" si="3">IF(P8=0,"",(Q8-P8)/P8*100)</f>
        <v/>
      </c>
      <c r="S8" s="27"/>
      <c r="U8" s="28"/>
      <c r="V8" s="28"/>
      <c r="W8" s="28"/>
      <c r="X8" s="28"/>
      <c r="Y8" s="28"/>
      <c r="Z8" s="28"/>
      <c r="AA8" s="28"/>
      <c r="AB8" s="28"/>
      <c r="AC8" s="28"/>
      <c r="AD8" s="28"/>
      <c r="AE8" s="28"/>
      <c r="AF8" s="28"/>
      <c r="AG8" s="28"/>
      <c r="AH8" s="35"/>
      <c r="AI8" s="34"/>
      <c r="AJ8" s="28"/>
      <c r="AK8" s="34"/>
      <c r="AL8" s="34"/>
      <c r="AM8" s="34"/>
      <c r="AN8" s="34"/>
      <c r="AO8" s="34"/>
      <c r="AP8" s="34"/>
      <c r="AQ8" s="34"/>
      <c r="AR8" s="34"/>
      <c r="AS8" s="34"/>
      <c r="AT8" s="34"/>
      <c r="AU8" s="34"/>
      <c r="AV8" s="34"/>
      <c r="AW8" s="34"/>
      <c r="AX8" s="34"/>
      <c r="AY8" s="34"/>
      <c r="AZ8" s="34"/>
      <c r="BA8" s="34"/>
      <c r="BB8" s="34"/>
      <c r="BC8" s="34"/>
      <c r="BD8" s="44" t="str">
        <f t="shared" si="0"/>
        <v/>
      </c>
      <c r="BE8" s="34"/>
      <c r="BF8" s="34"/>
      <c r="BG8" s="34"/>
    </row>
    <row r="9" customHeight="1" spans="1:59">
      <c r="A9" s="107" t="str">
        <f t="shared" si="1"/>
        <v/>
      </c>
      <c r="B9" s="9"/>
      <c r="C9" s="139"/>
      <c r="D9" s="13"/>
      <c r="E9" s="13"/>
      <c r="F9" s="9"/>
      <c r="G9" s="9"/>
      <c r="H9" s="9"/>
      <c r="I9" s="9"/>
      <c r="J9" s="9"/>
      <c r="K9" s="9"/>
      <c r="L9" s="16"/>
      <c r="M9" s="16"/>
      <c r="N9" s="16"/>
      <c r="O9" s="16"/>
      <c r="P9" s="15">
        <f t="shared" si="2"/>
        <v>0</v>
      </c>
      <c r="Q9" s="16"/>
      <c r="R9" s="104" t="str">
        <f t="shared" si="3"/>
        <v/>
      </c>
      <c r="S9" s="27"/>
      <c r="U9" s="28"/>
      <c r="V9" s="28"/>
      <c r="W9" s="28"/>
      <c r="X9" s="28"/>
      <c r="Y9" s="28"/>
      <c r="Z9" s="28"/>
      <c r="AA9" s="28"/>
      <c r="AB9" s="28"/>
      <c r="AC9" s="28"/>
      <c r="AD9" s="28"/>
      <c r="AE9" s="28"/>
      <c r="AF9" s="28"/>
      <c r="AG9" s="28"/>
      <c r="AH9" s="35"/>
      <c r="AI9" s="34"/>
      <c r="AJ9" s="28"/>
      <c r="AK9" s="34"/>
      <c r="AL9" s="34"/>
      <c r="AM9" s="34"/>
      <c r="AN9" s="34"/>
      <c r="AO9" s="34"/>
      <c r="AP9" s="34"/>
      <c r="AQ9" s="34"/>
      <c r="AR9" s="34"/>
      <c r="AS9" s="34"/>
      <c r="AT9" s="34"/>
      <c r="AU9" s="34"/>
      <c r="AV9" s="34"/>
      <c r="AW9" s="34"/>
      <c r="AX9" s="34"/>
      <c r="AY9" s="34"/>
      <c r="AZ9" s="34"/>
      <c r="BA9" s="34"/>
      <c r="BB9" s="34"/>
      <c r="BC9" s="34"/>
      <c r="BD9" s="44" t="str">
        <f t="shared" si="0"/>
        <v/>
      </c>
      <c r="BE9" s="34"/>
      <c r="BF9" s="34"/>
      <c r="BG9" s="34"/>
    </row>
    <row r="10" customHeight="1" spans="1:59">
      <c r="A10" s="107" t="str">
        <f t="shared" si="1"/>
        <v/>
      </c>
      <c r="B10" s="9"/>
      <c r="C10" s="139"/>
      <c r="D10" s="13"/>
      <c r="E10" s="13"/>
      <c r="F10" s="9"/>
      <c r="G10" s="9"/>
      <c r="H10" s="9"/>
      <c r="I10" s="9"/>
      <c r="J10" s="9"/>
      <c r="K10" s="9"/>
      <c r="L10" s="16"/>
      <c r="M10" s="16"/>
      <c r="N10" s="16"/>
      <c r="O10" s="16"/>
      <c r="P10" s="15">
        <f t="shared" si="2"/>
        <v>0</v>
      </c>
      <c r="Q10" s="16"/>
      <c r="R10" s="104" t="str">
        <f t="shared" si="3"/>
        <v/>
      </c>
      <c r="S10" s="27"/>
      <c r="U10" s="28"/>
      <c r="V10" s="28"/>
      <c r="W10" s="28"/>
      <c r="X10" s="28"/>
      <c r="Y10" s="28"/>
      <c r="Z10" s="28"/>
      <c r="AA10" s="28"/>
      <c r="AB10" s="28"/>
      <c r="AC10" s="28"/>
      <c r="AD10" s="28"/>
      <c r="AE10" s="28"/>
      <c r="AF10" s="28"/>
      <c r="AG10" s="28"/>
      <c r="AH10" s="35"/>
      <c r="AI10" s="34"/>
      <c r="AJ10" s="28"/>
      <c r="AK10" s="34"/>
      <c r="AL10" s="34"/>
      <c r="AM10" s="34"/>
      <c r="AN10" s="34"/>
      <c r="AO10" s="34"/>
      <c r="AP10" s="34"/>
      <c r="AQ10" s="34"/>
      <c r="AR10" s="34"/>
      <c r="AS10" s="34"/>
      <c r="AT10" s="34"/>
      <c r="AU10" s="34"/>
      <c r="AV10" s="34"/>
      <c r="AW10" s="34"/>
      <c r="AX10" s="34"/>
      <c r="AY10" s="34"/>
      <c r="AZ10" s="34"/>
      <c r="BA10" s="34"/>
      <c r="BB10" s="34"/>
      <c r="BC10" s="34"/>
      <c r="BD10" s="44" t="str">
        <f t="shared" si="0"/>
        <v/>
      </c>
      <c r="BE10" s="34"/>
      <c r="BF10" s="34"/>
      <c r="BG10" s="34"/>
    </row>
    <row r="11" customHeight="1" spans="1:59">
      <c r="A11" s="107" t="str">
        <f t="shared" si="1"/>
        <v/>
      </c>
      <c r="B11" s="9"/>
      <c r="C11" s="139"/>
      <c r="D11" s="13"/>
      <c r="E11" s="13"/>
      <c r="F11" s="9"/>
      <c r="G11" s="9"/>
      <c r="H11" s="9"/>
      <c r="I11" s="9"/>
      <c r="J11" s="9"/>
      <c r="K11" s="9"/>
      <c r="L11" s="16"/>
      <c r="M11" s="16"/>
      <c r="N11" s="16"/>
      <c r="O11" s="16"/>
      <c r="P11" s="15">
        <f t="shared" si="2"/>
        <v>0</v>
      </c>
      <c r="Q11" s="16"/>
      <c r="R11" s="104" t="str">
        <f t="shared" si="3"/>
        <v/>
      </c>
      <c r="S11" s="27"/>
      <c r="U11" s="28"/>
      <c r="V11" s="28"/>
      <c r="W11" s="28"/>
      <c r="X11" s="28"/>
      <c r="Y11" s="28"/>
      <c r="Z11" s="28"/>
      <c r="AA11" s="28"/>
      <c r="AB11" s="28"/>
      <c r="AC11" s="28"/>
      <c r="AD11" s="28"/>
      <c r="AE11" s="28"/>
      <c r="AF11" s="28"/>
      <c r="AG11" s="28"/>
      <c r="AH11" s="35"/>
      <c r="AI11" s="34"/>
      <c r="AJ11" s="28"/>
      <c r="AK11" s="34"/>
      <c r="AL11" s="34"/>
      <c r="AM11" s="34"/>
      <c r="AN11" s="34"/>
      <c r="AO11" s="34"/>
      <c r="AP11" s="34"/>
      <c r="AQ11" s="34"/>
      <c r="AR11" s="34"/>
      <c r="AS11" s="34"/>
      <c r="AT11" s="34"/>
      <c r="AU11" s="34"/>
      <c r="AV11" s="34"/>
      <c r="AW11" s="34"/>
      <c r="AX11" s="34"/>
      <c r="AY11" s="34"/>
      <c r="AZ11" s="34"/>
      <c r="BA11" s="34"/>
      <c r="BB11" s="34"/>
      <c r="BC11" s="34"/>
      <c r="BD11" s="44" t="str">
        <f t="shared" si="0"/>
        <v/>
      </c>
      <c r="BE11" s="34"/>
      <c r="BF11" s="34"/>
      <c r="BG11" s="34"/>
    </row>
    <row r="12" customHeight="1" spans="1:59">
      <c r="A12" s="107" t="str">
        <f t="shared" si="1"/>
        <v/>
      </c>
      <c r="B12" s="9"/>
      <c r="C12" s="139"/>
      <c r="D12" s="13"/>
      <c r="E12" s="13"/>
      <c r="F12" s="9"/>
      <c r="G12" s="9"/>
      <c r="H12" s="9"/>
      <c r="I12" s="9"/>
      <c r="J12" s="9"/>
      <c r="K12" s="9"/>
      <c r="L12" s="16"/>
      <c r="M12" s="16"/>
      <c r="N12" s="16"/>
      <c r="O12" s="16"/>
      <c r="P12" s="15">
        <f t="shared" si="2"/>
        <v>0</v>
      </c>
      <c r="Q12" s="16"/>
      <c r="R12" s="104" t="str">
        <f t="shared" si="3"/>
        <v/>
      </c>
      <c r="S12" s="27"/>
      <c r="U12" s="28"/>
      <c r="V12" s="28"/>
      <c r="W12" s="28"/>
      <c r="X12" s="28"/>
      <c r="Y12" s="28"/>
      <c r="Z12" s="28"/>
      <c r="AA12" s="28"/>
      <c r="AB12" s="28"/>
      <c r="AC12" s="28"/>
      <c r="AD12" s="28"/>
      <c r="AE12" s="28"/>
      <c r="AF12" s="28"/>
      <c r="AG12" s="28"/>
      <c r="AH12" s="35"/>
      <c r="AI12" s="34"/>
      <c r="AJ12" s="28"/>
      <c r="AK12" s="34"/>
      <c r="AL12" s="34"/>
      <c r="AM12" s="34"/>
      <c r="AN12" s="34"/>
      <c r="AO12" s="34"/>
      <c r="AP12" s="34"/>
      <c r="AQ12" s="34"/>
      <c r="AR12" s="34"/>
      <c r="AS12" s="34"/>
      <c r="AT12" s="34"/>
      <c r="AU12" s="34"/>
      <c r="AV12" s="34"/>
      <c r="AW12" s="34"/>
      <c r="AX12" s="34"/>
      <c r="AY12" s="34"/>
      <c r="AZ12" s="34"/>
      <c r="BA12" s="34"/>
      <c r="BB12" s="34"/>
      <c r="BC12" s="34"/>
      <c r="BD12" s="44" t="str">
        <f t="shared" si="0"/>
        <v/>
      </c>
      <c r="BE12" s="34"/>
      <c r="BF12" s="34"/>
      <c r="BG12" s="34"/>
    </row>
    <row r="13" customHeight="1" spans="1:59">
      <c r="A13" s="107" t="str">
        <f t="shared" si="1"/>
        <v/>
      </c>
      <c r="B13" s="9"/>
      <c r="C13" s="139"/>
      <c r="D13" s="13"/>
      <c r="E13" s="13"/>
      <c r="F13" s="9"/>
      <c r="G13" s="9"/>
      <c r="H13" s="9"/>
      <c r="I13" s="9"/>
      <c r="J13" s="9"/>
      <c r="K13" s="9"/>
      <c r="L13" s="16"/>
      <c r="M13" s="16"/>
      <c r="N13" s="16"/>
      <c r="O13" s="16"/>
      <c r="P13" s="15">
        <f t="shared" si="2"/>
        <v>0</v>
      </c>
      <c r="Q13" s="16"/>
      <c r="R13" s="104" t="str">
        <f t="shared" si="3"/>
        <v/>
      </c>
      <c r="S13" s="27"/>
      <c r="U13" s="28"/>
      <c r="V13" s="28"/>
      <c r="W13" s="28"/>
      <c r="X13" s="28"/>
      <c r="Y13" s="28"/>
      <c r="Z13" s="28"/>
      <c r="AA13" s="28"/>
      <c r="AB13" s="28"/>
      <c r="AC13" s="28"/>
      <c r="AD13" s="28"/>
      <c r="AE13" s="28"/>
      <c r="AF13" s="28"/>
      <c r="AG13" s="28"/>
      <c r="AH13" s="35"/>
      <c r="AI13" s="34"/>
      <c r="AJ13" s="28"/>
      <c r="AK13" s="34"/>
      <c r="AL13" s="34"/>
      <c r="AM13" s="34"/>
      <c r="AN13" s="34"/>
      <c r="AO13" s="34"/>
      <c r="AP13" s="34"/>
      <c r="AQ13" s="34"/>
      <c r="AR13" s="34"/>
      <c r="AS13" s="34"/>
      <c r="AT13" s="34"/>
      <c r="AU13" s="34"/>
      <c r="AV13" s="34"/>
      <c r="AW13" s="34"/>
      <c r="AX13" s="34"/>
      <c r="AY13" s="34"/>
      <c r="AZ13" s="34"/>
      <c r="BA13" s="34"/>
      <c r="BB13" s="34"/>
      <c r="BC13" s="34"/>
      <c r="BD13" s="44" t="str">
        <f>IFERROR((BB13-P17)/(P17)*100,"")</f>
        <v/>
      </c>
      <c r="BE13" s="34"/>
      <c r="BF13" s="34"/>
      <c r="BG13" s="34"/>
    </row>
    <row r="14" customHeight="1" spans="1:59">
      <c r="A14" s="107"/>
      <c r="B14" s="9"/>
      <c r="C14" s="139"/>
      <c r="D14" s="13"/>
      <c r="E14" s="13"/>
      <c r="F14" s="9"/>
      <c r="G14" s="9"/>
      <c r="H14" s="9"/>
      <c r="I14" s="9"/>
      <c r="J14" s="9"/>
      <c r="K14" s="9"/>
      <c r="L14" s="16"/>
      <c r="M14" s="16"/>
      <c r="N14" s="16"/>
      <c r="O14" s="16"/>
      <c r="P14" s="15">
        <f t="shared" si="2"/>
        <v>0</v>
      </c>
      <c r="Q14" s="16"/>
      <c r="R14" s="104" t="str">
        <f t="shared" si="3"/>
        <v/>
      </c>
      <c r="S14" s="27"/>
      <c r="U14" s="28"/>
      <c r="V14" s="28"/>
      <c r="W14" s="28"/>
      <c r="X14" s="28"/>
      <c r="Y14" s="28"/>
      <c r="Z14" s="28"/>
      <c r="AA14" s="28"/>
      <c r="AB14" s="28"/>
      <c r="AC14" s="28"/>
      <c r="AD14" s="28"/>
      <c r="AE14" s="28"/>
      <c r="AF14" s="28"/>
      <c r="AG14" s="28"/>
      <c r="AH14" s="35"/>
      <c r="AI14" s="34"/>
      <c r="AJ14" s="28"/>
      <c r="AK14" s="34"/>
      <c r="AL14" s="34"/>
      <c r="AM14" s="34"/>
      <c r="AN14" s="34"/>
      <c r="AO14" s="34"/>
      <c r="AP14" s="34"/>
      <c r="AQ14" s="34"/>
      <c r="AR14" s="34"/>
      <c r="AS14" s="34"/>
      <c r="AT14" s="34"/>
      <c r="AU14" s="34"/>
      <c r="AV14" s="34"/>
      <c r="AW14" s="34"/>
      <c r="AX14" s="34"/>
      <c r="AY14" s="34"/>
      <c r="AZ14" s="34"/>
      <c r="BA14" s="34"/>
      <c r="BB14" s="34"/>
      <c r="BC14" s="34"/>
      <c r="BD14" s="44"/>
      <c r="BE14" s="34"/>
      <c r="BF14" s="34"/>
      <c r="BG14" s="34"/>
    </row>
    <row r="15" customHeight="1" spans="1:59">
      <c r="A15" s="107"/>
      <c r="B15" s="9"/>
      <c r="C15" s="139"/>
      <c r="D15" s="13"/>
      <c r="E15" s="13"/>
      <c r="F15" s="9"/>
      <c r="G15" s="9"/>
      <c r="H15" s="9"/>
      <c r="I15" s="9"/>
      <c r="J15" s="9"/>
      <c r="K15" s="9"/>
      <c r="L15" s="16"/>
      <c r="M15" s="16"/>
      <c r="N15" s="16"/>
      <c r="O15" s="16"/>
      <c r="P15" s="15">
        <f t="shared" si="2"/>
        <v>0</v>
      </c>
      <c r="Q15" s="16"/>
      <c r="R15" s="104" t="str">
        <f t="shared" si="3"/>
        <v/>
      </c>
      <c r="S15" s="27"/>
      <c r="U15" s="28"/>
      <c r="V15" s="28"/>
      <c r="W15" s="28"/>
      <c r="X15" s="28"/>
      <c r="Y15" s="28"/>
      <c r="Z15" s="28"/>
      <c r="AA15" s="28"/>
      <c r="AB15" s="28"/>
      <c r="AC15" s="28"/>
      <c r="AD15" s="28"/>
      <c r="AE15" s="28"/>
      <c r="AF15" s="28"/>
      <c r="AG15" s="28"/>
      <c r="AH15" s="35"/>
      <c r="AI15" s="34"/>
      <c r="AJ15" s="28"/>
      <c r="AK15" s="34"/>
      <c r="AL15" s="34"/>
      <c r="AM15" s="34"/>
      <c r="AN15" s="34"/>
      <c r="AO15" s="34"/>
      <c r="AP15" s="34"/>
      <c r="AQ15" s="34"/>
      <c r="AR15" s="34"/>
      <c r="AS15" s="34"/>
      <c r="AT15" s="34"/>
      <c r="AU15" s="34"/>
      <c r="AV15" s="34"/>
      <c r="AW15" s="34"/>
      <c r="AX15" s="34"/>
      <c r="AY15" s="34"/>
      <c r="AZ15" s="34"/>
      <c r="BA15" s="34"/>
      <c r="BB15" s="34"/>
      <c r="BC15" s="34"/>
      <c r="BD15" s="44"/>
      <c r="BE15" s="34"/>
      <c r="BF15" s="34"/>
      <c r="BG15" s="34"/>
    </row>
    <row r="16" customHeight="1" spans="1:59">
      <c r="A16" s="107"/>
      <c r="B16" s="9"/>
      <c r="C16" s="139"/>
      <c r="D16" s="13"/>
      <c r="E16" s="13"/>
      <c r="F16" s="9"/>
      <c r="G16" s="9"/>
      <c r="H16" s="9"/>
      <c r="I16" s="9"/>
      <c r="J16" s="9"/>
      <c r="K16" s="9"/>
      <c r="L16" s="16"/>
      <c r="M16" s="16"/>
      <c r="N16" s="16"/>
      <c r="O16" s="16"/>
      <c r="P16" s="15">
        <f t="shared" si="2"/>
        <v>0</v>
      </c>
      <c r="Q16" s="16"/>
      <c r="R16" s="104" t="str">
        <f t="shared" si="3"/>
        <v/>
      </c>
      <c r="S16" s="27"/>
      <c r="U16" s="28"/>
      <c r="V16" s="28"/>
      <c r="W16" s="28"/>
      <c r="X16" s="28"/>
      <c r="Y16" s="28"/>
      <c r="Z16" s="28"/>
      <c r="AA16" s="28"/>
      <c r="AB16" s="28"/>
      <c r="AC16" s="28"/>
      <c r="AD16" s="28"/>
      <c r="AE16" s="28"/>
      <c r="AF16" s="28"/>
      <c r="AG16" s="28"/>
      <c r="AH16" s="35"/>
      <c r="AI16" s="34"/>
      <c r="AJ16" s="28"/>
      <c r="AK16" s="34"/>
      <c r="AL16" s="34"/>
      <c r="AM16" s="34"/>
      <c r="AN16" s="34"/>
      <c r="AO16" s="34"/>
      <c r="AP16" s="34"/>
      <c r="AQ16" s="34"/>
      <c r="AR16" s="34"/>
      <c r="AS16" s="34"/>
      <c r="AT16" s="34"/>
      <c r="AU16" s="34"/>
      <c r="AV16" s="34"/>
      <c r="AW16" s="34"/>
      <c r="AX16" s="34"/>
      <c r="AY16" s="34"/>
      <c r="AZ16" s="34"/>
      <c r="BA16" s="34"/>
      <c r="BB16" s="34"/>
      <c r="BC16" s="34"/>
      <c r="BD16" s="44"/>
      <c r="BE16" s="34"/>
      <c r="BF16" s="34"/>
      <c r="BG16" s="34"/>
    </row>
    <row r="17" customHeight="1" spans="1:59">
      <c r="A17" s="107" t="str">
        <f t="shared" si="1"/>
        <v/>
      </c>
      <c r="B17" s="9"/>
      <c r="C17" s="139"/>
      <c r="D17" s="13"/>
      <c r="E17" s="13"/>
      <c r="F17" s="9"/>
      <c r="G17" s="9"/>
      <c r="H17" s="9"/>
      <c r="I17" s="9"/>
      <c r="J17" s="9"/>
      <c r="K17" s="9"/>
      <c r="L17" s="16"/>
      <c r="M17" s="16"/>
      <c r="N17" s="16"/>
      <c r="O17" s="16"/>
      <c r="P17" s="15">
        <f t="shared" si="2"/>
        <v>0</v>
      </c>
      <c r="Q17" s="16"/>
      <c r="R17" s="104" t="str">
        <f t="shared" si="3"/>
        <v/>
      </c>
      <c r="S17" s="27"/>
      <c r="U17" s="28"/>
      <c r="V17" s="28"/>
      <c r="W17" s="28"/>
      <c r="X17" s="28"/>
      <c r="Y17" s="28"/>
      <c r="Z17" s="28"/>
      <c r="AA17" s="28"/>
      <c r="AB17" s="28"/>
      <c r="AC17" s="28"/>
      <c r="AD17" s="28"/>
      <c r="AE17" s="28"/>
      <c r="AF17" s="28"/>
      <c r="AG17" s="28"/>
      <c r="AH17" s="35"/>
      <c r="AI17" s="34"/>
      <c r="AJ17" s="28"/>
      <c r="AK17" s="34"/>
      <c r="AL17" s="34"/>
      <c r="AM17" s="34"/>
      <c r="AN17" s="34"/>
      <c r="AO17" s="34"/>
      <c r="AP17" s="34"/>
      <c r="AQ17" s="34"/>
      <c r="AR17" s="34"/>
      <c r="AS17" s="34"/>
      <c r="AT17" s="34"/>
      <c r="AU17" s="34"/>
      <c r="AV17" s="34"/>
      <c r="AW17" s="34"/>
      <c r="AX17" s="34"/>
      <c r="AY17" s="34"/>
      <c r="AZ17" s="34"/>
      <c r="BA17" s="34"/>
      <c r="BB17" s="34"/>
      <c r="BC17" s="34"/>
      <c r="BD17" s="44" t="str">
        <f t="shared" si="0"/>
        <v/>
      </c>
      <c r="BE17" s="34"/>
      <c r="BF17" s="34"/>
      <c r="BG17" s="34"/>
    </row>
    <row r="18" customHeight="1" spans="1:59">
      <c r="A18" s="107" t="str">
        <f t="shared" si="1"/>
        <v/>
      </c>
      <c r="B18" s="9"/>
      <c r="C18" s="139"/>
      <c r="D18" s="13"/>
      <c r="E18" s="13"/>
      <c r="F18" s="9"/>
      <c r="G18" s="9"/>
      <c r="H18" s="9"/>
      <c r="I18" s="9"/>
      <c r="J18" s="9"/>
      <c r="K18" s="9"/>
      <c r="L18" s="16"/>
      <c r="M18" s="16"/>
      <c r="N18" s="16"/>
      <c r="O18" s="16"/>
      <c r="P18" s="15">
        <f t="shared" si="2"/>
        <v>0</v>
      </c>
      <c r="Q18" s="16"/>
      <c r="R18" s="104" t="str">
        <f t="shared" si="3"/>
        <v/>
      </c>
      <c r="S18" s="27"/>
      <c r="U18" s="28"/>
      <c r="V18" s="28"/>
      <c r="W18" s="28"/>
      <c r="X18" s="28"/>
      <c r="Y18" s="28"/>
      <c r="Z18" s="28"/>
      <c r="AA18" s="28"/>
      <c r="AB18" s="28"/>
      <c r="AC18" s="28"/>
      <c r="AD18" s="28"/>
      <c r="AE18" s="28"/>
      <c r="AF18" s="28"/>
      <c r="AG18" s="28"/>
      <c r="AH18" s="35"/>
      <c r="AI18" s="34"/>
      <c r="AJ18" s="28"/>
      <c r="AK18" s="34"/>
      <c r="AL18" s="34"/>
      <c r="AM18" s="34"/>
      <c r="AN18" s="34"/>
      <c r="AO18" s="34"/>
      <c r="AP18" s="34"/>
      <c r="AQ18" s="34"/>
      <c r="AR18" s="34"/>
      <c r="AS18" s="34"/>
      <c r="AT18" s="34"/>
      <c r="AU18" s="34"/>
      <c r="AV18" s="34"/>
      <c r="AW18" s="34"/>
      <c r="AX18" s="34"/>
      <c r="AY18" s="34"/>
      <c r="AZ18" s="34"/>
      <c r="BA18" s="34"/>
      <c r="BB18" s="34"/>
      <c r="BC18" s="34"/>
      <c r="BD18" s="44" t="str">
        <f t="shared" si="0"/>
        <v/>
      </c>
      <c r="BE18" s="34"/>
      <c r="BF18" s="34"/>
      <c r="BG18" s="34"/>
    </row>
    <row r="19" customHeight="1" spans="1:59">
      <c r="A19" s="107" t="str">
        <f t="shared" si="1"/>
        <v/>
      </c>
      <c r="B19" s="9"/>
      <c r="C19" s="139"/>
      <c r="D19" s="13"/>
      <c r="E19" s="13"/>
      <c r="F19" s="9"/>
      <c r="G19" s="9"/>
      <c r="H19" s="9"/>
      <c r="I19" s="9"/>
      <c r="J19" s="9"/>
      <c r="K19" s="9"/>
      <c r="L19" s="16"/>
      <c r="M19" s="16"/>
      <c r="N19" s="16"/>
      <c r="O19" s="16"/>
      <c r="P19" s="15">
        <f t="shared" si="2"/>
        <v>0</v>
      </c>
      <c r="Q19" s="16"/>
      <c r="R19" s="104" t="str">
        <f t="shared" si="3"/>
        <v/>
      </c>
      <c r="S19" s="27"/>
      <c r="U19" s="28"/>
      <c r="V19" s="28"/>
      <c r="W19" s="28"/>
      <c r="X19" s="28"/>
      <c r="Y19" s="28"/>
      <c r="Z19" s="28"/>
      <c r="AA19" s="28"/>
      <c r="AB19" s="28"/>
      <c r="AC19" s="28"/>
      <c r="AD19" s="28"/>
      <c r="AE19" s="28"/>
      <c r="AF19" s="28"/>
      <c r="AG19" s="28"/>
      <c r="AH19" s="35"/>
      <c r="AI19" s="34"/>
      <c r="AJ19" s="28"/>
      <c r="AK19" s="34"/>
      <c r="AL19" s="34"/>
      <c r="AM19" s="34"/>
      <c r="AN19" s="34"/>
      <c r="AO19" s="34"/>
      <c r="AP19" s="34"/>
      <c r="AQ19" s="34"/>
      <c r="AR19" s="34"/>
      <c r="AS19" s="34"/>
      <c r="AT19" s="34"/>
      <c r="AU19" s="34"/>
      <c r="AV19" s="34"/>
      <c r="AW19" s="34"/>
      <c r="AX19" s="34"/>
      <c r="AY19" s="34"/>
      <c r="AZ19" s="34"/>
      <c r="BA19" s="34"/>
      <c r="BB19" s="34"/>
      <c r="BC19" s="34"/>
      <c r="BD19" s="44" t="str">
        <f t="shared" si="0"/>
        <v/>
      </c>
      <c r="BE19" s="34"/>
      <c r="BF19" s="34"/>
      <c r="BG19" s="34"/>
    </row>
    <row r="20" customHeight="1" spans="1:59">
      <c r="A20" s="107" t="str">
        <f t="shared" si="1"/>
        <v/>
      </c>
      <c r="B20" s="9"/>
      <c r="C20" s="139"/>
      <c r="D20" s="13"/>
      <c r="E20" s="13"/>
      <c r="F20" s="9"/>
      <c r="G20" s="9"/>
      <c r="H20" s="9"/>
      <c r="I20" s="9"/>
      <c r="J20" s="9"/>
      <c r="K20" s="9"/>
      <c r="L20" s="16"/>
      <c r="M20" s="16"/>
      <c r="N20" s="16"/>
      <c r="O20" s="16"/>
      <c r="P20" s="15">
        <f t="shared" si="2"/>
        <v>0</v>
      </c>
      <c r="Q20" s="16"/>
      <c r="R20" s="104" t="str">
        <f t="shared" si="3"/>
        <v/>
      </c>
      <c r="S20" s="27"/>
      <c r="U20" s="28"/>
      <c r="V20" s="28"/>
      <c r="W20" s="28"/>
      <c r="X20" s="28"/>
      <c r="Y20" s="28"/>
      <c r="Z20" s="28"/>
      <c r="AA20" s="28"/>
      <c r="AB20" s="28"/>
      <c r="AC20" s="28"/>
      <c r="AD20" s="28"/>
      <c r="AE20" s="28"/>
      <c r="AF20" s="28"/>
      <c r="AG20" s="28"/>
      <c r="AH20" s="35"/>
      <c r="AI20" s="34"/>
      <c r="AJ20" s="28"/>
      <c r="AK20" s="34"/>
      <c r="AL20" s="34"/>
      <c r="AM20" s="34"/>
      <c r="AN20" s="34"/>
      <c r="AO20" s="34"/>
      <c r="AP20" s="34"/>
      <c r="AQ20" s="34"/>
      <c r="AR20" s="34"/>
      <c r="AS20" s="34"/>
      <c r="AT20" s="34"/>
      <c r="AU20" s="34"/>
      <c r="AV20" s="34"/>
      <c r="AW20" s="34"/>
      <c r="AX20" s="34"/>
      <c r="AY20" s="34"/>
      <c r="AZ20" s="34"/>
      <c r="BA20" s="34"/>
      <c r="BB20" s="34"/>
      <c r="BC20" s="34"/>
      <c r="BD20" s="44" t="str">
        <f t="shared" si="0"/>
        <v/>
      </c>
      <c r="BE20" s="34"/>
      <c r="BF20" s="34"/>
      <c r="BG20" s="34"/>
    </row>
    <row r="21" customHeight="1" spans="1:59">
      <c r="A21" s="107" t="str">
        <f t="shared" si="1"/>
        <v/>
      </c>
      <c r="B21" s="9"/>
      <c r="C21" s="139"/>
      <c r="D21" s="13"/>
      <c r="E21" s="13"/>
      <c r="F21" s="9"/>
      <c r="G21" s="9"/>
      <c r="H21" s="9"/>
      <c r="I21" s="9"/>
      <c r="J21" s="9"/>
      <c r="K21" s="9"/>
      <c r="L21" s="16"/>
      <c r="M21" s="16"/>
      <c r="N21" s="16"/>
      <c r="O21" s="16"/>
      <c r="P21" s="15">
        <f t="shared" si="2"/>
        <v>0</v>
      </c>
      <c r="Q21" s="16"/>
      <c r="R21" s="104" t="str">
        <f t="shared" si="3"/>
        <v/>
      </c>
      <c r="S21" s="27"/>
      <c r="U21" s="28"/>
      <c r="V21" s="28"/>
      <c r="W21" s="28"/>
      <c r="X21" s="28"/>
      <c r="Y21" s="28"/>
      <c r="Z21" s="28"/>
      <c r="AA21" s="28"/>
      <c r="AB21" s="28"/>
      <c r="AC21" s="28"/>
      <c r="AD21" s="28"/>
      <c r="AE21" s="28"/>
      <c r="AF21" s="28"/>
      <c r="AG21" s="28"/>
      <c r="AH21" s="35"/>
      <c r="AI21" s="34"/>
      <c r="AJ21" s="28"/>
      <c r="AK21" s="34"/>
      <c r="AL21" s="34"/>
      <c r="AM21" s="34"/>
      <c r="AN21" s="34"/>
      <c r="AO21" s="34"/>
      <c r="AP21" s="34"/>
      <c r="AQ21" s="34"/>
      <c r="AR21" s="34"/>
      <c r="AS21" s="34"/>
      <c r="AT21" s="34"/>
      <c r="AU21" s="34"/>
      <c r="AV21" s="34"/>
      <c r="AW21" s="34"/>
      <c r="AX21" s="34"/>
      <c r="AY21" s="34"/>
      <c r="AZ21" s="34"/>
      <c r="BA21" s="34"/>
      <c r="BB21" s="34"/>
      <c r="BC21" s="34"/>
      <c r="BD21" s="44" t="str">
        <f t="shared" si="0"/>
        <v/>
      </c>
      <c r="BE21" s="34"/>
      <c r="BF21" s="34"/>
      <c r="BG21" s="34"/>
    </row>
    <row r="22" customHeight="1" spans="1:59">
      <c r="A22" s="107" t="str">
        <f t="shared" si="1"/>
        <v/>
      </c>
      <c r="B22" s="9"/>
      <c r="C22" s="139"/>
      <c r="D22" s="13"/>
      <c r="E22" s="13"/>
      <c r="F22" s="9"/>
      <c r="G22" s="9"/>
      <c r="H22" s="9"/>
      <c r="I22" s="9"/>
      <c r="J22" s="9"/>
      <c r="K22" s="9"/>
      <c r="L22" s="16"/>
      <c r="M22" s="16"/>
      <c r="N22" s="16"/>
      <c r="O22" s="16"/>
      <c r="P22" s="15">
        <f t="shared" si="2"/>
        <v>0</v>
      </c>
      <c r="Q22" s="16"/>
      <c r="R22" s="104" t="str">
        <f t="shared" si="3"/>
        <v/>
      </c>
      <c r="S22" s="27"/>
      <c r="U22" s="28"/>
      <c r="V22" s="28"/>
      <c r="W22" s="28"/>
      <c r="X22" s="28"/>
      <c r="Y22" s="28"/>
      <c r="Z22" s="28"/>
      <c r="AA22" s="28"/>
      <c r="AB22" s="28"/>
      <c r="AC22" s="28"/>
      <c r="AD22" s="28"/>
      <c r="AE22" s="28"/>
      <c r="AF22" s="28"/>
      <c r="AG22" s="28"/>
      <c r="AH22" s="35"/>
      <c r="AI22" s="34"/>
      <c r="AJ22" s="28"/>
      <c r="AK22" s="34"/>
      <c r="AL22" s="34"/>
      <c r="AM22" s="34"/>
      <c r="AN22" s="34"/>
      <c r="AO22" s="34"/>
      <c r="AP22" s="34"/>
      <c r="AQ22" s="34"/>
      <c r="AR22" s="34"/>
      <c r="AS22" s="34"/>
      <c r="AT22" s="34"/>
      <c r="AU22" s="34"/>
      <c r="AV22" s="34"/>
      <c r="AW22" s="34"/>
      <c r="AX22" s="34"/>
      <c r="AY22" s="34"/>
      <c r="AZ22" s="34"/>
      <c r="BA22" s="34"/>
      <c r="BB22" s="34"/>
      <c r="BC22" s="34"/>
      <c r="BD22" s="44" t="str">
        <f t="shared" si="0"/>
        <v/>
      </c>
      <c r="BE22" s="34"/>
      <c r="BF22" s="34"/>
      <c r="BG22" s="34"/>
    </row>
    <row r="23" customHeight="1" spans="1:59">
      <c r="A23" s="107" t="str">
        <f t="shared" si="1"/>
        <v/>
      </c>
      <c r="B23" s="9"/>
      <c r="C23" s="139"/>
      <c r="D23" s="13"/>
      <c r="E23" s="13"/>
      <c r="F23" s="9"/>
      <c r="G23" s="9"/>
      <c r="H23" s="9"/>
      <c r="I23" s="9"/>
      <c r="J23" s="9"/>
      <c r="K23" s="9"/>
      <c r="L23" s="16"/>
      <c r="M23" s="16"/>
      <c r="N23" s="16"/>
      <c r="O23" s="16"/>
      <c r="P23" s="15">
        <f t="shared" si="2"/>
        <v>0</v>
      </c>
      <c r="Q23" s="16"/>
      <c r="R23" s="104" t="str">
        <f t="shared" si="3"/>
        <v/>
      </c>
      <c r="S23" s="27"/>
      <c r="U23" s="28"/>
      <c r="V23" s="28"/>
      <c r="W23" s="28"/>
      <c r="X23" s="28"/>
      <c r="Y23" s="28"/>
      <c r="Z23" s="28"/>
      <c r="AA23" s="28"/>
      <c r="AB23" s="28"/>
      <c r="AC23" s="28"/>
      <c r="AD23" s="28"/>
      <c r="AE23" s="28"/>
      <c r="AF23" s="28"/>
      <c r="AG23" s="28"/>
      <c r="AH23" s="35"/>
      <c r="AI23" s="34"/>
      <c r="AJ23" s="28"/>
      <c r="AK23" s="34"/>
      <c r="AL23" s="34"/>
      <c r="AM23" s="34"/>
      <c r="AN23" s="34"/>
      <c r="AO23" s="34"/>
      <c r="AP23" s="34"/>
      <c r="AQ23" s="34"/>
      <c r="AR23" s="34"/>
      <c r="AS23" s="34"/>
      <c r="AT23" s="34"/>
      <c r="AU23" s="34"/>
      <c r="AV23" s="34"/>
      <c r="AW23" s="34"/>
      <c r="AX23" s="34"/>
      <c r="AY23" s="34"/>
      <c r="AZ23" s="34"/>
      <c r="BA23" s="34"/>
      <c r="BB23" s="34"/>
      <c r="BC23" s="34"/>
      <c r="BD23" s="44" t="str">
        <f t="shared" si="0"/>
        <v/>
      </c>
      <c r="BE23" s="34"/>
      <c r="BF23" s="34"/>
      <c r="BG23" s="34"/>
    </row>
    <row r="24" customHeight="1" spans="1:59">
      <c r="A24" s="107" t="str">
        <f t="shared" si="1"/>
        <v/>
      </c>
      <c r="B24" s="9"/>
      <c r="C24" s="139"/>
      <c r="D24" s="13"/>
      <c r="E24" s="13"/>
      <c r="F24" s="9"/>
      <c r="G24" s="9"/>
      <c r="H24" s="9"/>
      <c r="I24" s="9"/>
      <c r="J24" s="9"/>
      <c r="K24" s="9"/>
      <c r="L24" s="16"/>
      <c r="M24" s="16"/>
      <c r="N24" s="16"/>
      <c r="O24" s="16"/>
      <c r="P24" s="15">
        <f t="shared" si="2"/>
        <v>0</v>
      </c>
      <c r="Q24" s="16"/>
      <c r="R24" s="104" t="str">
        <f t="shared" si="3"/>
        <v/>
      </c>
      <c r="S24" s="27"/>
      <c r="U24" s="28"/>
      <c r="V24" s="28"/>
      <c r="W24" s="28"/>
      <c r="X24" s="28"/>
      <c r="Y24" s="28"/>
      <c r="Z24" s="28"/>
      <c r="AA24" s="28"/>
      <c r="AB24" s="28"/>
      <c r="AC24" s="28"/>
      <c r="AD24" s="28"/>
      <c r="AE24" s="28"/>
      <c r="AF24" s="28"/>
      <c r="AG24" s="28"/>
      <c r="AH24" s="35"/>
      <c r="AI24" s="34"/>
      <c r="AJ24" s="28"/>
      <c r="AK24" s="34"/>
      <c r="AL24" s="34"/>
      <c r="AM24" s="34"/>
      <c r="AN24" s="34"/>
      <c r="AO24" s="34"/>
      <c r="AP24" s="34"/>
      <c r="AQ24" s="34"/>
      <c r="AR24" s="34"/>
      <c r="AS24" s="34"/>
      <c r="AT24" s="34"/>
      <c r="AU24" s="34"/>
      <c r="AV24" s="34"/>
      <c r="AW24" s="34"/>
      <c r="AX24" s="34"/>
      <c r="AY24" s="34"/>
      <c r="AZ24" s="34"/>
      <c r="BA24" s="34"/>
      <c r="BB24" s="34"/>
      <c r="BC24" s="34"/>
      <c r="BD24" s="44" t="str">
        <f t="shared" si="0"/>
        <v/>
      </c>
      <c r="BE24" s="34"/>
      <c r="BF24" s="34"/>
      <c r="BG24" s="34"/>
    </row>
    <row r="25" customHeight="1" spans="1:59">
      <c r="A25" s="107" t="str">
        <f t="shared" si="1"/>
        <v/>
      </c>
      <c r="B25" s="9"/>
      <c r="C25" s="139"/>
      <c r="D25" s="13"/>
      <c r="E25" s="13"/>
      <c r="F25" s="9"/>
      <c r="G25" s="9"/>
      <c r="H25" s="9"/>
      <c r="I25" s="9"/>
      <c r="J25" s="9"/>
      <c r="K25" s="9"/>
      <c r="L25" s="16"/>
      <c r="M25" s="16"/>
      <c r="N25" s="16"/>
      <c r="O25" s="16"/>
      <c r="P25" s="15">
        <f t="shared" si="2"/>
        <v>0</v>
      </c>
      <c r="Q25" s="16"/>
      <c r="R25" s="104" t="str">
        <f t="shared" si="3"/>
        <v/>
      </c>
      <c r="S25" s="27"/>
      <c r="U25" s="28"/>
      <c r="V25" s="28"/>
      <c r="W25" s="28"/>
      <c r="X25" s="28"/>
      <c r="Y25" s="28"/>
      <c r="Z25" s="28"/>
      <c r="AA25" s="28"/>
      <c r="AB25" s="28"/>
      <c r="AC25" s="28"/>
      <c r="AD25" s="28"/>
      <c r="AE25" s="28"/>
      <c r="AF25" s="28"/>
      <c r="AG25" s="28"/>
      <c r="AH25" s="35"/>
      <c r="AI25" s="34"/>
      <c r="AJ25" s="28"/>
      <c r="AK25" s="34"/>
      <c r="AL25" s="34"/>
      <c r="AM25" s="34"/>
      <c r="AN25" s="34"/>
      <c r="AO25" s="34"/>
      <c r="AP25" s="34"/>
      <c r="AQ25" s="34"/>
      <c r="AR25" s="34"/>
      <c r="AS25" s="34"/>
      <c r="AT25" s="34"/>
      <c r="AU25" s="34"/>
      <c r="AV25" s="34"/>
      <c r="AW25" s="34"/>
      <c r="AX25" s="34"/>
      <c r="AY25" s="34"/>
      <c r="AZ25" s="34"/>
      <c r="BA25" s="34"/>
      <c r="BB25" s="34"/>
      <c r="BC25" s="34"/>
      <c r="BD25" s="44" t="str">
        <f t="shared" si="0"/>
        <v/>
      </c>
      <c r="BE25" s="34"/>
      <c r="BF25" s="34"/>
      <c r="BG25" s="34"/>
    </row>
    <row r="26" customHeight="1" spans="1:59">
      <c r="A26" s="107" t="str">
        <f t="shared" si="1"/>
        <v/>
      </c>
      <c r="B26" s="9"/>
      <c r="C26" s="139"/>
      <c r="D26" s="13"/>
      <c r="E26" s="13"/>
      <c r="F26" s="9"/>
      <c r="G26" s="9"/>
      <c r="H26" s="9"/>
      <c r="I26" s="9"/>
      <c r="J26" s="9"/>
      <c r="K26" s="9"/>
      <c r="L26" s="16"/>
      <c r="M26" s="16"/>
      <c r="N26" s="16"/>
      <c r="O26" s="16"/>
      <c r="P26" s="15">
        <f t="shared" si="2"/>
        <v>0</v>
      </c>
      <c r="Q26" s="16"/>
      <c r="R26" s="104" t="str">
        <f t="shared" si="3"/>
        <v/>
      </c>
      <c r="S26" s="27"/>
      <c r="U26" s="28"/>
      <c r="V26" s="28"/>
      <c r="W26" s="28"/>
      <c r="X26" s="28"/>
      <c r="Y26" s="28"/>
      <c r="Z26" s="28"/>
      <c r="AA26" s="28"/>
      <c r="AB26" s="28"/>
      <c r="AC26" s="28"/>
      <c r="AD26" s="28"/>
      <c r="AE26" s="28"/>
      <c r="AF26" s="28"/>
      <c r="AG26" s="28"/>
      <c r="AH26" s="35"/>
      <c r="AI26" s="34"/>
      <c r="AJ26" s="28"/>
      <c r="AK26" s="34"/>
      <c r="AL26" s="34"/>
      <c r="AM26" s="34"/>
      <c r="AN26" s="34"/>
      <c r="AO26" s="34"/>
      <c r="AP26" s="34"/>
      <c r="AQ26" s="34"/>
      <c r="AR26" s="34"/>
      <c r="AS26" s="34"/>
      <c r="AT26" s="34"/>
      <c r="AU26" s="34"/>
      <c r="AV26" s="34"/>
      <c r="AW26" s="34"/>
      <c r="AX26" s="34"/>
      <c r="AY26" s="34"/>
      <c r="AZ26" s="34"/>
      <c r="BA26" s="34"/>
      <c r="BB26" s="34"/>
      <c r="BC26" s="34"/>
      <c r="BD26" s="44" t="str">
        <f t="shared" si="0"/>
        <v/>
      </c>
      <c r="BE26" s="34"/>
      <c r="BF26" s="34"/>
      <c r="BG26" s="34"/>
    </row>
    <row r="27" customHeight="1" spans="1:59">
      <c r="A27" s="107" t="str">
        <f t="shared" si="1"/>
        <v/>
      </c>
      <c r="B27" s="9"/>
      <c r="C27" s="139"/>
      <c r="D27" s="13"/>
      <c r="E27" s="13"/>
      <c r="F27" s="9"/>
      <c r="G27" s="9"/>
      <c r="H27" s="9"/>
      <c r="I27" s="9"/>
      <c r="J27" s="9"/>
      <c r="K27" s="9"/>
      <c r="L27" s="16"/>
      <c r="M27" s="16"/>
      <c r="N27" s="16"/>
      <c r="O27" s="16"/>
      <c r="P27" s="15">
        <f t="shared" si="2"/>
        <v>0</v>
      </c>
      <c r="Q27" s="16"/>
      <c r="R27" s="104" t="str">
        <f t="shared" si="3"/>
        <v/>
      </c>
      <c r="S27" s="27"/>
      <c r="U27" s="28"/>
      <c r="V27" s="28"/>
      <c r="W27" s="28"/>
      <c r="X27" s="28"/>
      <c r="Y27" s="28"/>
      <c r="Z27" s="28"/>
      <c r="AA27" s="28"/>
      <c r="AB27" s="28"/>
      <c r="AC27" s="28"/>
      <c r="AD27" s="28"/>
      <c r="AE27" s="28"/>
      <c r="AF27" s="28"/>
      <c r="AG27" s="28"/>
      <c r="AH27" s="35"/>
      <c r="AI27" s="34"/>
      <c r="AJ27" s="28"/>
      <c r="AK27" s="34"/>
      <c r="AL27" s="34"/>
      <c r="AM27" s="34"/>
      <c r="AN27" s="34"/>
      <c r="AO27" s="34"/>
      <c r="AP27" s="34"/>
      <c r="AQ27" s="34"/>
      <c r="AR27" s="34"/>
      <c r="AS27" s="34"/>
      <c r="AT27" s="34"/>
      <c r="AU27" s="34"/>
      <c r="AV27" s="34"/>
      <c r="AW27" s="34"/>
      <c r="AX27" s="34"/>
      <c r="AY27" s="34"/>
      <c r="AZ27" s="34"/>
      <c r="BA27" s="34"/>
      <c r="BB27" s="34"/>
      <c r="BC27" s="34"/>
      <c r="BD27" s="44" t="str">
        <f t="shared" si="0"/>
        <v/>
      </c>
      <c r="BE27" s="34"/>
      <c r="BF27" s="34"/>
      <c r="BG27" s="34"/>
    </row>
    <row r="28" customHeight="1" spans="1:59">
      <c r="A28" s="107" t="str">
        <f t="shared" si="1"/>
        <v/>
      </c>
      <c r="B28" s="9"/>
      <c r="C28" s="139"/>
      <c r="D28" s="13"/>
      <c r="E28" s="13"/>
      <c r="F28" s="9"/>
      <c r="G28" s="9"/>
      <c r="H28" s="9"/>
      <c r="I28" s="9"/>
      <c r="J28" s="9"/>
      <c r="K28" s="9"/>
      <c r="L28" s="16"/>
      <c r="M28" s="16"/>
      <c r="N28" s="16"/>
      <c r="O28" s="16"/>
      <c r="P28" s="15">
        <f t="shared" si="2"/>
        <v>0</v>
      </c>
      <c r="Q28" s="16"/>
      <c r="R28" s="104" t="str">
        <f t="shared" si="3"/>
        <v/>
      </c>
      <c r="S28" s="27"/>
      <c r="U28" s="28"/>
      <c r="V28" s="28"/>
      <c r="W28" s="28"/>
      <c r="X28" s="28"/>
      <c r="Y28" s="28"/>
      <c r="Z28" s="28"/>
      <c r="AA28" s="28"/>
      <c r="AB28" s="28"/>
      <c r="AC28" s="28"/>
      <c r="AD28" s="28"/>
      <c r="AE28" s="28"/>
      <c r="AF28" s="28"/>
      <c r="AG28" s="28"/>
      <c r="AH28" s="35"/>
      <c r="AI28" s="34"/>
      <c r="AJ28" s="28"/>
      <c r="AK28" s="34"/>
      <c r="AL28" s="34"/>
      <c r="AM28" s="34"/>
      <c r="AN28" s="34"/>
      <c r="AO28" s="34"/>
      <c r="AP28" s="34"/>
      <c r="AQ28" s="34"/>
      <c r="AR28" s="34"/>
      <c r="AS28" s="34"/>
      <c r="AT28" s="34"/>
      <c r="AU28" s="34"/>
      <c r="AV28" s="34"/>
      <c r="AW28" s="34"/>
      <c r="AX28" s="34"/>
      <c r="AY28" s="34"/>
      <c r="AZ28" s="34"/>
      <c r="BA28" s="34"/>
      <c r="BB28" s="34"/>
      <c r="BC28" s="34"/>
      <c r="BD28" s="44" t="str">
        <f t="shared" si="0"/>
        <v/>
      </c>
      <c r="BE28" s="34"/>
      <c r="BF28" s="34"/>
      <c r="BG28" s="34"/>
    </row>
    <row r="29" customHeight="1" spans="1:59">
      <c r="A29" s="107" t="str">
        <f t="shared" si="1"/>
        <v/>
      </c>
      <c r="B29" s="9"/>
      <c r="C29" s="139"/>
      <c r="D29" s="13"/>
      <c r="E29" s="13"/>
      <c r="F29" s="9"/>
      <c r="G29" s="9"/>
      <c r="H29" s="9"/>
      <c r="I29" s="9"/>
      <c r="J29" s="9"/>
      <c r="K29" s="9"/>
      <c r="L29" s="16"/>
      <c r="M29" s="16"/>
      <c r="N29" s="16"/>
      <c r="O29" s="16"/>
      <c r="P29" s="15">
        <f t="shared" si="2"/>
        <v>0</v>
      </c>
      <c r="Q29" s="16"/>
      <c r="R29" s="104" t="str">
        <f t="shared" si="3"/>
        <v/>
      </c>
      <c r="S29" s="27"/>
      <c r="U29" s="28"/>
      <c r="V29" s="28"/>
      <c r="W29" s="28"/>
      <c r="X29" s="28"/>
      <c r="Y29" s="28"/>
      <c r="Z29" s="28"/>
      <c r="AA29" s="28"/>
      <c r="AB29" s="28"/>
      <c r="AC29" s="28"/>
      <c r="AD29" s="28"/>
      <c r="AE29" s="28"/>
      <c r="AF29" s="28"/>
      <c r="AG29" s="28"/>
      <c r="AH29" s="35"/>
      <c r="AI29" s="34"/>
      <c r="AJ29" s="28"/>
      <c r="AK29" s="34"/>
      <c r="AL29" s="34"/>
      <c r="AM29" s="34"/>
      <c r="AN29" s="34"/>
      <c r="AO29" s="34"/>
      <c r="AP29" s="34"/>
      <c r="AQ29" s="34"/>
      <c r="AR29" s="34"/>
      <c r="AS29" s="34"/>
      <c r="AT29" s="34"/>
      <c r="AU29" s="34"/>
      <c r="AV29" s="34"/>
      <c r="AW29" s="34"/>
      <c r="AX29" s="34"/>
      <c r="AY29" s="34"/>
      <c r="AZ29" s="34"/>
      <c r="BA29" s="34"/>
      <c r="BB29" s="34"/>
      <c r="BC29" s="34"/>
      <c r="BD29" s="44" t="str">
        <f t="shared" si="0"/>
        <v/>
      </c>
      <c r="BE29" s="34"/>
      <c r="BF29" s="34"/>
      <c r="BG29" s="34"/>
    </row>
    <row r="30" customHeight="1" spans="1:19">
      <c r="A30" s="17" t="s">
        <v>624</v>
      </c>
      <c r="B30" s="137"/>
      <c r="C30" s="137"/>
      <c r="D30" s="14"/>
      <c r="E30" s="14"/>
      <c r="F30" s="9"/>
      <c r="G30" s="9"/>
      <c r="H30" s="9"/>
      <c r="I30" s="9"/>
      <c r="J30" s="9"/>
      <c r="K30" s="9"/>
      <c r="L30" s="16"/>
      <c r="M30" s="16"/>
      <c r="N30" s="16">
        <f>SUM(N7:N29)</f>
        <v>0</v>
      </c>
      <c r="O30" s="16">
        <f>SUM(O7:O29)</f>
        <v>0</v>
      </c>
      <c r="P30" s="16">
        <f>SUM(P7:P29)</f>
        <v>0</v>
      </c>
      <c r="Q30" s="16">
        <f>SUM(Q7:Q29)</f>
        <v>0</v>
      </c>
      <c r="R30" s="104" t="str">
        <f t="shared" ref="R30" si="4">IF(P30=0,"",(Q30-P30)/P30*100)</f>
        <v/>
      </c>
      <c r="S30" s="27"/>
    </row>
    <row r="31" customHeight="1" spans="1:17">
      <c r="A31" s="3" t="str">
        <f>基本信息输入表!$K$6&amp;"填表人："&amp;基本信息输入表!$M$68</f>
        <v>被评估单位填表人：</v>
      </c>
      <c r="Q31" s="3" t="str">
        <f>"评估人员："&amp;基本信息输入表!$Q$68</f>
        <v>评估人员：</v>
      </c>
    </row>
    <row r="32" customHeight="1" spans="1:1">
      <c r="A32" s="3" t="str">
        <f>"填表日期："&amp;YEAR(基本信息输入表!$O$68)&amp;"年"&amp;MONTH(基本信息输入表!$O$68)&amp;"月"&amp;DAY(基本信息输入表!$O$68)&amp;"日"</f>
        <v>填表日期：1900年1月0日</v>
      </c>
    </row>
    <row r="33" customHeight="1" spans="20:20">
      <c r="T33" s="29" t="s">
        <v>466</v>
      </c>
    </row>
  </sheetData>
  <mergeCells count="31">
    <mergeCell ref="A2:S2"/>
    <mergeCell ref="A3:S3"/>
    <mergeCell ref="R4:S4"/>
    <mergeCell ref="U4:AB4"/>
    <mergeCell ref="AC4:AO4"/>
    <mergeCell ref="AP4:BC4"/>
    <mergeCell ref="BD4:BG4"/>
    <mergeCell ref="R5:S5"/>
    <mergeCell ref="AC5:AI5"/>
    <mergeCell ref="AJ5:AK5"/>
    <mergeCell ref="AL5:AM5"/>
    <mergeCell ref="AQ5:AR5"/>
    <mergeCell ref="AS5:BA5"/>
    <mergeCell ref="A30:D30"/>
    <mergeCell ref="U5:U6"/>
    <mergeCell ref="V5:V6"/>
    <mergeCell ref="W5:W6"/>
    <mergeCell ref="X5:X6"/>
    <mergeCell ref="Y5:Y6"/>
    <mergeCell ref="Z5:Z6"/>
    <mergeCell ref="AA5:AA6"/>
    <mergeCell ref="AB5:AB6"/>
    <mergeCell ref="AN5:AN6"/>
    <mergeCell ref="AO5:AO6"/>
    <mergeCell ref="AP5:AP6"/>
    <mergeCell ref="BB5:BB6"/>
    <mergeCell ref="BC5:BC6"/>
    <mergeCell ref="BD5:BD6"/>
    <mergeCell ref="BE5:BE6"/>
    <mergeCell ref="BF5:BF6"/>
    <mergeCell ref="BG5:BG6"/>
  </mergeCells>
  <dataValidations count="4">
    <dataValidation type="list" allowBlank="1" showInputMessage="1" showErrorMessage="1" sqref="AJ7:AJ29">
      <formula1>基本信息输入表!$A$126:$A$128</formula1>
    </dataValidation>
    <dataValidation type="list" allowBlank="1" showInputMessage="1" showErrorMessage="1" sqref="AL7:AL29">
      <formula1>基本信息输入表!$A$129:$A$132</formula1>
    </dataValidation>
    <dataValidation type="list" allowBlank="1" showInputMessage="1" showErrorMessage="1" sqref="AC7:AG29">
      <formula1>$A$108:$A$109</formula1>
    </dataValidation>
    <dataValidation type="list" allowBlank="1" showInputMessage="1" showErrorMessage="1" sqref="U7:Z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8" fitToHeight="1000" orientation="landscape"/>
  <headerFooter scaleWithDoc="0">
    <oddFooter>&amp;R&amp;"宋体,常规"&amp;10&amp;P/&amp;N</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3"/>
  <sheetViews>
    <sheetView showGridLines="0" workbookViewId="0">
      <selection activeCell="H21" sqref="H21"/>
    </sheetView>
  </sheetViews>
  <sheetFormatPr defaultColWidth="9" defaultRowHeight="15.5"/>
  <cols>
    <col min="1" max="1" width="4" style="135" customWidth="1"/>
    <col min="2" max="2" width="14.75" style="135" customWidth="1"/>
    <col min="3" max="3" width="10.625" style="135" customWidth="1"/>
    <col min="4" max="4" width="5.25" style="135" customWidth="1"/>
    <col min="5" max="5" width="8.5" style="135" customWidth="1"/>
    <col min="6" max="6" width="7.125" style="135" customWidth="1"/>
    <col min="7" max="7" width="8.25" style="135" customWidth="1"/>
    <col min="8" max="8" width="10.625" style="135" customWidth="1"/>
    <col min="9" max="9" width="11" style="135" customWidth="1"/>
    <col min="10" max="11" width="15.625" style="135" customWidth="1" outlineLevel="1"/>
    <col min="12" max="13" width="15.625" style="135" customWidth="1"/>
    <col min="14" max="14" width="8.875" style="135" customWidth="1"/>
    <col min="15" max="15" width="6" style="135" customWidth="1"/>
    <col min="16" max="16" width="7.125" style="135" customWidth="1"/>
    <col min="17" max="17" width="9" style="135"/>
    <col min="18" max="22" width="5.625" style="4" customWidth="1" outlineLevel="1"/>
    <col min="23" max="23" width="14.75" style="4" customWidth="1" outlineLevel="1"/>
    <col min="24" max="24" width="13.625" style="4" customWidth="1"/>
    <col min="25"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customWidth="1" outlineLevel="2"/>
    <col min="39" max="39" width="11.25" style="4" customWidth="1" outlineLevel="2"/>
    <col min="40" max="44" width="10.7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135"/>
  </cols>
  <sheetData>
    <row r="1" spans="1:1">
      <c r="A1" s="5" t="s">
        <v>435</v>
      </c>
    </row>
    <row r="2" s="134" customFormat="1" ht="23" spans="1:50">
      <c r="A2" s="6" t="s">
        <v>1377</v>
      </c>
      <c r="B2" s="6"/>
      <c r="C2" s="6"/>
      <c r="D2" s="6"/>
      <c r="E2" s="6"/>
      <c r="F2" s="6"/>
      <c r="G2" s="6"/>
      <c r="H2" s="6"/>
      <c r="I2" s="6"/>
      <c r="J2" s="6"/>
      <c r="K2" s="6"/>
      <c r="L2" s="6"/>
      <c r="M2" s="6"/>
      <c r="N2" s="6"/>
      <c r="O2" s="6"/>
      <c r="P2" s="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ht="15.75" customHeight="1" spans="1:50">
      <c r="A3" s="2" t="str">
        <f>"评估基准日："&amp;TEXT(基本信息输入表!M7,"yyyy年mm月dd日")</f>
        <v>评估基准日：2024年06月30日</v>
      </c>
      <c r="B3" s="2"/>
      <c r="C3" s="2"/>
      <c r="D3" s="2"/>
      <c r="E3" s="2"/>
      <c r="F3" s="2"/>
      <c r="G3" s="2"/>
      <c r="H3" s="2"/>
      <c r="I3" s="2"/>
      <c r="J3" s="2"/>
      <c r="K3" s="2"/>
      <c r="L3" s="2"/>
      <c r="M3" s="2"/>
      <c r="N3" s="2"/>
      <c r="O3" s="2"/>
      <c r="P3" s="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spans="1:50">
      <c r="A4" s="2"/>
      <c r="B4" s="2"/>
      <c r="C4" s="2"/>
      <c r="D4" s="2"/>
      <c r="E4" s="2"/>
      <c r="F4" s="2"/>
      <c r="G4" s="2"/>
      <c r="H4" s="2"/>
      <c r="I4" s="2"/>
      <c r="J4" s="2"/>
      <c r="K4" s="2"/>
      <c r="L4" s="2"/>
      <c r="M4" s="2"/>
      <c r="N4" s="2"/>
      <c r="O4" s="21" t="s">
        <v>1378</v>
      </c>
      <c r="P4" s="21"/>
      <c r="R4" s="20" t="s">
        <v>598</v>
      </c>
      <c r="S4" s="20"/>
      <c r="T4" s="20"/>
      <c r="U4" s="20"/>
      <c r="V4" s="20"/>
      <c r="W4" s="20"/>
      <c r="X4" s="20"/>
      <c r="Y4" s="30" t="s">
        <v>599</v>
      </c>
      <c r="Z4" s="31"/>
      <c r="AA4" s="31"/>
      <c r="AB4" s="31"/>
      <c r="AC4" s="31"/>
      <c r="AD4" s="31"/>
      <c r="AE4" s="31"/>
      <c r="AF4" s="31"/>
      <c r="AG4" s="31"/>
      <c r="AH4" s="31"/>
      <c r="AI4" s="31"/>
      <c r="AJ4" s="32"/>
      <c r="AK4" s="68" t="s">
        <v>600</v>
      </c>
      <c r="AL4" s="36"/>
      <c r="AM4" s="36"/>
      <c r="AN4" s="36"/>
      <c r="AO4" s="36"/>
      <c r="AP4" s="36"/>
      <c r="AQ4" s="36"/>
      <c r="AR4" s="36"/>
      <c r="AS4" s="36"/>
      <c r="AT4" s="37"/>
      <c r="AU4" s="33" t="s">
        <v>601</v>
      </c>
      <c r="AV4" s="33"/>
      <c r="AW4" s="33"/>
      <c r="AX4" s="33"/>
    </row>
    <row r="5" ht="15.75" customHeight="1" spans="1:50">
      <c r="A5" s="7" t="str">
        <f>基本信息输入表!K6&amp;"："&amp;基本信息输入表!M6</f>
        <v>被评估单位：贵州天然气能源投资股份有限公司</v>
      </c>
      <c r="B5" s="7"/>
      <c r="C5" s="7"/>
      <c r="D5" s="7"/>
      <c r="E5" s="3"/>
      <c r="F5" s="3"/>
      <c r="G5" s="3"/>
      <c r="H5" s="3"/>
      <c r="I5" s="3"/>
      <c r="J5" s="3"/>
      <c r="K5" s="3"/>
      <c r="L5" s="3"/>
      <c r="M5" s="3"/>
      <c r="N5" s="3"/>
      <c r="O5" s="3"/>
      <c r="P5" s="21" t="s">
        <v>469</v>
      </c>
      <c r="R5" s="20" t="s">
        <v>602</v>
      </c>
      <c r="S5" s="22" t="s">
        <v>913</v>
      </c>
      <c r="T5" s="39" t="s">
        <v>1379</v>
      </c>
      <c r="U5" s="23" t="s">
        <v>630</v>
      </c>
      <c r="V5" s="23" t="s">
        <v>604</v>
      </c>
      <c r="W5" s="20" t="s">
        <v>605</v>
      </c>
      <c r="X5" s="20"/>
      <c r="Y5" s="30" t="s">
        <v>606</v>
      </c>
      <c r="Z5" s="31"/>
      <c r="AA5" s="31"/>
      <c r="AB5" s="31"/>
      <c r="AC5" s="31"/>
      <c r="AD5" s="32"/>
      <c r="AE5" s="33" t="s">
        <v>607</v>
      </c>
      <c r="AF5" s="33"/>
      <c r="AG5" s="33" t="s">
        <v>656</v>
      </c>
      <c r="AH5" s="33"/>
      <c r="AI5" s="33" t="s">
        <v>608</v>
      </c>
      <c r="AJ5" s="38"/>
      <c r="AK5" s="20" t="s">
        <v>609</v>
      </c>
      <c r="AL5" s="20" t="s">
        <v>657</v>
      </c>
      <c r="AM5" s="20"/>
      <c r="AN5" s="69" t="s">
        <v>658</v>
      </c>
      <c r="AO5" s="70"/>
      <c r="AP5" s="70"/>
      <c r="AQ5" s="70"/>
      <c r="AR5" s="71"/>
      <c r="AS5" s="20" t="s">
        <v>443</v>
      </c>
      <c r="AT5" s="40"/>
      <c r="AU5" s="38" t="s">
        <v>610</v>
      </c>
      <c r="AV5" s="38" t="s">
        <v>611</v>
      </c>
      <c r="AW5" s="33" t="s">
        <v>612</v>
      </c>
      <c r="AX5" s="38"/>
    </row>
    <row r="6" ht="39" customHeight="1" spans="1:50">
      <c r="A6" s="112" t="s">
        <v>470</v>
      </c>
      <c r="B6" s="112" t="s">
        <v>1380</v>
      </c>
      <c r="C6" s="136" t="s">
        <v>1381</v>
      </c>
      <c r="D6" s="112" t="s">
        <v>1382</v>
      </c>
      <c r="E6" s="112" t="s">
        <v>987</v>
      </c>
      <c r="F6" s="112" t="s">
        <v>1383</v>
      </c>
      <c r="G6" s="112" t="s">
        <v>1384</v>
      </c>
      <c r="H6" s="112" t="s">
        <v>1385</v>
      </c>
      <c r="I6" s="112" t="s">
        <v>821</v>
      </c>
      <c r="J6" s="106" t="s">
        <v>709</v>
      </c>
      <c r="K6" s="106" t="s">
        <v>695</v>
      </c>
      <c r="L6" s="11" t="s">
        <v>442</v>
      </c>
      <c r="M6" s="112" t="s">
        <v>443</v>
      </c>
      <c r="N6" s="112" t="s">
        <v>444</v>
      </c>
      <c r="O6" s="112" t="s">
        <v>445</v>
      </c>
      <c r="P6" s="112" t="s">
        <v>588</v>
      </c>
      <c r="R6" s="20"/>
      <c r="S6" s="20"/>
      <c r="T6" s="109"/>
      <c r="U6" s="20"/>
      <c r="V6" s="20"/>
      <c r="W6" s="20"/>
      <c r="X6" s="20"/>
      <c r="Y6" s="33" t="s">
        <v>617</v>
      </c>
      <c r="Z6" s="33" t="s">
        <v>618</v>
      </c>
      <c r="AA6" s="95" t="s">
        <v>972</v>
      </c>
      <c r="AB6" s="33" t="s">
        <v>667</v>
      </c>
      <c r="AC6" s="33" t="s">
        <v>620</v>
      </c>
      <c r="AD6" s="30" t="s">
        <v>621</v>
      </c>
      <c r="AE6" s="33" t="s">
        <v>622</v>
      </c>
      <c r="AF6" s="33" t="s">
        <v>623</v>
      </c>
      <c r="AG6" s="33" t="s">
        <v>622</v>
      </c>
      <c r="AH6" s="33" t="s">
        <v>668</v>
      </c>
      <c r="AI6" s="33"/>
      <c r="AJ6" s="41"/>
      <c r="AK6" s="20"/>
      <c r="AL6" s="20" t="s">
        <v>669</v>
      </c>
      <c r="AM6" s="20" t="s">
        <v>670</v>
      </c>
      <c r="AN6" s="110"/>
      <c r="AO6" s="110"/>
      <c r="AP6" s="110"/>
      <c r="AQ6" s="110"/>
      <c r="AR6" s="20"/>
      <c r="AS6" s="20"/>
      <c r="AT6" s="43"/>
      <c r="AU6" s="41"/>
      <c r="AV6" s="41"/>
      <c r="AW6" s="33"/>
      <c r="AX6" s="41"/>
    </row>
    <row r="7" spans="1:50">
      <c r="A7" s="107" t="str">
        <f>IF(B7="","",ROW()-6)</f>
        <v/>
      </c>
      <c r="B7" s="9"/>
      <c r="C7" s="9"/>
      <c r="D7" s="9"/>
      <c r="E7" s="9"/>
      <c r="F7" s="9"/>
      <c r="G7" s="9"/>
      <c r="H7" s="9"/>
      <c r="I7" s="16"/>
      <c r="J7" s="15"/>
      <c r="K7" s="15"/>
      <c r="L7" s="15">
        <f>J7+K7</f>
        <v>0</v>
      </c>
      <c r="M7" s="16"/>
      <c r="N7" s="16">
        <f>M7-L7</f>
        <v>0</v>
      </c>
      <c r="O7" s="104" t="str">
        <f>IF(L7=0,"",N7/L7*100)</f>
        <v/>
      </c>
      <c r="P7" s="27"/>
      <c r="R7" s="28"/>
      <c r="S7" s="28"/>
      <c r="T7" s="28"/>
      <c r="U7" s="28"/>
      <c r="V7" s="28"/>
      <c r="W7" s="28"/>
      <c r="X7" s="28"/>
      <c r="Y7" s="28"/>
      <c r="Z7" s="28"/>
      <c r="AA7" s="28"/>
      <c r="AB7" s="28"/>
      <c r="AC7" s="34"/>
      <c r="AD7" s="34"/>
      <c r="AE7" s="28"/>
      <c r="AF7" s="34"/>
      <c r="AG7" s="34"/>
      <c r="AH7" s="34"/>
      <c r="AI7" s="34"/>
      <c r="AJ7" s="34"/>
      <c r="AK7" s="34"/>
      <c r="AL7" s="34" t="s">
        <v>208</v>
      </c>
      <c r="AM7" s="34"/>
      <c r="AN7" s="34"/>
      <c r="AO7" s="34"/>
      <c r="AP7" s="34"/>
      <c r="AQ7" s="34"/>
      <c r="AR7" s="34"/>
      <c r="AS7" s="34"/>
      <c r="AT7" s="34"/>
      <c r="AU7" s="44" t="str">
        <f t="shared" ref="AU7:AU29" si="0">IFERROR((AS7-L8)/(L8)*100,"")</f>
        <v/>
      </c>
      <c r="AV7" s="34"/>
      <c r="AW7" s="34"/>
      <c r="AX7" s="34"/>
    </row>
    <row r="8" spans="1:50">
      <c r="A8" s="107" t="str">
        <f t="shared" ref="A8:A29" si="1">IF(B8="","",ROW()-6)</f>
        <v/>
      </c>
      <c r="B8" s="9"/>
      <c r="C8" s="9"/>
      <c r="D8" s="9"/>
      <c r="E8" s="9"/>
      <c r="F8" s="9"/>
      <c r="G8" s="9"/>
      <c r="H8" s="9"/>
      <c r="I8" s="16"/>
      <c r="J8" s="16"/>
      <c r="K8" s="16"/>
      <c r="L8" s="15">
        <f t="shared" ref="L8:L29" si="2">J8+K8</f>
        <v>0</v>
      </c>
      <c r="M8" s="16"/>
      <c r="N8" s="16">
        <f t="shared" ref="N8:N30" si="3">M8-L8</f>
        <v>0</v>
      </c>
      <c r="O8" s="104" t="str">
        <f t="shared" ref="O8:O24" si="4">IF(L8=0,"",N8/L8*100)</f>
        <v/>
      </c>
      <c r="P8" s="27"/>
      <c r="R8" s="28"/>
      <c r="S8" s="28"/>
      <c r="T8" s="28"/>
      <c r="U8" s="28"/>
      <c r="V8" s="28"/>
      <c r="W8" s="28"/>
      <c r="X8" s="28"/>
      <c r="Y8" s="28"/>
      <c r="Z8" s="28"/>
      <c r="AA8" s="28"/>
      <c r="AB8" s="28"/>
      <c r="AC8" s="35"/>
      <c r="AD8" s="34"/>
      <c r="AE8" s="28"/>
      <c r="AF8" s="34"/>
      <c r="AG8" s="34"/>
      <c r="AH8" s="34"/>
      <c r="AI8" s="34"/>
      <c r="AJ8" s="34"/>
      <c r="AK8" s="34"/>
      <c r="AL8" s="34"/>
      <c r="AM8" s="34"/>
      <c r="AN8" s="34"/>
      <c r="AO8" s="34"/>
      <c r="AP8" s="34"/>
      <c r="AQ8" s="34"/>
      <c r="AR8" s="34"/>
      <c r="AS8" s="34"/>
      <c r="AT8" s="34"/>
      <c r="AU8" s="44" t="str">
        <f t="shared" si="0"/>
        <v/>
      </c>
      <c r="AV8" s="34"/>
      <c r="AW8" s="34"/>
      <c r="AX8" s="34"/>
    </row>
    <row r="9" spans="1:50">
      <c r="A9" s="107" t="str">
        <f t="shared" si="1"/>
        <v/>
      </c>
      <c r="B9" s="9"/>
      <c r="C9" s="9"/>
      <c r="D9" s="9"/>
      <c r="E9" s="9"/>
      <c r="F9" s="9"/>
      <c r="G9" s="9"/>
      <c r="H9" s="9"/>
      <c r="I9" s="16"/>
      <c r="J9" s="16"/>
      <c r="K9" s="16"/>
      <c r="L9" s="15">
        <f t="shared" si="2"/>
        <v>0</v>
      </c>
      <c r="M9" s="16"/>
      <c r="N9" s="16">
        <f t="shared" si="3"/>
        <v>0</v>
      </c>
      <c r="O9" s="104" t="str">
        <f t="shared" si="4"/>
        <v/>
      </c>
      <c r="P9" s="27"/>
      <c r="R9" s="28"/>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34"/>
      <c r="AU9" s="44" t="str">
        <f t="shared" si="0"/>
        <v/>
      </c>
      <c r="AV9" s="34"/>
      <c r="AW9" s="34"/>
      <c r="AX9" s="34"/>
    </row>
    <row r="10" spans="1:50">
      <c r="A10" s="107" t="str">
        <f t="shared" si="1"/>
        <v/>
      </c>
      <c r="B10" s="9"/>
      <c r="C10" s="9"/>
      <c r="D10" s="9"/>
      <c r="E10" s="9"/>
      <c r="F10" s="9"/>
      <c r="G10" s="9"/>
      <c r="H10" s="9"/>
      <c r="I10" s="16"/>
      <c r="J10" s="16"/>
      <c r="K10" s="16"/>
      <c r="L10" s="15">
        <f t="shared" si="2"/>
        <v>0</v>
      </c>
      <c r="M10" s="16"/>
      <c r="N10" s="16">
        <f t="shared" si="3"/>
        <v>0</v>
      </c>
      <c r="O10" s="104" t="str">
        <f t="shared" si="4"/>
        <v/>
      </c>
      <c r="P10" s="27"/>
      <c r="R10" s="28"/>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34"/>
      <c r="AU10" s="44" t="str">
        <f t="shared" si="0"/>
        <v/>
      </c>
      <c r="AV10" s="34"/>
      <c r="AW10" s="34"/>
      <c r="AX10" s="34"/>
    </row>
    <row r="11" spans="1:50">
      <c r="A11" s="107" t="str">
        <f t="shared" si="1"/>
        <v/>
      </c>
      <c r="B11" s="9"/>
      <c r="C11" s="9"/>
      <c r="D11" s="9"/>
      <c r="E11" s="9"/>
      <c r="F11" s="9"/>
      <c r="G11" s="9"/>
      <c r="H11" s="9"/>
      <c r="I11" s="16"/>
      <c r="J11" s="16"/>
      <c r="K11" s="16"/>
      <c r="L11" s="15">
        <f t="shared" si="2"/>
        <v>0</v>
      </c>
      <c r="M11" s="16"/>
      <c r="N11" s="16">
        <f t="shared" si="3"/>
        <v>0</v>
      </c>
      <c r="O11" s="104" t="str">
        <f t="shared" si="4"/>
        <v/>
      </c>
      <c r="P11" s="27"/>
      <c r="R11" s="28"/>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34"/>
      <c r="AU11" s="44" t="str">
        <f t="shared" si="0"/>
        <v/>
      </c>
      <c r="AV11" s="34"/>
      <c r="AW11" s="34"/>
      <c r="AX11" s="34"/>
    </row>
    <row r="12" spans="1:50">
      <c r="A12" s="107" t="str">
        <f t="shared" si="1"/>
        <v/>
      </c>
      <c r="B12" s="9"/>
      <c r="C12" s="9"/>
      <c r="D12" s="9"/>
      <c r="E12" s="9"/>
      <c r="F12" s="9"/>
      <c r="G12" s="9"/>
      <c r="H12" s="9"/>
      <c r="I12" s="16"/>
      <c r="J12" s="16"/>
      <c r="K12" s="16"/>
      <c r="L12" s="15">
        <f t="shared" si="2"/>
        <v>0</v>
      </c>
      <c r="M12" s="16"/>
      <c r="N12" s="16">
        <f t="shared" si="3"/>
        <v>0</v>
      </c>
      <c r="O12" s="104" t="str">
        <f t="shared" si="4"/>
        <v/>
      </c>
      <c r="P12" s="27"/>
      <c r="R12" s="28"/>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34"/>
      <c r="AU12" s="44" t="str">
        <f t="shared" si="0"/>
        <v/>
      </c>
      <c r="AV12" s="34"/>
      <c r="AW12" s="34"/>
      <c r="AX12" s="34"/>
    </row>
    <row r="13" spans="1:50">
      <c r="A13" s="107" t="str">
        <f t="shared" si="1"/>
        <v/>
      </c>
      <c r="B13" s="9"/>
      <c r="C13" s="9"/>
      <c r="D13" s="9"/>
      <c r="E13" s="9"/>
      <c r="F13" s="9"/>
      <c r="G13" s="9"/>
      <c r="H13" s="9"/>
      <c r="I13" s="16"/>
      <c r="J13" s="16"/>
      <c r="K13" s="16"/>
      <c r="L13" s="15">
        <f t="shared" si="2"/>
        <v>0</v>
      </c>
      <c r="M13" s="16"/>
      <c r="N13" s="16">
        <f t="shared" si="3"/>
        <v>0</v>
      </c>
      <c r="O13" s="104" t="str">
        <f t="shared" si="4"/>
        <v/>
      </c>
      <c r="P13" s="27"/>
      <c r="R13" s="28"/>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34"/>
      <c r="AU13" s="44" t="str">
        <f t="shared" si="0"/>
        <v/>
      </c>
      <c r="AV13" s="34"/>
      <c r="AW13" s="34"/>
      <c r="AX13" s="34"/>
    </row>
    <row r="14" spans="1:50">
      <c r="A14" s="107" t="str">
        <f t="shared" si="1"/>
        <v/>
      </c>
      <c r="B14" s="9"/>
      <c r="C14" s="9"/>
      <c r="D14" s="9"/>
      <c r="E14" s="9"/>
      <c r="F14" s="9"/>
      <c r="G14" s="9"/>
      <c r="H14" s="9"/>
      <c r="I14" s="16"/>
      <c r="J14" s="16"/>
      <c r="K14" s="16"/>
      <c r="L14" s="15">
        <f t="shared" si="2"/>
        <v>0</v>
      </c>
      <c r="M14" s="16"/>
      <c r="N14" s="16">
        <f t="shared" si="3"/>
        <v>0</v>
      </c>
      <c r="O14" s="104" t="str">
        <f t="shared" si="4"/>
        <v/>
      </c>
      <c r="P14" s="27"/>
      <c r="R14" s="28"/>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34"/>
      <c r="AU14" s="44" t="str">
        <f t="shared" si="0"/>
        <v/>
      </c>
      <c r="AV14" s="34"/>
      <c r="AW14" s="34"/>
      <c r="AX14" s="34"/>
    </row>
    <row r="15" spans="1:50">
      <c r="A15" s="107" t="str">
        <f t="shared" si="1"/>
        <v/>
      </c>
      <c r="B15" s="9"/>
      <c r="C15" s="9"/>
      <c r="D15" s="9"/>
      <c r="E15" s="9"/>
      <c r="F15" s="9"/>
      <c r="G15" s="9"/>
      <c r="H15" s="9"/>
      <c r="I15" s="16"/>
      <c r="J15" s="16"/>
      <c r="K15" s="16"/>
      <c r="L15" s="15">
        <f t="shared" si="2"/>
        <v>0</v>
      </c>
      <c r="M15" s="16"/>
      <c r="N15" s="16">
        <f t="shared" si="3"/>
        <v>0</v>
      </c>
      <c r="O15" s="104" t="str">
        <f t="shared" si="4"/>
        <v/>
      </c>
      <c r="P15" s="27"/>
      <c r="R15" s="28"/>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34"/>
      <c r="AU15" s="44" t="str">
        <f>IFERROR((AS15-L19)/(L19)*100,"")</f>
        <v/>
      </c>
      <c r="AV15" s="34"/>
      <c r="AW15" s="34"/>
      <c r="AX15" s="34"/>
    </row>
    <row r="16" spans="1:50">
      <c r="A16" s="107"/>
      <c r="B16" s="9"/>
      <c r="C16" s="9"/>
      <c r="D16" s="9"/>
      <c r="E16" s="9"/>
      <c r="F16" s="9"/>
      <c r="G16" s="9"/>
      <c r="H16" s="9"/>
      <c r="I16" s="16"/>
      <c r="J16" s="16"/>
      <c r="K16" s="16"/>
      <c r="L16" s="15">
        <f t="shared" si="2"/>
        <v>0</v>
      </c>
      <c r="M16" s="16"/>
      <c r="N16" s="16">
        <f t="shared" ref="N16:N21" si="5">M16-L16</f>
        <v>0</v>
      </c>
      <c r="O16" s="104" t="str">
        <f t="shared" si="4"/>
        <v/>
      </c>
      <c r="P16" s="27"/>
      <c r="R16" s="28"/>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34"/>
      <c r="AU16" s="44"/>
      <c r="AV16" s="34"/>
      <c r="AW16" s="34"/>
      <c r="AX16" s="34"/>
    </row>
    <row r="17" spans="1:50">
      <c r="A17" s="107"/>
      <c r="B17" s="9"/>
      <c r="C17" s="9"/>
      <c r="D17" s="9"/>
      <c r="E17" s="9"/>
      <c r="F17" s="9"/>
      <c r="G17" s="9"/>
      <c r="H17" s="9"/>
      <c r="I17" s="16"/>
      <c r="J17" s="16"/>
      <c r="K17" s="16"/>
      <c r="L17" s="15">
        <f t="shared" si="2"/>
        <v>0</v>
      </c>
      <c r="M17" s="16"/>
      <c r="N17" s="16">
        <f t="shared" si="5"/>
        <v>0</v>
      </c>
      <c r="O17" s="104" t="str">
        <f t="shared" si="4"/>
        <v/>
      </c>
      <c r="P17" s="27"/>
      <c r="R17" s="28"/>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34"/>
      <c r="AU17" s="44"/>
      <c r="AV17" s="34"/>
      <c r="AW17" s="34"/>
      <c r="AX17" s="34"/>
    </row>
    <row r="18" spans="1:50">
      <c r="A18" s="107"/>
      <c r="B18" s="9"/>
      <c r="C18" s="9"/>
      <c r="D18" s="9"/>
      <c r="E18" s="9"/>
      <c r="F18" s="9"/>
      <c r="G18" s="9"/>
      <c r="H18" s="9"/>
      <c r="I18" s="16"/>
      <c r="J18" s="16"/>
      <c r="K18" s="16"/>
      <c r="L18" s="15">
        <f t="shared" si="2"/>
        <v>0</v>
      </c>
      <c r="M18" s="16"/>
      <c r="N18" s="16">
        <f t="shared" si="5"/>
        <v>0</v>
      </c>
      <c r="O18" s="104" t="str">
        <f t="shared" si="4"/>
        <v/>
      </c>
      <c r="P18" s="27"/>
      <c r="R18" s="28"/>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34"/>
      <c r="AU18" s="44"/>
      <c r="AV18" s="34"/>
      <c r="AW18" s="34"/>
      <c r="AX18" s="34"/>
    </row>
    <row r="19" spans="1:50">
      <c r="A19" s="107" t="str">
        <f t="shared" si="1"/>
        <v/>
      </c>
      <c r="B19" s="9"/>
      <c r="C19" s="9"/>
      <c r="D19" s="9"/>
      <c r="E19" s="9"/>
      <c r="F19" s="9"/>
      <c r="G19" s="9"/>
      <c r="H19" s="9"/>
      <c r="I19" s="16"/>
      <c r="J19" s="16"/>
      <c r="K19" s="16"/>
      <c r="L19" s="15">
        <f t="shared" si="2"/>
        <v>0</v>
      </c>
      <c r="M19" s="16"/>
      <c r="N19" s="16">
        <f t="shared" si="5"/>
        <v>0</v>
      </c>
      <c r="O19" s="104" t="str">
        <f t="shared" si="4"/>
        <v/>
      </c>
      <c r="P19" s="27"/>
      <c r="R19" s="28"/>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34"/>
      <c r="AU19" s="44" t="str">
        <f t="shared" si="0"/>
        <v/>
      </c>
      <c r="AV19" s="34"/>
      <c r="AW19" s="34"/>
      <c r="AX19" s="34"/>
    </row>
    <row r="20" spans="1:50">
      <c r="A20" s="107" t="str">
        <f t="shared" si="1"/>
        <v/>
      </c>
      <c r="B20" s="9"/>
      <c r="C20" s="9"/>
      <c r="D20" s="9"/>
      <c r="E20" s="9"/>
      <c r="F20" s="9"/>
      <c r="G20" s="9"/>
      <c r="H20" s="9"/>
      <c r="I20" s="16"/>
      <c r="J20" s="16"/>
      <c r="K20" s="16"/>
      <c r="L20" s="15">
        <f t="shared" si="2"/>
        <v>0</v>
      </c>
      <c r="M20" s="16"/>
      <c r="N20" s="16">
        <f t="shared" si="5"/>
        <v>0</v>
      </c>
      <c r="O20" s="104" t="str">
        <f t="shared" si="4"/>
        <v/>
      </c>
      <c r="P20" s="27"/>
      <c r="R20" s="28"/>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34"/>
      <c r="AU20" s="44" t="str">
        <f t="shared" si="0"/>
        <v/>
      </c>
      <c r="AV20" s="34"/>
      <c r="AW20" s="34"/>
      <c r="AX20" s="34"/>
    </row>
    <row r="21" spans="1:50">
      <c r="A21" s="107" t="str">
        <f t="shared" si="1"/>
        <v/>
      </c>
      <c r="B21" s="9"/>
      <c r="C21" s="9"/>
      <c r="D21" s="9"/>
      <c r="E21" s="9"/>
      <c r="F21" s="9"/>
      <c r="G21" s="9"/>
      <c r="H21" s="9"/>
      <c r="I21" s="16"/>
      <c r="J21" s="16"/>
      <c r="K21" s="16"/>
      <c r="L21" s="15">
        <f t="shared" si="2"/>
        <v>0</v>
      </c>
      <c r="M21" s="16"/>
      <c r="N21" s="16">
        <f t="shared" si="5"/>
        <v>0</v>
      </c>
      <c r="O21" s="104" t="str">
        <f t="shared" si="4"/>
        <v/>
      </c>
      <c r="P21" s="27"/>
      <c r="R21" s="28"/>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34"/>
      <c r="AU21" s="44" t="str">
        <f t="shared" si="0"/>
        <v/>
      </c>
      <c r="AV21" s="34"/>
      <c r="AW21" s="34"/>
      <c r="AX21" s="34"/>
    </row>
    <row r="22" spans="1:50">
      <c r="A22" s="107" t="str">
        <f t="shared" si="1"/>
        <v/>
      </c>
      <c r="B22" s="9"/>
      <c r="C22" s="9"/>
      <c r="D22" s="9"/>
      <c r="E22" s="9"/>
      <c r="F22" s="9"/>
      <c r="G22" s="9"/>
      <c r="H22" s="9"/>
      <c r="I22" s="16"/>
      <c r="J22" s="16"/>
      <c r="K22" s="16"/>
      <c r="L22" s="15">
        <f t="shared" si="2"/>
        <v>0</v>
      </c>
      <c r="M22" s="16"/>
      <c r="N22" s="16">
        <f t="shared" si="3"/>
        <v>0</v>
      </c>
      <c r="O22" s="104" t="str">
        <f t="shared" si="4"/>
        <v/>
      </c>
      <c r="P22" s="27"/>
      <c r="R22" s="28"/>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34"/>
      <c r="AU22" s="44" t="str">
        <f t="shared" si="0"/>
        <v/>
      </c>
      <c r="AV22" s="34"/>
      <c r="AW22" s="34"/>
      <c r="AX22" s="34"/>
    </row>
    <row r="23" spans="1:50">
      <c r="A23" s="107" t="str">
        <f t="shared" si="1"/>
        <v/>
      </c>
      <c r="B23" s="9"/>
      <c r="C23" s="9"/>
      <c r="D23" s="9"/>
      <c r="E23" s="9"/>
      <c r="F23" s="9"/>
      <c r="G23" s="9"/>
      <c r="H23" s="9"/>
      <c r="I23" s="16"/>
      <c r="J23" s="16"/>
      <c r="K23" s="16"/>
      <c r="L23" s="15">
        <f t="shared" si="2"/>
        <v>0</v>
      </c>
      <c r="M23" s="16"/>
      <c r="N23" s="16">
        <f t="shared" si="3"/>
        <v>0</v>
      </c>
      <c r="O23" s="104" t="str">
        <f t="shared" si="4"/>
        <v/>
      </c>
      <c r="P23" s="27"/>
      <c r="R23" s="28"/>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34"/>
      <c r="AU23" s="44" t="str">
        <f t="shared" si="0"/>
        <v/>
      </c>
      <c r="AV23" s="34"/>
      <c r="AW23" s="34"/>
      <c r="AX23" s="34"/>
    </row>
    <row r="24" spans="1:50">
      <c r="A24" s="107" t="str">
        <f t="shared" si="1"/>
        <v/>
      </c>
      <c r="B24" s="9"/>
      <c r="C24" s="9"/>
      <c r="D24" s="9"/>
      <c r="E24" s="9"/>
      <c r="F24" s="9"/>
      <c r="G24" s="9"/>
      <c r="H24" s="9"/>
      <c r="I24" s="16"/>
      <c r="J24" s="16"/>
      <c r="K24" s="16"/>
      <c r="L24" s="15">
        <f t="shared" si="2"/>
        <v>0</v>
      </c>
      <c r="M24" s="16"/>
      <c r="N24" s="16">
        <f t="shared" si="3"/>
        <v>0</v>
      </c>
      <c r="O24" s="104" t="str">
        <f t="shared" si="4"/>
        <v/>
      </c>
      <c r="P24" s="27"/>
      <c r="R24" s="28"/>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34"/>
      <c r="AU24" s="44" t="str">
        <f t="shared" si="0"/>
        <v/>
      </c>
      <c r="AV24" s="34"/>
      <c r="AW24" s="34"/>
      <c r="AX24" s="34"/>
    </row>
    <row r="25" spans="1:50">
      <c r="A25" s="107" t="str">
        <f t="shared" si="1"/>
        <v/>
      </c>
      <c r="B25" s="9"/>
      <c r="C25" s="9"/>
      <c r="D25" s="9"/>
      <c r="E25" s="9"/>
      <c r="F25" s="9"/>
      <c r="G25" s="9"/>
      <c r="H25" s="9"/>
      <c r="I25" s="16"/>
      <c r="J25" s="16"/>
      <c r="K25" s="16"/>
      <c r="L25" s="15">
        <f t="shared" si="2"/>
        <v>0</v>
      </c>
      <c r="M25" s="16"/>
      <c r="N25" s="16">
        <f t="shared" si="3"/>
        <v>0</v>
      </c>
      <c r="O25" s="104" t="str">
        <f t="shared" ref="O25:O30" si="6">IF(L25=0,"",N25/L25*100)</f>
        <v/>
      </c>
      <c r="P25" s="27"/>
      <c r="R25" s="28"/>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34"/>
      <c r="AU25" s="44" t="str">
        <f t="shared" si="0"/>
        <v/>
      </c>
      <c r="AV25" s="34"/>
      <c r="AW25" s="34"/>
      <c r="AX25" s="34"/>
    </row>
    <row r="26" spans="1:50">
      <c r="A26" s="107" t="str">
        <f t="shared" si="1"/>
        <v/>
      </c>
      <c r="B26" s="9"/>
      <c r="C26" s="9"/>
      <c r="D26" s="9"/>
      <c r="E26" s="9"/>
      <c r="F26" s="9"/>
      <c r="G26" s="9"/>
      <c r="H26" s="9"/>
      <c r="I26" s="16"/>
      <c r="J26" s="16"/>
      <c r="K26" s="16"/>
      <c r="L26" s="15">
        <f t="shared" si="2"/>
        <v>0</v>
      </c>
      <c r="M26" s="16"/>
      <c r="N26" s="16">
        <f t="shared" si="3"/>
        <v>0</v>
      </c>
      <c r="O26" s="104" t="str">
        <f t="shared" si="6"/>
        <v/>
      </c>
      <c r="P26" s="27"/>
      <c r="R26" s="28"/>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34"/>
      <c r="AU26" s="44" t="str">
        <f t="shared" si="0"/>
        <v/>
      </c>
      <c r="AV26" s="34"/>
      <c r="AW26" s="34"/>
      <c r="AX26" s="34"/>
    </row>
    <row r="27" spans="1:50">
      <c r="A27" s="107" t="str">
        <f t="shared" si="1"/>
        <v/>
      </c>
      <c r="B27" s="9"/>
      <c r="C27" s="9"/>
      <c r="D27" s="9"/>
      <c r="E27" s="9"/>
      <c r="F27" s="9"/>
      <c r="G27" s="9"/>
      <c r="H27" s="9"/>
      <c r="I27" s="16"/>
      <c r="J27" s="16"/>
      <c r="K27" s="16"/>
      <c r="L27" s="15">
        <f t="shared" si="2"/>
        <v>0</v>
      </c>
      <c r="M27" s="16"/>
      <c r="N27" s="16">
        <f t="shared" si="3"/>
        <v>0</v>
      </c>
      <c r="O27" s="104" t="str">
        <f t="shared" si="6"/>
        <v/>
      </c>
      <c r="P27" s="27"/>
      <c r="R27" s="28"/>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34"/>
      <c r="AU27" s="44" t="str">
        <f t="shared" si="0"/>
        <v/>
      </c>
      <c r="AV27" s="34"/>
      <c r="AW27" s="34"/>
      <c r="AX27" s="34"/>
    </row>
    <row r="28" spans="1:50">
      <c r="A28" s="107" t="str">
        <f t="shared" si="1"/>
        <v/>
      </c>
      <c r="B28" s="9"/>
      <c r="C28" s="9"/>
      <c r="D28" s="9"/>
      <c r="E28" s="9"/>
      <c r="F28" s="9"/>
      <c r="G28" s="9"/>
      <c r="H28" s="9"/>
      <c r="I28" s="16"/>
      <c r="J28" s="16"/>
      <c r="K28" s="16"/>
      <c r="L28" s="15">
        <f t="shared" si="2"/>
        <v>0</v>
      </c>
      <c r="M28" s="16"/>
      <c r="N28" s="16">
        <f t="shared" si="3"/>
        <v>0</v>
      </c>
      <c r="O28" s="104" t="str">
        <f t="shared" si="6"/>
        <v/>
      </c>
      <c r="P28" s="27"/>
      <c r="R28" s="28"/>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34"/>
      <c r="AU28" s="44" t="str">
        <f t="shared" si="0"/>
        <v/>
      </c>
      <c r="AV28" s="34"/>
      <c r="AW28" s="34"/>
      <c r="AX28" s="34"/>
    </row>
    <row r="29" spans="1:50">
      <c r="A29" s="107" t="str">
        <f t="shared" si="1"/>
        <v/>
      </c>
      <c r="B29" s="9"/>
      <c r="C29" s="9"/>
      <c r="D29" s="9"/>
      <c r="E29" s="9"/>
      <c r="F29" s="9"/>
      <c r="G29" s="9"/>
      <c r="H29" s="9"/>
      <c r="I29" s="16"/>
      <c r="J29" s="16"/>
      <c r="K29" s="16"/>
      <c r="L29" s="15">
        <f t="shared" si="2"/>
        <v>0</v>
      </c>
      <c r="M29" s="16"/>
      <c r="N29" s="16">
        <f t="shared" si="3"/>
        <v>0</v>
      </c>
      <c r="O29" s="104" t="str">
        <f t="shared" si="6"/>
        <v/>
      </c>
      <c r="P29" s="27"/>
      <c r="R29" s="28"/>
      <c r="S29" s="28"/>
      <c r="T29" s="28"/>
      <c r="U29" s="28"/>
      <c r="V29" s="28"/>
      <c r="W29" s="28"/>
      <c r="X29" s="28"/>
      <c r="Y29" s="28"/>
      <c r="Z29" s="28"/>
      <c r="AA29" s="28"/>
      <c r="AB29" s="28"/>
      <c r="AC29" s="35"/>
      <c r="AD29" s="34"/>
      <c r="AE29" s="28"/>
      <c r="AF29" s="34"/>
      <c r="AG29" s="34"/>
      <c r="AH29" s="34"/>
      <c r="AI29" s="34"/>
      <c r="AJ29" s="34"/>
      <c r="AK29" s="34"/>
      <c r="AL29" s="34"/>
      <c r="AM29" s="34"/>
      <c r="AN29" s="34"/>
      <c r="AO29" s="34"/>
      <c r="AP29" s="34"/>
      <c r="AQ29" s="34"/>
      <c r="AR29" s="34"/>
      <c r="AS29" s="34"/>
      <c r="AT29" s="34"/>
      <c r="AU29" s="44" t="str">
        <f t="shared" si="0"/>
        <v/>
      </c>
      <c r="AV29" s="34"/>
      <c r="AW29" s="34"/>
      <c r="AX29" s="34"/>
    </row>
    <row r="30" spans="1:16">
      <c r="A30" s="17" t="s">
        <v>624</v>
      </c>
      <c r="B30" s="137"/>
      <c r="C30" s="137"/>
      <c r="D30" s="137"/>
      <c r="E30" s="9"/>
      <c r="F30" s="9"/>
      <c r="G30" s="9"/>
      <c r="H30" s="9"/>
      <c r="I30" s="16"/>
      <c r="J30" s="16">
        <f>SUM(J7:J29)</f>
        <v>0</v>
      </c>
      <c r="K30" s="16">
        <f>SUM(K7:K29)</f>
        <v>0</v>
      </c>
      <c r="L30" s="16">
        <f>SUM(L7:L29)</f>
        <v>0</v>
      </c>
      <c r="M30" s="16">
        <f>SUM(M7:M29)</f>
        <v>0</v>
      </c>
      <c r="N30" s="16">
        <f t="shared" si="3"/>
        <v>0</v>
      </c>
      <c r="O30" s="104" t="str">
        <f t="shared" si="6"/>
        <v/>
      </c>
      <c r="P30" s="27"/>
    </row>
    <row r="31" s="3" customFormat="1" ht="15.75" customHeight="1" spans="1:50">
      <c r="A31" s="3" t="str">
        <f>基本信息输入表!$K$6&amp;"填表人："&amp;基本信息输入表!$M$69</f>
        <v>被评估单位填表人：</v>
      </c>
      <c r="M31" s="3" t="str">
        <f>"评估人员："&amp;基本信息输入表!$Q$69</f>
        <v>评估人员：</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3" customFormat="1" ht="15.75" customHeight="1" spans="1:50">
      <c r="A32" s="3" t="str">
        <f>"填表日期："&amp;YEAR(基本信息输入表!$O$69)&amp;"年"&amp;MONTH(基本信息输入表!$O$69)&amp;"月"&amp;DAY(基本信息输入表!$O$69)&amp;"日"</f>
        <v>填表日期：1900年1月0日</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7:17">
      <c r="Q33" s="29" t="s">
        <v>466</v>
      </c>
    </row>
  </sheetData>
  <mergeCells count="30">
    <mergeCell ref="A2:P2"/>
    <mergeCell ref="A3:P3"/>
    <mergeCell ref="O4:P4"/>
    <mergeCell ref="R4:X4"/>
    <mergeCell ref="Y4:AJ4"/>
    <mergeCell ref="AK4:AT4"/>
    <mergeCell ref="AU4:AX4"/>
    <mergeCell ref="A5:D5"/>
    <mergeCell ref="Y5:AD5"/>
    <mergeCell ref="AE5:AF5"/>
    <mergeCell ref="AG5:AH5"/>
    <mergeCell ref="AL5:AM5"/>
    <mergeCell ref="AN5:AR5"/>
    <mergeCell ref="A30:C30"/>
    <mergeCell ref="R5:R6"/>
    <mergeCell ref="S5:S6"/>
    <mergeCell ref="T5:T6"/>
    <mergeCell ref="U5:U6"/>
    <mergeCell ref="V5:V6"/>
    <mergeCell ref="W5:W6"/>
    <mergeCell ref="X5:X6"/>
    <mergeCell ref="AI5:AI6"/>
    <mergeCell ref="AJ5:AJ6"/>
    <mergeCell ref="AK5:AK6"/>
    <mergeCell ref="AS5:AS6"/>
    <mergeCell ref="AT5:AT6"/>
    <mergeCell ref="AU5:AU6"/>
    <mergeCell ref="AV5:AV6"/>
    <mergeCell ref="AW5:AW6"/>
    <mergeCell ref="AX5:AX6"/>
  </mergeCells>
  <dataValidations count="4">
    <dataValidation type="list" allowBlank="1" showInputMessage="1" showErrorMessage="1" sqref="AE7:AE29">
      <formula1>基本信息输入表!$A$126:$A$128</formula1>
    </dataValidation>
    <dataValidation type="list" allowBlank="1" showInputMessage="1" showErrorMessage="1" sqref="AG7:AG29">
      <formula1>基本信息输入表!$A$129:$A$132</formula1>
    </dataValidation>
    <dataValidation type="list" allowBlank="1" showInputMessage="1" showErrorMessage="1" sqref="R7:V29">
      <formula1>$A$108:$A$109</formula1>
    </dataValidation>
    <dataValidation type="list" allowBlank="1" showInputMessage="1" showErrorMessage="1" sqref="Y7:AB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0" fitToHeight="1000" orientation="landscape"/>
  <headerFooter scaleWithDoc="0">
    <oddFooter>&amp;R&amp;"宋体,常规"&amp;10&amp;P/&amp;N</oddFoot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U30"/>
  <sheetViews>
    <sheetView showGridLines="0" workbookViewId="0">
      <selection activeCell="H21" sqref="H21"/>
    </sheetView>
  </sheetViews>
  <sheetFormatPr defaultColWidth="9" defaultRowHeight="15.75" customHeight="1"/>
  <cols>
    <col min="1" max="1" width="5.75" style="3" customWidth="1"/>
    <col min="2" max="2" width="17.75" style="3" customWidth="1"/>
    <col min="3" max="4" width="8.125" style="3" customWidth="1"/>
    <col min="5" max="5" width="12.5" style="3" customWidth="1"/>
    <col min="6" max="6" width="10.75" style="3" customWidth="1"/>
    <col min="7" max="8" width="15.625" style="3" customWidth="1" outlineLevel="1"/>
    <col min="9" max="10" width="15.625" style="3" customWidth="1"/>
    <col min="11" max="11" width="10.125" style="3" customWidth="1"/>
    <col min="12" max="13" width="9.125" style="3" customWidth="1"/>
    <col min="14" max="14" width="9" style="3"/>
    <col min="15" max="20" width="5.625" style="4" customWidth="1" outlineLevel="1"/>
    <col min="21" max="21" width="14.75" style="4" customWidth="1" outlineLevel="1"/>
    <col min="22" max="22" width="13.625" style="4" customWidth="1"/>
    <col min="23" max="24" width="5.625" style="4" customWidth="1" outlineLevel="1"/>
    <col min="25" max="26" width="7.25" style="4" customWidth="1" outlineLevel="1"/>
    <col min="27" max="27" width="5.625" style="4" customWidth="1" outlineLevel="1"/>
    <col min="28" max="31" width="8.625" style="4" customWidth="1" outlineLevel="1"/>
    <col min="32" max="32" width="14.625" style="4" customWidth="1" outlineLevel="1"/>
    <col min="33" max="33" width="13.625" style="4" customWidth="1"/>
    <col min="34" max="35" width="8.625" style="4" customWidth="1" outlineLevel="2"/>
    <col min="36" max="36" width="11.25" style="4" customWidth="1" outlineLevel="2"/>
    <col min="37" max="41" width="10.75" style="4" customWidth="1" outlineLevel="2"/>
    <col min="42" max="42" width="8.625" style="4" customWidth="1" outlineLevel="1"/>
    <col min="43" max="43" width="13.75" style="4" customWidth="1"/>
    <col min="44" max="46" width="13.625" style="4" customWidth="1" outlineLevel="1"/>
    <col min="47" max="47" width="13.625" style="4" customWidth="1"/>
    <col min="48" max="16384" width="9" style="3"/>
  </cols>
  <sheetData>
    <row r="1" customHeight="1" spans="1:1">
      <c r="A1" s="5" t="s">
        <v>435</v>
      </c>
    </row>
    <row r="2" s="1" customFormat="1" ht="30" customHeight="1" spans="1:47">
      <c r="A2" s="6" t="s">
        <v>1386</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row>
    <row r="3" customHeight="1" spans="1:47">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row>
    <row r="4" ht="14.1" customHeight="1" spans="1:47">
      <c r="A4" s="2"/>
      <c r="B4" s="2"/>
      <c r="C4" s="2"/>
      <c r="D4" s="2"/>
      <c r="E4" s="2"/>
      <c r="F4" s="2"/>
      <c r="G4" s="2"/>
      <c r="H4" s="2"/>
      <c r="I4" s="2"/>
      <c r="J4" s="2"/>
      <c r="K4" s="2"/>
      <c r="L4" s="2"/>
      <c r="M4" s="21" t="s">
        <v>1387</v>
      </c>
      <c r="O4" s="20" t="s">
        <v>598</v>
      </c>
      <c r="P4" s="20"/>
      <c r="Q4" s="20"/>
      <c r="R4" s="20"/>
      <c r="S4" s="20"/>
      <c r="T4" s="20"/>
      <c r="U4" s="20"/>
      <c r="V4" s="20"/>
      <c r="W4" s="30" t="s">
        <v>599</v>
      </c>
      <c r="X4" s="31"/>
      <c r="Y4" s="31"/>
      <c r="Z4" s="31"/>
      <c r="AA4" s="31"/>
      <c r="AB4" s="31"/>
      <c r="AC4" s="31"/>
      <c r="AD4" s="31"/>
      <c r="AE4" s="31"/>
      <c r="AF4" s="31"/>
      <c r="AG4" s="32"/>
      <c r="AH4" s="68" t="s">
        <v>600</v>
      </c>
      <c r="AI4" s="36"/>
      <c r="AJ4" s="36"/>
      <c r="AK4" s="36"/>
      <c r="AL4" s="36"/>
      <c r="AM4" s="36"/>
      <c r="AN4" s="36"/>
      <c r="AO4" s="36"/>
      <c r="AP4" s="36"/>
      <c r="AQ4" s="37"/>
      <c r="AR4" s="33" t="s">
        <v>601</v>
      </c>
      <c r="AS4" s="33"/>
      <c r="AT4" s="33"/>
      <c r="AU4" s="33"/>
    </row>
    <row r="5" customHeight="1" spans="1:47">
      <c r="A5" s="3" t="str">
        <f>基本信息输入表!K6&amp;"："&amp;基本信息输入表!M6</f>
        <v>被评估单位：贵州天然气能源投资股份有限公司</v>
      </c>
      <c r="M5" s="21" t="s">
        <v>469</v>
      </c>
      <c r="O5" s="20" t="s">
        <v>602</v>
      </c>
      <c r="P5" s="22" t="s">
        <v>913</v>
      </c>
      <c r="Q5" s="39" t="s">
        <v>1336</v>
      </c>
      <c r="R5" s="39" t="s">
        <v>1388</v>
      </c>
      <c r="S5" s="23" t="s">
        <v>630</v>
      </c>
      <c r="T5" s="23" t="s">
        <v>604</v>
      </c>
      <c r="U5" s="20" t="s">
        <v>605</v>
      </c>
      <c r="V5" s="20"/>
      <c r="W5" s="30" t="s">
        <v>606</v>
      </c>
      <c r="X5" s="31"/>
      <c r="Y5" s="31"/>
      <c r="Z5" s="31"/>
      <c r="AA5" s="32"/>
      <c r="AB5" s="33" t="s">
        <v>607</v>
      </c>
      <c r="AC5" s="33"/>
      <c r="AD5" s="33" t="s">
        <v>656</v>
      </c>
      <c r="AE5" s="33"/>
      <c r="AF5" s="33" t="s">
        <v>608</v>
      </c>
      <c r="AG5" s="38"/>
      <c r="AH5" s="20" t="s">
        <v>609</v>
      </c>
      <c r="AI5" s="20" t="s">
        <v>657</v>
      </c>
      <c r="AJ5" s="20"/>
      <c r="AK5" s="69" t="s">
        <v>658</v>
      </c>
      <c r="AL5" s="70"/>
      <c r="AM5" s="70"/>
      <c r="AN5" s="70"/>
      <c r="AO5" s="71"/>
      <c r="AP5" s="20" t="s">
        <v>443</v>
      </c>
      <c r="AQ5" s="40"/>
      <c r="AR5" s="38" t="s">
        <v>610</v>
      </c>
      <c r="AS5" s="38" t="s">
        <v>611</v>
      </c>
      <c r="AT5" s="33" t="s">
        <v>612</v>
      </c>
      <c r="AU5" s="38"/>
    </row>
    <row r="6" s="111" customFormat="1" ht="27.75" customHeight="1" spans="1:47">
      <c r="A6" s="112" t="s">
        <v>470</v>
      </c>
      <c r="B6" s="112" t="s">
        <v>1389</v>
      </c>
      <c r="C6" s="112" t="s">
        <v>987</v>
      </c>
      <c r="D6" s="132" t="s">
        <v>1390</v>
      </c>
      <c r="E6" s="132" t="s">
        <v>1391</v>
      </c>
      <c r="F6" s="112" t="s">
        <v>821</v>
      </c>
      <c r="G6" s="106" t="s">
        <v>709</v>
      </c>
      <c r="H6" s="106" t="s">
        <v>695</v>
      </c>
      <c r="I6" s="11" t="s">
        <v>442</v>
      </c>
      <c r="J6" s="112" t="s">
        <v>443</v>
      </c>
      <c r="K6" s="112" t="s">
        <v>444</v>
      </c>
      <c r="L6" s="112" t="s">
        <v>445</v>
      </c>
      <c r="M6" s="112" t="s">
        <v>588</v>
      </c>
      <c r="O6" s="20"/>
      <c r="P6" s="20"/>
      <c r="Q6" s="109"/>
      <c r="R6" s="109"/>
      <c r="S6" s="20"/>
      <c r="T6" s="20"/>
      <c r="U6" s="20"/>
      <c r="V6" s="20"/>
      <c r="W6" s="33" t="s">
        <v>617</v>
      </c>
      <c r="X6" s="33" t="s">
        <v>618</v>
      </c>
      <c r="Y6" s="33" t="s">
        <v>667</v>
      </c>
      <c r="Z6" s="33" t="s">
        <v>620</v>
      </c>
      <c r="AA6" s="30" t="s">
        <v>621</v>
      </c>
      <c r="AB6" s="33" t="s">
        <v>622</v>
      </c>
      <c r="AC6" s="33" t="s">
        <v>623</v>
      </c>
      <c r="AD6" s="33" t="s">
        <v>622</v>
      </c>
      <c r="AE6" s="33" t="s">
        <v>668</v>
      </c>
      <c r="AF6" s="33"/>
      <c r="AG6" s="41"/>
      <c r="AH6" s="20"/>
      <c r="AI6" s="20" t="s">
        <v>669</v>
      </c>
      <c r="AJ6" s="20" t="s">
        <v>670</v>
      </c>
      <c r="AK6" s="110"/>
      <c r="AL6" s="110"/>
      <c r="AM6" s="110"/>
      <c r="AN6" s="110"/>
      <c r="AO6" s="20"/>
      <c r="AP6" s="20"/>
      <c r="AQ6" s="43"/>
      <c r="AR6" s="41"/>
      <c r="AS6" s="41"/>
      <c r="AT6" s="33"/>
      <c r="AU6" s="41"/>
    </row>
    <row r="7" customHeight="1" spans="1:47">
      <c r="A7" s="107" t="str">
        <f>IF(B7="","",ROW()-6)</f>
        <v/>
      </c>
      <c r="B7" s="13"/>
      <c r="C7" s="9"/>
      <c r="D7" s="9"/>
      <c r="E7" s="9"/>
      <c r="F7" s="16"/>
      <c r="G7" s="16"/>
      <c r="H7" s="16"/>
      <c r="I7" s="16">
        <f>G7+H7</f>
        <v>0</v>
      </c>
      <c r="J7" s="133"/>
      <c r="K7" s="16">
        <f>J7-I7</f>
        <v>0</v>
      </c>
      <c r="L7" s="104" t="str">
        <f>IF(I7=0,"",K7/I7*100)</f>
        <v/>
      </c>
      <c r="M7" s="27"/>
      <c r="O7" s="28"/>
      <c r="P7" s="28"/>
      <c r="Q7" s="28"/>
      <c r="R7" s="28"/>
      <c r="S7" s="28"/>
      <c r="T7" s="28"/>
      <c r="U7" s="28"/>
      <c r="V7" s="28"/>
      <c r="W7" s="28"/>
      <c r="X7" s="28"/>
      <c r="Y7" s="28"/>
      <c r="Z7" s="34"/>
      <c r="AA7" s="34"/>
      <c r="AB7" s="28"/>
      <c r="AC7" s="34"/>
      <c r="AD7" s="34"/>
      <c r="AE7" s="34"/>
      <c r="AF7" s="34"/>
      <c r="AG7" s="34"/>
      <c r="AH7" s="34"/>
      <c r="AI7" s="34" t="s">
        <v>208</v>
      </c>
      <c r="AJ7" s="34"/>
      <c r="AK7" s="34"/>
      <c r="AL7" s="34"/>
      <c r="AM7" s="34"/>
      <c r="AN7" s="34"/>
      <c r="AO7" s="34"/>
      <c r="AP7" s="34"/>
      <c r="AQ7" s="34"/>
      <c r="AR7" s="44" t="str">
        <f t="shared" ref="AR7:AR26" si="0">IFERROR((AP7-I8)/(I8)*100,"")</f>
        <v/>
      </c>
      <c r="AS7" s="34"/>
      <c r="AT7" s="34"/>
      <c r="AU7" s="34"/>
    </row>
    <row r="8" customHeight="1" spans="1:47">
      <c r="A8" s="107" t="str">
        <f t="shared" ref="A8:A26" si="1">IF(B8="","",ROW()-6)</f>
        <v/>
      </c>
      <c r="B8" s="13"/>
      <c r="C8" s="9"/>
      <c r="D8" s="9"/>
      <c r="E8" s="9"/>
      <c r="F8" s="16"/>
      <c r="G8" s="16"/>
      <c r="H8" s="16"/>
      <c r="I8" s="16">
        <f t="shared" ref="I8:I26" si="2">G8+H8</f>
        <v>0</v>
      </c>
      <c r="J8" s="16"/>
      <c r="K8" s="16">
        <f t="shared" ref="K8:K27" si="3">J8-I8</f>
        <v>0</v>
      </c>
      <c r="L8" s="104" t="str">
        <f t="shared" ref="L8:L27" si="4">IF(I8=0,"",K8/I8*100)</f>
        <v/>
      </c>
      <c r="M8" s="27"/>
      <c r="O8" s="28"/>
      <c r="P8" s="28"/>
      <c r="Q8" s="28"/>
      <c r="R8" s="28"/>
      <c r="S8" s="28"/>
      <c r="T8" s="28"/>
      <c r="U8" s="28"/>
      <c r="V8" s="28"/>
      <c r="W8" s="28"/>
      <c r="X8" s="28"/>
      <c r="Y8" s="28"/>
      <c r="Z8" s="35"/>
      <c r="AA8" s="34"/>
      <c r="AB8" s="28"/>
      <c r="AC8" s="34"/>
      <c r="AD8" s="34"/>
      <c r="AE8" s="34"/>
      <c r="AF8" s="34"/>
      <c r="AG8" s="34"/>
      <c r="AH8" s="34"/>
      <c r="AI8" s="34"/>
      <c r="AJ8" s="34"/>
      <c r="AK8" s="34"/>
      <c r="AL8" s="34"/>
      <c r="AM8" s="34"/>
      <c r="AN8" s="34"/>
      <c r="AO8" s="34"/>
      <c r="AP8" s="34"/>
      <c r="AQ8" s="34"/>
      <c r="AR8" s="44" t="str">
        <f t="shared" si="0"/>
        <v/>
      </c>
      <c r="AS8" s="34"/>
      <c r="AT8" s="34"/>
      <c r="AU8" s="34"/>
    </row>
    <row r="9" customHeight="1" spans="1:47">
      <c r="A9" s="107" t="str">
        <f t="shared" si="1"/>
        <v/>
      </c>
      <c r="B9" s="13"/>
      <c r="C9" s="9"/>
      <c r="D9" s="9"/>
      <c r="E9" s="9"/>
      <c r="F9" s="16"/>
      <c r="G9" s="16"/>
      <c r="H9" s="16"/>
      <c r="I9" s="16">
        <f t="shared" si="2"/>
        <v>0</v>
      </c>
      <c r="J9" s="16"/>
      <c r="K9" s="16">
        <f t="shared" si="3"/>
        <v>0</v>
      </c>
      <c r="L9" s="104" t="str">
        <f t="shared" si="4"/>
        <v/>
      </c>
      <c r="M9" s="27"/>
      <c r="O9" s="28"/>
      <c r="P9" s="28"/>
      <c r="Q9" s="28"/>
      <c r="R9" s="28"/>
      <c r="S9" s="28"/>
      <c r="T9" s="28"/>
      <c r="U9" s="28"/>
      <c r="V9" s="28"/>
      <c r="W9" s="28"/>
      <c r="X9" s="28"/>
      <c r="Y9" s="28"/>
      <c r="Z9" s="35"/>
      <c r="AA9" s="34"/>
      <c r="AB9" s="28"/>
      <c r="AC9" s="34"/>
      <c r="AD9" s="34"/>
      <c r="AE9" s="34"/>
      <c r="AF9" s="34"/>
      <c r="AG9" s="34"/>
      <c r="AH9" s="34"/>
      <c r="AI9" s="34"/>
      <c r="AJ9" s="34"/>
      <c r="AK9" s="34"/>
      <c r="AL9" s="34"/>
      <c r="AM9" s="34"/>
      <c r="AN9" s="34"/>
      <c r="AO9" s="34"/>
      <c r="AP9" s="34"/>
      <c r="AQ9" s="34"/>
      <c r="AR9" s="44" t="str">
        <f t="shared" si="0"/>
        <v/>
      </c>
      <c r="AS9" s="34"/>
      <c r="AT9" s="34"/>
      <c r="AU9" s="34"/>
    </row>
    <row r="10" customHeight="1" spans="1:47">
      <c r="A10" s="107" t="str">
        <f t="shared" si="1"/>
        <v/>
      </c>
      <c r="B10" s="13"/>
      <c r="C10" s="9"/>
      <c r="D10" s="9"/>
      <c r="E10" s="9"/>
      <c r="F10" s="16"/>
      <c r="G10" s="16"/>
      <c r="H10" s="16"/>
      <c r="I10" s="16">
        <f t="shared" si="2"/>
        <v>0</v>
      </c>
      <c r="J10" s="16"/>
      <c r="K10" s="16">
        <f t="shared" si="3"/>
        <v>0</v>
      </c>
      <c r="L10" s="104" t="str">
        <f t="shared" si="4"/>
        <v/>
      </c>
      <c r="M10" s="27"/>
      <c r="O10" s="28"/>
      <c r="P10" s="28"/>
      <c r="Q10" s="28"/>
      <c r="R10" s="28"/>
      <c r="S10" s="28"/>
      <c r="T10" s="28"/>
      <c r="U10" s="28"/>
      <c r="V10" s="28"/>
      <c r="W10" s="28"/>
      <c r="X10" s="28"/>
      <c r="Y10" s="28"/>
      <c r="Z10" s="35"/>
      <c r="AA10" s="34"/>
      <c r="AB10" s="28"/>
      <c r="AC10" s="34"/>
      <c r="AD10" s="34"/>
      <c r="AE10" s="34"/>
      <c r="AF10" s="34"/>
      <c r="AG10" s="34"/>
      <c r="AH10" s="34"/>
      <c r="AI10" s="34"/>
      <c r="AJ10" s="34"/>
      <c r="AK10" s="34"/>
      <c r="AL10" s="34"/>
      <c r="AM10" s="34"/>
      <c r="AN10" s="34"/>
      <c r="AO10" s="34"/>
      <c r="AP10" s="34"/>
      <c r="AQ10" s="34"/>
      <c r="AR10" s="44" t="str">
        <f t="shared" si="0"/>
        <v/>
      </c>
      <c r="AS10" s="34"/>
      <c r="AT10" s="34"/>
      <c r="AU10" s="34"/>
    </row>
    <row r="11" customHeight="1" spans="1:47">
      <c r="A11" s="107" t="str">
        <f t="shared" si="1"/>
        <v/>
      </c>
      <c r="B11" s="13"/>
      <c r="C11" s="9"/>
      <c r="D11" s="9"/>
      <c r="E11" s="9"/>
      <c r="F11" s="16"/>
      <c r="G11" s="16"/>
      <c r="H11" s="16"/>
      <c r="I11" s="16">
        <f t="shared" si="2"/>
        <v>0</v>
      </c>
      <c r="J11" s="16"/>
      <c r="K11" s="16">
        <f t="shared" si="3"/>
        <v>0</v>
      </c>
      <c r="L11" s="104" t="str">
        <f t="shared" si="4"/>
        <v/>
      </c>
      <c r="M11" s="27"/>
      <c r="O11" s="28"/>
      <c r="P11" s="28"/>
      <c r="Q11" s="28"/>
      <c r="R11" s="28"/>
      <c r="S11" s="28"/>
      <c r="T11" s="28"/>
      <c r="U11" s="28"/>
      <c r="V11" s="28"/>
      <c r="W11" s="28"/>
      <c r="X11" s="28"/>
      <c r="Y11" s="28"/>
      <c r="Z11" s="35"/>
      <c r="AA11" s="34"/>
      <c r="AB11" s="28"/>
      <c r="AC11" s="34"/>
      <c r="AD11" s="34"/>
      <c r="AE11" s="34"/>
      <c r="AF11" s="34"/>
      <c r="AG11" s="34"/>
      <c r="AH11" s="34"/>
      <c r="AI11" s="34"/>
      <c r="AJ11" s="34"/>
      <c r="AK11" s="34"/>
      <c r="AL11" s="34"/>
      <c r="AM11" s="34"/>
      <c r="AN11" s="34"/>
      <c r="AO11" s="34"/>
      <c r="AP11" s="34"/>
      <c r="AQ11" s="34"/>
      <c r="AR11" s="44" t="str">
        <f t="shared" si="0"/>
        <v/>
      </c>
      <c r="AS11" s="34"/>
      <c r="AT11" s="34"/>
      <c r="AU11" s="34"/>
    </row>
    <row r="12" customHeight="1" spans="1:47">
      <c r="A12" s="107" t="str">
        <f t="shared" si="1"/>
        <v/>
      </c>
      <c r="B12" s="13"/>
      <c r="C12" s="9"/>
      <c r="D12" s="9"/>
      <c r="E12" s="9"/>
      <c r="F12" s="16"/>
      <c r="G12" s="16"/>
      <c r="H12" s="16"/>
      <c r="I12" s="16">
        <f t="shared" si="2"/>
        <v>0</v>
      </c>
      <c r="J12" s="16"/>
      <c r="K12" s="16">
        <f t="shared" si="3"/>
        <v>0</v>
      </c>
      <c r="L12" s="104" t="str">
        <f t="shared" si="4"/>
        <v/>
      </c>
      <c r="M12" s="27"/>
      <c r="O12" s="28"/>
      <c r="P12" s="28"/>
      <c r="Q12" s="28"/>
      <c r="R12" s="28"/>
      <c r="S12" s="28"/>
      <c r="T12" s="28"/>
      <c r="U12" s="28"/>
      <c r="V12" s="28"/>
      <c r="W12" s="28"/>
      <c r="X12" s="28"/>
      <c r="Y12" s="28"/>
      <c r="Z12" s="35"/>
      <c r="AA12" s="34"/>
      <c r="AB12" s="28"/>
      <c r="AC12" s="34"/>
      <c r="AD12" s="34"/>
      <c r="AE12" s="34"/>
      <c r="AF12" s="34"/>
      <c r="AG12" s="34"/>
      <c r="AH12" s="34"/>
      <c r="AI12" s="34"/>
      <c r="AJ12" s="34"/>
      <c r="AK12" s="34"/>
      <c r="AL12" s="34"/>
      <c r="AM12" s="34"/>
      <c r="AN12" s="34"/>
      <c r="AO12" s="34"/>
      <c r="AP12" s="34"/>
      <c r="AQ12" s="34"/>
      <c r="AR12" s="44" t="str">
        <f t="shared" si="0"/>
        <v/>
      </c>
      <c r="AS12" s="34"/>
      <c r="AT12" s="34"/>
      <c r="AU12" s="34"/>
    </row>
    <row r="13" customHeight="1" spans="1:47">
      <c r="A13" s="107" t="str">
        <f t="shared" si="1"/>
        <v/>
      </c>
      <c r="B13" s="13"/>
      <c r="C13" s="9"/>
      <c r="D13" s="9"/>
      <c r="E13" s="9"/>
      <c r="F13" s="16"/>
      <c r="G13" s="16"/>
      <c r="H13" s="16"/>
      <c r="I13" s="16">
        <f t="shared" si="2"/>
        <v>0</v>
      </c>
      <c r="J13" s="16"/>
      <c r="K13" s="16">
        <f t="shared" si="3"/>
        <v>0</v>
      </c>
      <c r="L13" s="104" t="str">
        <f t="shared" si="4"/>
        <v/>
      </c>
      <c r="M13" s="27"/>
      <c r="O13" s="28"/>
      <c r="P13" s="28"/>
      <c r="Q13" s="28"/>
      <c r="R13" s="28"/>
      <c r="S13" s="28"/>
      <c r="T13" s="28"/>
      <c r="U13" s="28"/>
      <c r="V13" s="28"/>
      <c r="W13" s="28"/>
      <c r="X13" s="28"/>
      <c r="Y13" s="28"/>
      <c r="Z13" s="35"/>
      <c r="AA13" s="34"/>
      <c r="AB13" s="28"/>
      <c r="AC13" s="34"/>
      <c r="AD13" s="34"/>
      <c r="AE13" s="34"/>
      <c r="AF13" s="34"/>
      <c r="AG13" s="34"/>
      <c r="AH13" s="34"/>
      <c r="AI13" s="34"/>
      <c r="AJ13" s="34"/>
      <c r="AK13" s="34"/>
      <c r="AL13" s="34"/>
      <c r="AM13" s="34"/>
      <c r="AN13" s="34"/>
      <c r="AO13" s="34"/>
      <c r="AP13" s="34"/>
      <c r="AQ13" s="34"/>
      <c r="AR13" s="44" t="str">
        <f t="shared" si="0"/>
        <v/>
      </c>
      <c r="AS13" s="34"/>
      <c r="AT13" s="34"/>
      <c r="AU13" s="34"/>
    </row>
    <row r="14" customHeight="1" spans="1:47">
      <c r="A14" s="107" t="str">
        <f t="shared" si="1"/>
        <v/>
      </c>
      <c r="B14" s="13"/>
      <c r="C14" s="9"/>
      <c r="D14" s="9"/>
      <c r="E14" s="9"/>
      <c r="F14" s="16"/>
      <c r="G14" s="16"/>
      <c r="H14" s="16"/>
      <c r="I14" s="16">
        <f t="shared" si="2"/>
        <v>0</v>
      </c>
      <c r="J14" s="16"/>
      <c r="K14" s="16">
        <f t="shared" si="3"/>
        <v>0</v>
      </c>
      <c r="L14" s="104" t="str">
        <f t="shared" si="4"/>
        <v/>
      </c>
      <c r="M14" s="27"/>
      <c r="O14" s="28"/>
      <c r="P14" s="28"/>
      <c r="Q14" s="28"/>
      <c r="R14" s="28"/>
      <c r="S14" s="28"/>
      <c r="T14" s="28"/>
      <c r="U14" s="28"/>
      <c r="V14" s="28"/>
      <c r="W14" s="28"/>
      <c r="X14" s="28"/>
      <c r="Y14" s="28"/>
      <c r="Z14" s="35"/>
      <c r="AA14" s="34"/>
      <c r="AB14" s="28"/>
      <c r="AC14" s="34"/>
      <c r="AD14" s="34"/>
      <c r="AE14" s="34"/>
      <c r="AF14" s="34"/>
      <c r="AG14" s="34"/>
      <c r="AH14" s="34"/>
      <c r="AI14" s="34"/>
      <c r="AJ14" s="34"/>
      <c r="AK14" s="34"/>
      <c r="AL14" s="34"/>
      <c r="AM14" s="34"/>
      <c r="AN14" s="34"/>
      <c r="AO14" s="34"/>
      <c r="AP14" s="34"/>
      <c r="AQ14" s="34"/>
      <c r="AR14" s="44" t="str">
        <f t="shared" si="0"/>
        <v/>
      </c>
      <c r="AS14" s="34"/>
      <c r="AT14" s="34"/>
      <c r="AU14" s="34"/>
    </row>
    <row r="15" customHeight="1" spans="1:47">
      <c r="A15" s="107" t="str">
        <f t="shared" si="1"/>
        <v/>
      </c>
      <c r="B15" s="13"/>
      <c r="C15" s="9"/>
      <c r="D15" s="9"/>
      <c r="E15" s="9"/>
      <c r="F15" s="16"/>
      <c r="G15" s="16"/>
      <c r="H15" s="16"/>
      <c r="I15" s="16">
        <f t="shared" si="2"/>
        <v>0</v>
      </c>
      <c r="J15" s="16"/>
      <c r="K15" s="16">
        <f t="shared" si="3"/>
        <v>0</v>
      </c>
      <c r="L15" s="104" t="str">
        <f t="shared" si="4"/>
        <v/>
      </c>
      <c r="M15" s="27"/>
      <c r="O15" s="28"/>
      <c r="P15" s="28"/>
      <c r="Q15" s="28"/>
      <c r="R15" s="28"/>
      <c r="S15" s="28"/>
      <c r="T15" s="28"/>
      <c r="U15" s="28"/>
      <c r="V15" s="28"/>
      <c r="W15" s="28"/>
      <c r="X15" s="28"/>
      <c r="Y15" s="28"/>
      <c r="Z15" s="35"/>
      <c r="AA15" s="34"/>
      <c r="AB15" s="28"/>
      <c r="AC15" s="34"/>
      <c r="AD15" s="34"/>
      <c r="AE15" s="34"/>
      <c r="AF15" s="34"/>
      <c r="AG15" s="34"/>
      <c r="AH15" s="34"/>
      <c r="AI15" s="34"/>
      <c r="AJ15" s="34"/>
      <c r="AK15" s="34"/>
      <c r="AL15" s="34"/>
      <c r="AM15" s="34"/>
      <c r="AN15" s="34"/>
      <c r="AO15" s="34"/>
      <c r="AP15" s="34"/>
      <c r="AQ15" s="34"/>
      <c r="AR15" s="44" t="str">
        <f>IFERROR((AP15-I20)/(I20)*100,"")</f>
        <v/>
      </c>
      <c r="AS15" s="34"/>
      <c r="AT15" s="34"/>
      <c r="AU15" s="34"/>
    </row>
    <row r="16" customHeight="1" spans="1:47">
      <c r="A16" s="107"/>
      <c r="B16" s="13"/>
      <c r="C16" s="9"/>
      <c r="D16" s="9"/>
      <c r="E16" s="9"/>
      <c r="F16" s="16"/>
      <c r="G16" s="16"/>
      <c r="H16" s="16"/>
      <c r="I16" s="16">
        <f t="shared" si="2"/>
        <v>0</v>
      </c>
      <c r="J16" s="16"/>
      <c r="K16" s="16">
        <f t="shared" ref="K16:K19" si="5">J16-I16</f>
        <v>0</v>
      </c>
      <c r="L16" s="104"/>
      <c r="M16" s="27"/>
      <c r="O16" s="28"/>
      <c r="P16" s="28"/>
      <c r="Q16" s="28"/>
      <c r="R16" s="28"/>
      <c r="S16" s="28"/>
      <c r="T16" s="28"/>
      <c r="U16" s="28"/>
      <c r="V16" s="28"/>
      <c r="W16" s="28"/>
      <c r="X16" s="28"/>
      <c r="Y16" s="28"/>
      <c r="Z16" s="35"/>
      <c r="AA16" s="34"/>
      <c r="AB16" s="28"/>
      <c r="AC16" s="34"/>
      <c r="AD16" s="34"/>
      <c r="AE16" s="34"/>
      <c r="AF16" s="34"/>
      <c r="AG16" s="34"/>
      <c r="AH16" s="34"/>
      <c r="AI16" s="34"/>
      <c r="AJ16" s="34"/>
      <c r="AK16" s="34"/>
      <c r="AL16" s="34"/>
      <c r="AM16" s="34"/>
      <c r="AN16" s="34"/>
      <c r="AO16" s="34"/>
      <c r="AP16" s="34"/>
      <c r="AQ16" s="34"/>
      <c r="AR16" s="44"/>
      <c r="AS16" s="34"/>
      <c r="AT16" s="34"/>
      <c r="AU16" s="34"/>
    </row>
    <row r="17" customHeight="1" spans="1:47">
      <c r="A17" s="107"/>
      <c r="B17" s="13"/>
      <c r="C17" s="9"/>
      <c r="D17" s="9"/>
      <c r="E17" s="9"/>
      <c r="F17" s="16"/>
      <c r="G17" s="16"/>
      <c r="H17" s="16"/>
      <c r="I17" s="16">
        <f t="shared" si="2"/>
        <v>0</v>
      </c>
      <c r="J17" s="16"/>
      <c r="K17" s="16">
        <f t="shared" si="5"/>
        <v>0</v>
      </c>
      <c r="L17" s="104"/>
      <c r="M17" s="27"/>
      <c r="O17" s="28"/>
      <c r="P17" s="28"/>
      <c r="Q17" s="28"/>
      <c r="R17" s="28"/>
      <c r="S17" s="28"/>
      <c r="T17" s="28"/>
      <c r="U17" s="28"/>
      <c r="V17" s="28"/>
      <c r="W17" s="28"/>
      <c r="X17" s="28"/>
      <c r="Y17" s="28"/>
      <c r="Z17" s="35"/>
      <c r="AA17" s="34"/>
      <c r="AB17" s="28"/>
      <c r="AC17" s="34"/>
      <c r="AD17" s="34"/>
      <c r="AE17" s="34"/>
      <c r="AF17" s="34"/>
      <c r="AG17" s="34"/>
      <c r="AH17" s="34"/>
      <c r="AI17" s="34"/>
      <c r="AJ17" s="34"/>
      <c r="AK17" s="34"/>
      <c r="AL17" s="34"/>
      <c r="AM17" s="34"/>
      <c r="AN17" s="34"/>
      <c r="AO17" s="34"/>
      <c r="AP17" s="34"/>
      <c r="AQ17" s="34"/>
      <c r="AR17" s="44"/>
      <c r="AS17" s="34"/>
      <c r="AT17" s="34"/>
      <c r="AU17" s="34"/>
    </row>
    <row r="18" customHeight="1" spans="1:47">
      <c r="A18" s="107"/>
      <c r="B18" s="13"/>
      <c r="C18" s="9"/>
      <c r="D18" s="9"/>
      <c r="E18" s="9"/>
      <c r="F18" s="16"/>
      <c r="G18" s="16"/>
      <c r="H18" s="16"/>
      <c r="I18" s="16">
        <f t="shared" si="2"/>
        <v>0</v>
      </c>
      <c r="J18" s="16"/>
      <c r="K18" s="16">
        <f t="shared" si="5"/>
        <v>0</v>
      </c>
      <c r="L18" s="104"/>
      <c r="M18" s="27"/>
      <c r="O18" s="28"/>
      <c r="P18" s="28"/>
      <c r="Q18" s="28"/>
      <c r="R18" s="28"/>
      <c r="S18" s="28"/>
      <c r="T18" s="28"/>
      <c r="U18" s="28"/>
      <c r="V18" s="28"/>
      <c r="W18" s="28"/>
      <c r="X18" s="28"/>
      <c r="Y18" s="28"/>
      <c r="Z18" s="35"/>
      <c r="AA18" s="34"/>
      <c r="AB18" s="28"/>
      <c r="AC18" s="34"/>
      <c r="AD18" s="34"/>
      <c r="AE18" s="34"/>
      <c r="AF18" s="34"/>
      <c r="AG18" s="34"/>
      <c r="AH18" s="34"/>
      <c r="AI18" s="34"/>
      <c r="AJ18" s="34"/>
      <c r="AK18" s="34"/>
      <c r="AL18" s="34"/>
      <c r="AM18" s="34"/>
      <c r="AN18" s="34"/>
      <c r="AO18" s="34"/>
      <c r="AP18" s="34"/>
      <c r="AQ18" s="34"/>
      <c r="AR18" s="44"/>
      <c r="AS18" s="34"/>
      <c r="AT18" s="34"/>
      <c r="AU18" s="34"/>
    </row>
    <row r="19" customHeight="1" spans="1:47">
      <c r="A19" s="107"/>
      <c r="B19" s="13"/>
      <c r="C19" s="9"/>
      <c r="D19" s="9"/>
      <c r="E19" s="9"/>
      <c r="F19" s="16"/>
      <c r="G19" s="16"/>
      <c r="H19" s="16"/>
      <c r="I19" s="16">
        <f t="shared" si="2"/>
        <v>0</v>
      </c>
      <c r="J19" s="16"/>
      <c r="K19" s="16">
        <f t="shared" si="5"/>
        <v>0</v>
      </c>
      <c r="L19" s="104"/>
      <c r="M19" s="27"/>
      <c r="O19" s="28"/>
      <c r="P19" s="28"/>
      <c r="Q19" s="28"/>
      <c r="R19" s="28"/>
      <c r="S19" s="28"/>
      <c r="T19" s="28"/>
      <c r="U19" s="28"/>
      <c r="V19" s="28"/>
      <c r="W19" s="28"/>
      <c r="X19" s="28"/>
      <c r="Y19" s="28"/>
      <c r="Z19" s="35"/>
      <c r="AA19" s="34"/>
      <c r="AB19" s="28"/>
      <c r="AC19" s="34"/>
      <c r="AD19" s="34"/>
      <c r="AE19" s="34"/>
      <c r="AF19" s="34"/>
      <c r="AG19" s="34"/>
      <c r="AH19" s="34"/>
      <c r="AI19" s="34"/>
      <c r="AJ19" s="34"/>
      <c r="AK19" s="34"/>
      <c r="AL19" s="34"/>
      <c r="AM19" s="34"/>
      <c r="AN19" s="34"/>
      <c r="AO19" s="34"/>
      <c r="AP19" s="34"/>
      <c r="AQ19" s="34"/>
      <c r="AR19" s="44"/>
      <c r="AS19" s="34"/>
      <c r="AT19" s="34"/>
      <c r="AU19" s="34"/>
    </row>
    <row r="20" ht="15.6" customHeight="1" spans="1:47">
      <c r="A20" s="107" t="str">
        <f t="shared" si="1"/>
        <v/>
      </c>
      <c r="B20" s="13"/>
      <c r="C20" s="9"/>
      <c r="D20" s="9"/>
      <c r="E20" s="9"/>
      <c r="F20" s="16"/>
      <c r="G20" s="16"/>
      <c r="H20" s="16"/>
      <c r="I20" s="16">
        <f t="shared" si="2"/>
        <v>0</v>
      </c>
      <c r="J20" s="16"/>
      <c r="K20" s="16">
        <f t="shared" si="3"/>
        <v>0</v>
      </c>
      <c r="L20" s="104" t="str">
        <f t="shared" si="4"/>
        <v/>
      </c>
      <c r="M20" s="27"/>
      <c r="O20" s="28"/>
      <c r="P20" s="28"/>
      <c r="Q20" s="28"/>
      <c r="R20" s="28"/>
      <c r="S20" s="28"/>
      <c r="T20" s="28"/>
      <c r="U20" s="28"/>
      <c r="V20" s="28"/>
      <c r="W20" s="28"/>
      <c r="X20" s="28"/>
      <c r="Y20" s="28"/>
      <c r="Z20" s="35"/>
      <c r="AA20" s="34"/>
      <c r="AB20" s="28"/>
      <c r="AC20" s="34"/>
      <c r="AD20" s="34"/>
      <c r="AE20" s="34"/>
      <c r="AF20" s="34"/>
      <c r="AG20" s="34"/>
      <c r="AH20" s="34"/>
      <c r="AI20" s="34"/>
      <c r="AJ20" s="34"/>
      <c r="AK20" s="34"/>
      <c r="AL20" s="34"/>
      <c r="AM20" s="34"/>
      <c r="AN20" s="34"/>
      <c r="AO20" s="34"/>
      <c r="AP20" s="34"/>
      <c r="AQ20" s="34"/>
      <c r="AR20" s="44" t="str">
        <f t="shared" si="0"/>
        <v/>
      </c>
      <c r="AS20" s="34"/>
      <c r="AT20" s="34"/>
      <c r="AU20" s="34"/>
    </row>
    <row r="21" customHeight="1" spans="1:47">
      <c r="A21" s="107" t="str">
        <f t="shared" si="1"/>
        <v/>
      </c>
      <c r="B21" s="13"/>
      <c r="C21" s="9"/>
      <c r="D21" s="9"/>
      <c r="E21" s="9"/>
      <c r="F21" s="16"/>
      <c r="G21" s="16"/>
      <c r="H21" s="16"/>
      <c r="I21" s="16">
        <f t="shared" si="2"/>
        <v>0</v>
      </c>
      <c r="J21" s="16"/>
      <c r="K21" s="16">
        <f t="shared" si="3"/>
        <v>0</v>
      </c>
      <c r="L21" s="104" t="str">
        <f t="shared" si="4"/>
        <v/>
      </c>
      <c r="M21" s="27"/>
      <c r="O21" s="28"/>
      <c r="P21" s="28"/>
      <c r="Q21" s="28"/>
      <c r="R21" s="28"/>
      <c r="S21" s="28"/>
      <c r="T21" s="28"/>
      <c r="U21" s="28"/>
      <c r="V21" s="28"/>
      <c r="W21" s="28"/>
      <c r="X21" s="28"/>
      <c r="Y21" s="28"/>
      <c r="Z21" s="35"/>
      <c r="AA21" s="34"/>
      <c r="AB21" s="28"/>
      <c r="AC21" s="34"/>
      <c r="AD21" s="34"/>
      <c r="AE21" s="34"/>
      <c r="AF21" s="34"/>
      <c r="AG21" s="34"/>
      <c r="AH21" s="34"/>
      <c r="AI21" s="34"/>
      <c r="AJ21" s="34"/>
      <c r="AK21" s="34"/>
      <c r="AL21" s="34"/>
      <c r="AM21" s="34"/>
      <c r="AN21" s="34"/>
      <c r="AO21" s="34"/>
      <c r="AP21" s="34"/>
      <c r="AQ21" s="34"/>
      <c r="AR21" s="44" t="str">
        <f t="shared" si="0"/>
        <v/>
      </c>
      <c r="AS21" s="34"/>
      <c r="AT21" s="34"/>
      <c r="AU21" s="34"/>
    </row>
    <row r="22" customHeight="1" spans="1:47">
      <c r="A22" s="107" t="str">
        <f t="shared" si="1"/>
        <v/>
      </c>
      <c r="B22" s="13"/>
      <c r="C22" s="9"/>
      <c r="D22" s="9"/>
      <c r="E22" s="9"/>
      <c r="F22" s="16"/>
      <c r="G22" s="16"/>
      <c r="H22" s="16"/>
      <c r="I22" s="16">
        <f t="shared" si="2"/>
        <v>0</v>
      </c>
      <c r="J22" s="16"/>
      <c r="K22" s="16">
        <f t="shared" si="3"/>
        <v>0</v>
      </c>
      <c r="L22" s="104" t="str">
        <f t="shared" si="4"/>
        <v/>
      </c>
      <c r="M22" s="27"/>
      <c r="O22" s="28"/>
      <c r="P22" s="28"/>
      <c r="Q22" s="28"/>
      <c r="R22" s="28"/>
      <c r="S22" s="28"/>
      <c r="T22" s="28"/>
      <c r="U22" s="28"/>
      <c r="V22" s="28"/>
      <c r="W22" s="28"/>
      <c r="X22" s="28"/>
      <c r="Y22" s="28"/>
      <c r="Z22" s="35"/>
      <c r="AA22" s="34"/>
      <c r="AB22" s="28"/>
      <c r="AC22" s="34"/>
      <c r="AD22" s="34"/>
      <c r="AE22" s="34"/>
      <c r="AF22" s="34"/>
      <c r="AG22" s="34"/>
      <c r="AH22" s="34"/>
      <c r="AI22" s="34"/>
      <c r="AJ22" s="34"/>
      <c r="AK22" s="34"/>
      <c r="AL22" s="34"/>
      <c r="AM22" s="34"/>
      <c r="AN22" s="34"/>
      <c r="AO22" s="34"/>
      <c r="AP22" s="34"/>
      <c r="AQ22" s="34"/>
      <c r="AR22" s="44" t="str">
        <f t="shared" si="0"/>
        <v/>
      </c>
      <c r="AS22" s="34"/>
      <c r="AT22" s="34"/>
      <c r="AU22" s="34"/>
    </row>
    <row r="23" customHeight="1" spans="1:47">
      <c r="A23" s="107" t="str">
        <f t="shared" si="1"/>
        <v/>
      </c>
      <c r="B23" s="13"/>
      <c r="C23" s="9"/>
      <c r="D23" s="9"/>
      <c r="E23" s="9"/>
      <c r="F23" s="16"/>
      <c r="G23" s="16"/>
      <c r="H23" s="16"/>
      <c r="I23" s="16">
        <f t="shared" si="2"/>
        <v>0</v>
      </c>
      <c r="J23" s="16"/>
      <c r="K23" s="16">
        <f t="shared" si="3"/>
        <v>0</v>
      </c>
      <c r="L23" s="104" t="str">
        <f t="shared" si="4"/>
        <v/>
      </c>
      <c r="M23" s="27"/>
      <c r="O23" s="28"/>
      <c r="P23" s="28"/>
      <c r="Q23" s="28"/>
      <c r="R23" s="28"/>
      <c r="S23" s="28"/>
      <c r="T23" s="28"/>
      <c r="U23" s="28"/>
      <c r="V23" s="28"/>
      <c r="W23" s="28"/>
      <c r="X23" s="28"/>
      <c r="Y23" s="28"/>
      <c r="Z23" s="35"/>
      <c r="AA23" s="34"/>
      <c r="AB23" s="28"/>
      <c r="AC23" s="34"/>
      <c r="AD23" s="34"/>
      <c r="AE23" s="34"/>
      <c r="AF23" s="34"/>
      <c r="AG23" s="34"/>
      <c r="AH23" s="34"/>
      <c r="AI23" s="34"/>
      <c r="AJ23" s="34"/>
      <c r="AK23" s="34"/>
      <c r="AL23" s="34"/>
      <c r="AM23" s="34"/>
      <c r="AN23" s="34"/>
      <c r="AO23" s="34"/>
      <c r="AP23" s="34"/>
      <c r="AQ23" s="34"/>
      <c r="AR23" s="44" t="str">
        <f>IFERROR((AP23-#REF!)/(#REF!)*100,"")</f>
        <v/>
      </c>
      <c r="AS23" s="34"/>
      <c r="AT23" s="34"/>
      <c r="AU23" s="34"/>
    </row>
    <row r="24" customHeight="1" spans="1:47">
      <c r="A24" s="107" t="str">
        <f t="shared" si="1"/>
        <v/>
      </c>
      <c r="B24" s="13"/>
      <c r="C24" s="9"/>
      <c r="D24" s="9"/>
      <c r="E24" s="9"/>
      <c r="F24" s="16"/>
      <c r="G24" s="16"/>
      <c r="H24" s="16"/>
      <c r="I24" s="16">
        <f t="shared" si="2"/>
        <v>0</v>
      </c>
      <c r="J24" s="16"/>
      <c r="K24" s="16">
        <f t="shared" si="3"/>
        <v>0</v>
      </c>
      <c r="L24" s="104" t="str">
        <f t="shared" si="4"/>
        <v/>
      </c>
      <c r="M24" s="27"/>
      <c r="O24" s="28"/>
      <c r="P24" s="28"/>
      <c r="Q24" s="28"/>
      <c r="R24" s="28"/>
      <c r="S24" s="28"/>
      <c r="T24" s="28"/>
      <c r="U24" s="28"/>
      <c r="V24" s="28"/>
      <c r="W24" s="28"/>
      <c r="X24" s="28"/>
      <c r="Y24" s="28"/>
      <c r="Z24" s="35"/>
      <c r="AA24" s="34"/>
      <c r="AB24" s="28"/>
      <c r="AC24" s="34"/>
      <c r="AD24" s="34"/>
      <c r="AE24" s="34"/>
      <c r="AF24" s="34"/>
      <c r="AG24" s="34"/>
      <c r="AH24" s="34"/>
      <c r="AI24" s="34"/>
      <c r="AJ24" s="34"/>
      <c r="AK24" s="34"/>
      <c r="AL24" s="34"/>
      <c r="AM24" s="34"/>
      <c r="AN24" s="34"/>
      <c r="AO24" s="34"/>
      <c r="AP24" s="34"/>
      <c r="AQ24" s="34"/>
      <c r="AR24" s="44" t="str">
        <f t="shared" si="0"/>
        <v/>
      </c>
      <c r="AS24" s="34"/>
      <c r="AT24" s="34"/>
      <c r="AU24" s="34"/>
    </row>
    <row r="25" customHeight="1" spans="1:47">
      <c r="A25" s="107" t="str">
        <f t="shared" si="1"/>
        <v/>
      </c>
      <c r="B25" s="13"/>
      <c r="C25" s="9"/>
      <c r="D25" s="9"/>
      <c r="E25" s="9"/>
      <c r="F25" s="16"/>
      <c r="G25" s="16"/>
      <c r="H25" s="16"/>
      <c r="I25" s="16">
        <f t="shared" si="2"/>
        <v>0</v>
      </c>
      <c r="J25" s="16"/>
      <c r="K25" s="16">
        <f t="shared" si="3"/>
        <v>0</v>
      </c>
      <c r="L25" s="104" t="str">
        <f t="shared" si="4"/>
        <v/>
      </c>
      <c r="M25" s="27"/>
      <c r="O25" s="28"/>
      <c r="P25" s="28"/>
      <c r="Q25" s="28"/>
      <c r="R25" s="28"/>
      <c r="S25" s="28"/>
      <c r="T25" s="28"/>
      <c r="U25" s="28"/>
      <c r="V25" s="28"/>
      <c r="W25" s="28"/>
      <c r="X25" s="28"/>
      <c r="Y25" s="28"/>
      <c r="Z25" s="35"/>
      <c r="AA25" s="34"/>
      <c r="AB25" s="28"/>
      <c r="AC25" s="34"/>
      <c r="AD25" s="34"/>
      <c r="AE25" s="34"/>
      <c r="AF25" s="34"/>
      <c r="AG25" s="34"/>
      <c r="AH25" s="34"/>
      <c r="AI25" s="34"/>
      <c r="AJ25" s="34"/>
      <c r="AK25" s="34"/>
      <c r="AL25" s="34"/>
      <c r="AM25" s="34"/>
      <c r="AN25" s="34"/>
      <c r="AO25" s="34"/>
      <c r="AP25" s="34"/>
      <c r="AQ25" s="34"/>
      <c r="AR25" s="44" t="str">
        <f t="shared" si="0"/>
        <v/>
      </c>
      <c r="AS25" s="34"/>
      <c r="AT25" s="34"/>
      <c r="AU25" s="34"/>
    </row>
    <row r="26" customHeight="1" spans="1:47">
      <c r="A26" s="107" t="str">
        <f t="shared" si="1"/>
        <v/>
      </c>
      <c r="B26" s="13"/>
      <c r="C26" s="9"/>
      <c r="D26" s="9"/>
      <c r="E26" s="9"/>
      <c r="F26" s="16"/>
      <c r="G26" s="16"/>
      <c r="H26" s="16"/>
      <c r="I26" s="16">
        <f t="shared" si="2"/>
        <v>0</v>
      </c>
      <c r="J26" s="16"/>
      <c r="K26" s="16">
        <f t="shared" si="3"/>
        <v>0</v>
      </c>
      <c r="L26" s="104" t="str">
        <f t="shared" si="4"/>
        <v/>
      </c>
      <c r="M26" s="27"/>
      <c r="O26" s="28"/>
      <c r="P26" s="28"/>
      <c r="Q26" s="28"/>
      <c r="R26" s="28"/>
      <c r="S26" s="28"/>
      <c r="T26" s="28"/>
      <c r="U26" s="28"/>
      <c r="V26" s="28"/>
      <c r="W26" s="28"/>
      <c r="X26" s="28"/>
      <c r="Y26" s="28"/>
      <c r="Z26" s="35"/>
      <c r="AA26" s="34"/>
      <c r="AB26" s="28"/>
      <c r="AC26" s="34"/>
      <c r="AD26" s="34"/>
      <c r="AE26" s="34"/>
      <c r="AF26" s="34"/>
      <c r="AG26" s="34"/>
      <c r="AH26" s="34"/>
      <c r="AI26" s="34"/>
      <c r="AJ26" s="34"/>
      <c r="AK26" s="34"/>
      <c r="AL26" s="34"/>
      <c r="AM26" s="34"/>
      <c r="AN26" s="34"/>
      <c r="AO26" s="34"/>
      <c r="AP26" s="34"/>
      <c r="AQ26" s="34"/>
      <c r="AR26" s="44" t="str">
        <f t="shared" si="0"/>
        <v/>
      </c>
      <c r="AS26" s="34"/>
      <c r="AT26" s="34"/>
      <c r="AU26" s="34"/>
    </row>
    <row r="27" customHeight="1" spans="1:13">
      <c r="A27" s="17" t="s">
        <v>624</v>
      </c>
      <c r="B27" s="14"/>
      <c r="C27" s="9"/>
      <c r="D27" s="9"/>
      <c r="E27" s="9"/>
      <c r="F27" s="16"/>
      <c r="G27" s="16">
        <f>SUM(G7:G26)</f>
        <v>0</v>
      </c>
      <c r="H27" s="16">
        <f>SUM(H7:H26)</f>
        <v>0</v>
      </c>
      <c r="I27" s="16">
        <f>SUM(I7:I26)</f>
        <v>0</v>
      </c>
      <c r="J27" s="16">
        <f>SUM(J7:J26)</f>
        <v>0</v>
      </c>
      <c r="K27" s="16">
        <f t="shared" si="3"/>
        <v>0</v>
      </c>
      <c r="L27" s="104" t="str">
        <f t="shared" si="4"/>
        <v/>
      </c>
      <c r="M27" s="27"/>
    </row>
    <row r="28" customHeight="1" spans="1:10">
      <c r="A28" s="3" t="str">
        <f>基本信息输入表!$K$6&amp;"填表人："&amp;基本信息输入表!$M$70</f>
        <v>被评估单位填表人：</v>
      </c>
      <c r="J28" s="3" t="str">
        <f>"评估人员："&amp;基本信息输入表!$Q$70</f>
        <v>评估人员：</v>
      </c>
    </row>
    <row r="29" customHeight="1" spans="1:1">
      <c r="A29" s="3" t="str">
        <f>"填表日期："&amp;YEAR(基本信息输入表!$O$70)&amp;"年"&amp;MONTH(基本信息输入表!$O$70)&amp;"月"&amp;DAY(基本信息输入表!$O$70)&amp;"日"</f>
        <v>填表日期：1900年1月0日</v>
      </c>
    </row>
    <row r="30" customHeight="1" spans="14:14">
      <c r="N30" s="29" t="s">
        <v>466</v>
      </c>
    </row>
  </sheetData>
  <mergeCells count="29">
    <mergeCell ref="A2:M2"/>
    <mergeCell ref="A3:M3"/>
    <mergeCell ref="O4:V4"/>
    <mergeCell ref="W4:AG4"/>
    <mergeCell ref="AH4:AQ4"/>
    <mergeCell ref="AR4:AU4"/>
    <mergeCell ref="W5:AA5"/>
    <mergeCell ref="AB5:AC5"/>
    <mergeCell ref="AD5:AE5"/>
    <mergeCell ref="AI5:AJ5"/>
    <mergeCell ref="AK5:AO5"/>
    <mergeCell ref="A27:B27"/>
    <mergeCell ref="O5:O6"/>
    <mergeCell ref="P5:P6"/>
    <mergeCell ref="Q5:Q6"/>
    <mergeCell ref="R5:R6"/>
    <mergeCell ref="S5:S6"/>
    <mergeCell ref="T5:T6"/>
    <mergeCell ref="U5:U6"/>
    <mergeCell ref="V5:V6"/>
    <mergeCell ref="AF5:AF6"/>
    <mergeCell ref="AG5:AG6"/>
    <mergeCell ref="AH5:AH6"/>
    <mergeCell ref="AP5:AP6"/>
    <mergeCell ref="AQ5:AQ6"/>
    <mergeCell ref="AR5:AR6"/>
    <mergeCell ref="AS5:AS6"/>
    <mergeCell ref="AT5:AT6"/>
    <mergeCell ref="AU5:AU6"/>
  </mergeCells>
  <dataValidations count="4">
    <dataValidation type="list" allowBlank="1" showInputMessage="1" showErrorMessage="1" sqref="AB7:AB26">
      <formula1>基本信息输入表!$A$126:$A$128</formula1>
    </dataValidation>
    <dataValidation type="list" allowBlank="1" showInputMessage="1" showErrorMessage="1" sqref="AD7:AD26">
      <formula1>基本信息输入表!$A$129:$A$132</formula1>
    </dataValidation>
    <dataValidation type="list" allowBlank="1" showInputMessage="1" showErrorMessage="1" sqref="W7:Y26">
      <formula1>$A$108:$A$109</formula1>
    </dataValidation>
    <dataValidation type="list" allowBlank="1" showInputMessage="1" showErrorMessage="1" sqref="O7:T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5" fitToHeight="1000" orientation="landscape"/>
  <headerFooter scaleWithDoc="0">
    <oddFooter>&amp;R&amp;"宋体,常规"&amp;10&amp;P/&amp;N</oddFoot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33"/>
  <sheetViews>
    <sheetView workbookViewId="0">
      <selection activeCell="H21" sqref="H21"/>
    </sheetView>
  </sheetViews>
  <sheetFormatPr defaultColWidth="9" defaultRowHeight="13"/>
  <cols>
    <col min="1" max="1" width="4.625" style="47" customWidth="1"/>
    <col min="2" max="2" width="21.625" style="48" customWidth="1"/>
    <col min="3" max="3" width="20.075" style="49" customWidth="1"/>
    <col min="4" max="4" width="16.75" style="49" customWidth="1"/>
    <col min="5" max="5" width="14.5" style="49" customWidth="1"/>
    <col min="6" max="8" width="15.125" style="49" customWidth="1"/>
    <col min="9" max="9" width="12.375" style="49" customWidth="1"/>
    <col min="10" max="10" width="11" style="49" customWidth="1"/>
    <col min="11" max="11" width="7.875" style="49" customWidth="1"/>
    <col min="12" max="12" width="8.625" style="49" customWidth="1"/>
    <col min="13" max="13" width="6.875" style="49" customWidth="1"/>
    <col min="14" max="16384" width="9" style="49"/>
  </cols>
  <sheetData>
    <row r="1" s="49" customFormat="1" ht="30" customHeight="1" spans="1:13">
      <c r="A1" s="114" t="s">
        <v>1392</v>
      </c>
      <c r="B1" s="50"/>
      <c r="C1" s="50"/>
      <c r="D1" s="50"/>
      <c r="E1" s="50"/>
      <c r="F1" s="50"/>
      <c r="G1" s="50"/>
      <c r="H1" s="50"/>
      <c r="I1" s="50"/>
      <c r="J1" s="50"/>
      <c r="K1" s="50"/>
      <c r="L1" s="50"/>
      <c r="M1" s="50"/>
    </row>
    <row r="2" s="49" customFormat="1" ht="14.25" customHeight="1" spans="1:13">
      <c r="A2" s="47" t="str">
        <f>"评估基准日："&amp;TEXT(基本信息输入表!M7,"yyyy年mm月dd日")</f>
        <v>评估基准日：2024年06月30日</v>
      </c>
      <c r="B2" s="47"/>
      <c r="C2" s="47"/>
      <c r="D2" s="47"/>
      <c r="E2" s="47"/>
      <c r="F2" s="47"/>
      <c r="G2" s="47"/>
      <c r="H2" s="47"/>
      <c r="I2" s="47"/>
      <c r="J2" s="47"/>
      <c r="K2" s="47"/>
      <c r="L2" s="47"/>
      <c r="M2" s="47"/>
    </row>
    <row r="3" s="49" customFormat="1" ht="14.25" customHeight="1" spans="1:13">
      <c r="A3" s="47"/>
      <c r="B3" s="48"/>
      <c r="M3" s="126" t="s">
        <v>1393</v>
      </c>
    </row>
    <row r="4" s="49" customFormat="1" ht="14.25" customHeight="1" spans="1:13">
      <c r="A4" s="47"/>
      <c r="B4" s="48"/>
      <c r="M4" s="127"/>
    </row>
    <row r="5" s="49" customFormat="1" ht="14.25" customHeight="1" spans="1:13">
      <c r="A5" s="48" t="str">
        <f>基本信息输入表!K6&amp;"："&amp;基本信息输入表!M6</f>
        <v>被评估单位：贵州天然气能源投资股份有限公司</v>
      </c>
      <c r="B5" s="48"/>
      <c r="M5" s="57" t="s">
        <v>469</v>
      </c>
    </row>
    <row r="6" s="47" customFormat="1" ht="16.5" customHeight="1" spans="1:13">
      <c r="A6" s="52" t="s">
        <v>470</v>
      </c>
      <c r="B6" s="81" t="s">
        <v>1394</v>
      </c>
      <c r="C6" s="81" t="s">
        <v>1395</v>
      </c>
      <c r="D6" s="81" t="s">
        <v>1396</v>
      </c>
      <c r="E6" s="81" t="s">
        <v>1397</v>
      </c>
      <c r="F6" s="81" t="s">
        <v>1398</v>
      </c>
      <c r="G6" s="106" t="s">
        <v>709</v>
      </c>
      <c r="H6" s="106" t="s">
        <v>695</v>
      </c>
      <c r="I6" s="11" t="s">
        <v>442</v>
      </c>
      <c r="J6" s="24" t="s">
        <v>443</v>
      </c>
      <c r="K6" s="24" t="s">
        <v>444</v>
      </c>
      <c r="L6" s="52" t="s">
        <v>865</v>
      </c>
      <c r="M6" s="52" t="s">
        <v>588</v>
      </c>
    </row>
    <row r="7" s="113" customFormat="1" ht="15.95" customHeight="1" spans="1:13">
      <c r="A7" s="54" t="s">
        <v>866</v>
      </c>
      <c r="B7" s="115"/>
      <c r="C7" s="115"/>
      <c r="D7" s="116"/>
      <c r="E7" s="117"/>
      <c r="F7" s="117"/>
      <c r="G7" s="16"/>
      <c r="H7" s="16"/>
      <c r="I7" s="16">
        <f>G7+H7</f>
        <v>0</v>
      </c>
      <c r="J7" s="88"/>
      <c r="K7" s="25" t="str">
        <f t="shared" ref="K7:K20" si="0">IF(J7=I7,"",J7-I7)</f>
        <v/>
      </c>
      <c r="L7" s="128" t="str">
        <f t="shared" ref="L7:L20" si="1">IF(OR(I7=0,J7=I7),"",ROUND(K7/ABS(I7),4))</f>
        <v/>
      </c>
      <c r="M7" s="115"/>
    </row>
    <row r="8" s="113" customFormat="1" ht="15.95" customHeight="1" spans="1:13">
      <c r="A8" s="54"/>
      <c r="B8" s="115"/>
      <c r="C8" s="115"/>
      <c r="D8" s="116"/>
      <c r="E8" s="117"/>
      <c r="F8" s="117"/>
      <c r="G8" s="16"/>
      <c r="H8" s="16"/>
      <c r="I8" s="16">
        <f t="shared" ref="I8:I23" si="2">G8+H8</f>
        <v>0</v>
      </c>
      <c r="J8" s="25"/>
      <c r="K8" s="25" t="str">
        <f t="shared" si="0"/>
        <v/>
      </c>
      <c r="L8" s="128" t="str">
        <f t="shared" si="1"/>
        <v/>
      </c>
      <c r="M8" s="58"/>
    </row>
    <row r="9" s="113" customFormat="1" ht="15.95" customHeight="1" spans="1:13">
      <c r="A9" s="54"/>
      <c r="B9" s="115"/>
      <c r="C9" s="115"/>
      <c r="D9" s="116"/>
      <c r="E9" s="117"/>
      <c r="F9" s="117"/>
      <c r="G9" s="117"/>
      <c r="H9" s="117"/>
      <c r="I9" s="16">
        <f t="shared" si="2"/>
        <v>0</v>
      </c>
      <c r="J9" s="25"/>
      <c r="K9" s="25" t="str">
        <f t="shared" si="0"/>
        <v/>
      </c>
      <c r="L9" s="128" t="str">
        <f t="shared" si="1"/>
        <v/>
      </c>
      <c r="M9" s="58"/>
    </row>
    <row r="10" s="113" customFormat="1" ht="15.95" customHeight="1" spans="1:13">
      <c r="A10" s="54"/>
      <c r="B10" s="115"/>
      <c r="C10" s="115"/>
      <c r="D10" s="116"/>
      <c r="E10" s="117"/>
      <c r="F10" s="117"/>
      <c r="G10" s="117"/>
      <c r="H10" s="117"/>
      <c r="I10" s="16">
        <f t="shared" si="2"/>
        <v>0</v>
      </c>
      <c r="J10" s="25"/>
      <c r="K10" s="25" t="str">
        <f t="shared" si="0"/>
        <v/>
      </c>
      <c r="L10" s="128" t="str">
        <f t="shared" si="1"/>
        <v/>
      </c>
      <c r="M10" s="58"/>
    </row>
    <row r="11" s="113" customFormat="1" ht="15.95" customHeight="1" spans="1:13">
      <c r="A11" s="54"/>
      <c r="B11" s="115"/>
      <c r="C11" s="115"/>
      <c r="D11" s="116"/>
      <c r="E11" s="117"/>
      <c r="F11" s="117"/>
      <c r="G11" s="117"/>
      <c r="H11" s="117"/>
      <c r="I11" s="16">
        <f t="shared" si="2"/>
        <v>0</v>
      </c>
      <c r="J11" s="25"/>
      <c r="K11" s="25" t="str">
        <f t="shared" si="0"/>
        <v/>
      </c>
      <c r="L11" s="128" t="str">
        <f t="shared" si="1"/>
        <v/>
      </c>
      <c r="M11" s="58"/>
    </row>
    <row r="12" s="113" customFormat="1" ht="15.95" customHeight="1" spans="1:13">
      <c r="A12" s="54"/>
      <c r="B12" s="115"/>
      <c r="C12" s="115"/>
      <c r="D12" s="116"/>
      <c r="E12" s="117"/>
      <c r="F12" s="117"/>
      <c r="G12" s="117"/>
      <c r="H12" s="117"/>
      <c r="I12" s="16">
        <f t="shared" si="2"/>
        <v>0</v>
      </c>
      <c r="J12" s="25"/>
      <c r="K12" s="25" t="str">
        <f t="shared" si="0"/>
        <v/>
      </c>
      <c r="L12" s="128" t="str">
        <f t="shared" si="1"/>
        <v/>
      </c>
      <c r="M12" s="115"/>
    </row>
    <row r="13" s="113" customFormat="1" ht="15.95" customHeight="1" spans="1:13">
      <c r="A13" s="54"/>
      <c r="B13" s="115"/>
      <c r="C13" s="115"/>
      <c r="D13" s="116"/>
      <c r="E13" s="117"/>
      <c r="F13" s="117"/>
      <c r="G13" s="117"/>
      <c r="H13" s="117"/>
      <c r="I13" s="16">
        <f t="shared" si="2"/>
        <v>0</v>
      </c>
      <c r="J13" s="25"/>
      <c r="K13" s="25" t="str">
        <f t="shared" si="0"/>
        <v/>
      </c>
      <c r="L13" s="128" t="str">
        <f t="shared" si="1"/>
        <v/>
      </c>
      <c r="M13" s="58"/>
    </row>
    <row r="14" s="113" customFormat="1" ht="15.95" customHeight="1" spans="1:13">
      <c r="A14" s="54"/>
      <c r="B14" s="115"/>
      <c r="C14" s="115"/>
      <c r="D14" s="116"/>
      <c r="E14" s="117"/>
      <c r="F14" s="117"/>
      <c r="G14" s="117"/>
      <c r="H14" s="117"/>
      <c r="I14" s="16">
        <f t="shared" si="2"/>
        <v>0</v>
      </c>
      <c r="J14" s="25"/>
      <c r="K14" s="25" t="str">
        <f t="shared" si="0"/>
        <v/>
      </c>
      <c r="L14" s="128" t="str">
        <f t="shared" si="1"/>
        <v/>
      </c>
      <c r="M14" s="58"/>
    </row>
    <row r="15" s="113" customFormat="1" ht="15.95" customHeight="1" spans="1:13">
      <c r="A15" s="54"/>
      <c r="B15" s="115"/>
      <c r="C15" s="115"/>
      <c r="D15" s="116"/>
      <c r="E15" s="117"/>
      <c r="F15" s="117"/>
      <c r="G15" s="117"/>
      <c r="H15" s="117"/>
      <c r="I15" s="16">
        <f t="shared" si="2"/>
        <v>0</v>
      </c>
      <c r="J15" s="25"/>
      <c r="K15" s="25" t="str">
        <f t="shared" si="0"/>
        <v/>
      </c>
      <c r="L15" s="128" t="str">
        <f t="shared" si="1"/>
        <v/>
      </c>
      <c r="M15" s="58"/>
    </row>
    <row r="16" s="113" customFormat="1" ht="15.95" customHeight="1" spans="1:13">
      <c r="A16" s="54"/>
      <c r="B16" s="115"/>
      <c r="C16" s="115"/>
      <c r="D16" s="116"/>
      <c r="E16" s="117"/>
      <c r="F16" s="117"/>
      <c r="G16" s="117"/>
      <c r="H16" s="117"/>
      <c r="I16" s="16">
        <f t="shared" si="2"/>
        <v>0</v>
      </c>
      <c r="J16" s="25"/>
      <c r="K16" s="25" t="str">
        <f t="shared" si="0"/>
        <v/>
      </c>
      <c r="L16" s="128" t="str">
        <f t="shared" si="1"/>
        <v/>
      </c>
      <c r="M16" s="58"/>
    </row>
    <row r="17" s="113" customFormat="1" ht="15.95" customHeight="1" spans="1:13">
      <c r="A17" s="54"/>
      <c r="B17" s="115"/>
      <c r="C17" s="115"/>
      <c r="D17" s="116"/>
      <c r="E17" s="117"/>
      <c r="F17" s="117"/>
      <c r="G17" s="117"/>
      <c r="H17" s="117"/>
      <c r="I17" s="16">
        <f t="shared" si="2"/>
        <v>0</v>
      </c>
      <c r="J17" s="25"/>
      <c r="K17" s="25" t="str">
        <f t="shared" si="0"/>
        <v/>
      </c>
      <c r="L17" s="128" t="str">
        <f t="shared" si="1"/>
        <v/>
      </c>
      <c r="M17" s="58"/>
    </row>
    <row r="18" s="113" customFormat="1" ht="15.95" customHeight="1" spans="1:13">
      <c r="A18" s="54"/>
      <c r="B18" s="115"/>
      <c r="C18" s="115"/>
      <c r="D18" s="118"/>
      <c r="E18" s="119"/>
      <c r="F18" s="119"/>
      <c r="G18" s="119"/>
      <c r="H18" s="119"/>
      <c r="I18" s="16">
        <f t="shared" si="2"/>
        <v>0</v>
      </c>
      <c r="J18" s="25"/>
      <c r="K18" s="25" t="str">
        <f t="shared" si="0"/>
        <v/>
      </c>
      <c r="L18" s="128" t="str">
        <f t="shared" si="1"/>
        <v/>
      </c>
      <c r="M18" s="58"/>
    </row>
    <row r="19" s="113" customFormat="1" ht="15.95" customHeight="1" spans="1:13">
      <c r="A19" s="54"/>
      <c r="B19" s="115"/>
      <c r="C19" s="115"/>
      <c r="D19" s="116"/>
      <c r="E19" s="117"/>
      <c r="F19" s="117"/>
      <c r="G19" s="117"/>
      <c r="H19" s="117"/>
      <c r="I19" s="16">
        <f t="shared" si="2"/>
        <v>0</v>
      </c>
      <c r="J19" s="25"/>
      <c r="K19" s="25" t="str">
        <f t="shared" si="0"/>
        <v/>
      </c>
      <c r="L19" s="128" t="str">
        <f t="shared" si="1"/>
        <v/>
      </c>
      <c r="M19" s="58"/>
    </row>
    <row r="20" s="113" customFormat="1" ht="15.95" customHeight="1" spans="1:13">
      <c r="A20" s="54"/>
      <c r="B20" s="115"/>
      <c r="C20" s="115"/>
      <c r="D20" s="116"/>
      <c r="E20" s="117"/>
      <c r="F20" s="117"/>
      <c r="G20" s="117"/>
      <c r="H20" s="117"/>
      <c r="I20" s="16">
        <f t="shared" si="2"/>
        <v>0</v>
      </c>
      <c r="J20" s="25"/>
      <c r="K20" s="25" t="str">
        <f t="shared" si="0"/>
        <v/>
      </c>
      <c r="L20" s="128" t="str">
        <f t="shared" si="1"/>
        <v/>
      </c>
      <c r="M20" s="58"/>
    </row>
    <row r="21" s="113" customFormat="1" ht="16.5" customHeight="1" spans="1:13">
      <c r="A21" s="54"/>
      <c r="B21" s="120"/>
      <c r="C21" s="121"/>
      <c r="D21" s="116"/>
      <c r="E21" s="117"/>
      <c r="F21" s="117"/>
      <c r="G21" s="117"/>
      <c r="H21" s="117"/>
      <c r="I21" s="16">
        <f t="shared" si="2"/>
        <v>0</v>
      </c>
      <c r="J21" s="25"/>
      <c r="K21" s="25"/>
      <c r="L21" s="128"/>
      <c r="M21" s="58"/>
    </row>
    <row r="22" s="113" customFormat="1" ht="16.5" customHeight="1" spans="1:13">
      <c r="A22" s="54"/>
      <c r="B22" s="122"/>
      <c r="C22" s="121"/>
      <c r="D22" s="25"/>
      <c r="E22" s="25"/>
      <c r="F22" s="25"/>
      <c r="G22" s="25"/>
      <c r="H22" s="25"/>
      <c r="I22" s="16">
        <f t="shared" si="2"/>
        <v>0</v>
      </c>
      <c r="J22" s="25"/>
      <c r="K22" s="25" t="str">
        <f t="shared" ref="K22:K25" si="3">IF(J22=I22,"",J22-I22)</f>
        <v/>
      </c>
      <c r="L22" s="128" t="str">
        <f t="shared" ref="L22:L25" si="4">IF(OR(I22=0,J22=I22),"",ROUND(K22/ABS(I22),4))</f>
        <v/>
      </c>
      <c r="M22" s="58"/>
    </row>
    <row r="23" s="113" customFormat="1" ht="16.5" customHeight="1" spans="1:13">
      <c r="A23" s="54"/>
      <c r="B23" s="122"/>
      <c r="C23" s="121"/>
      <c r="D23" s="25"/>
      <c r="E23" s="25"/>
      <c r="F23" s="25"/>
      <c r="G23" s="25"/>
      <c r="H23" s="25"/>
      <c r="I23" s="16">
        <f t="shared" si="2"/>
        <v>0</v>
      </c>
      <c r="J23" s="25"/>
      <c r="K23" s="25" t="str">
        <f t="shared" si="3"/>
        <v/>
      </c>
      <c r="L23" s="128" t="str">
        <f t="shared" si="4"/>
        <v/>
      </c>
      <c r="M23" s="58"/>
    </row>
    <row r="24" s="113" customFormat="1" ht="16.5" customHeight="1" spans="1:14">
      <c r="A24" s="61" t="s">
        <v>867</v>
      </c>
      <c r="B24" s="61"/>
      <c r="C24" s="121"/>
      <c r="D24" s="25"/>
      <c r="E24" s="25"/>
      <c r="F24" s="25"/>
      <c r="G24" s="25">
        <f>SUM(G7:G23)</f>
        <v>0</v>
      </c>
      <c r="H24" s="25">
        <f>SUM(H7:H23)</f>
        <v>0</v>
      </c>
      <c r="I24" s="25">
        <f>SUM(I7:I23)</f>
        <v>0</v>
      </c>
      <c r="J24" s="25">
        <f>SUM(J7:J23)</f>
        <v>0</v>
      </c>
      <c r="K24" s="25" t="str">
        <f t="shared" si="3"/>
        <v/>
      </c>
      <c r="L24" s="128" t="str">
        <f t="shared" si="4"/>
        <v/>
      </c>
      <c r="M24" s="58"/>
      <c r="N24" s="129"/>
    </row>
    <row r="25" s="113" customFormat="1" ht="16.5" customHeight="1" spans="1:13">
      <c r="A25" s="61" t="s">
        <v>868</v>
      </c>
      <c r="B25" s="61"/>
      <c r="C25" s="121"/>
      <c r="D25" s="25"/>
      <c r="E25" s="25"/>
      <c r="F25" s="25"/>
      <c r="G25" s="25"/>
      <c r="H25" s="25"/>
      <c r="I25" s="25"/>
      <c r="J25" s="25"/>
      <c r="K25" s="25" t="str">
        <f t="shared" si="3"/>
        <v/>
      </c>
      <c r="L25" s="128" t="str">
        <f t="shared" si="4"/>
        <v/>
      </c>
      <c r="M25" s="58"/>
    </row>
    <row r="26" s="113" customFormat="1" ht="16.5" customHeight="1" spans="1:13">
      <c r="A26" s="123" t="s">
        <v>869</v>
      </c>
      <c r="B26" s="123"/>
      <c r="C26" s="121"/>
      <c r="D26" s="25"/>
      <c r="E26" s="25"/>
      <c r="F26" s="25"/>
      <c r="G26" s="25"/>
      <c r="H26" s="25"/>
      <c r="I26" s="25"/>
      <c r="J26" s="25"/>
      <c r="K26" s="25"/>
      <c r="L26" s="128"/>
      <c r="M26" s="58"/>
    </row>
    <row r="27" s="113" customFormat="1" ht="16.5" customHeight="1" spans="1:13">
      <c r="A27" s="54" t="s">
        <v>788</v>
      </c>
      <c r="B27" s="54"/>
      <c r="C27" s="124"/>
      <c r="D27" s="125"/>
      <c r="E27" s="125"/>
      <c r="F27" s="125"/>
      <c r="G27" s="25">
        <f>G24-G25</f>
        <v>0</v>
      </c>
      <c r="H27" s="25">
        <f>H24-H25</f>
        <v>0</v>
      </c>
      <c r="I27" s="25">
        <f>I24-I25</f>
        <v>0</v>
      </c>
      <c r="J27" s="25">
        <f>J24-J26</f>
        <v>0</v>
      </c>
      <c r="K27" s="25" t="str">
        <f>IF(J27=I27,"",J27-I27)</f>
        <v/>
      </c>
      <c r="L27" s="128" t="str">
        <f>IF(OR(I27=0,J27=I27),"",ROUND(K27/ABS(I27),4))</f>
        <v/>
      </c>
      <c r="M27" s="58"/>
    </row>
    <row r="28" s="48" customFormat="1" ht="14.25" customHeight="1" spans="1:5">
      <c r="A28" s="48" t="s">
        <v>870</v>
      </c>
      <c r="E28" s="48" t="s">
        <v>871</v>
      </c>
    </row>
    <row r="29" s="48" customFormat="1" ht="14.25" customHeight="1" spans="1:1">
      <c r="A29" s="55" t="s">
        <v>872</v>
      </c>
    </row>
    <row r="30" s="49" customFormat="1" spans="1:9">
      <c r="A30" s="47"/>
      <c r="B30" s="48"/>
      <c r="I30" s="130"/>
    </row>
    <row r="31" s="49" customFormat="1" spans="1:2">
      <c r="A31" s="47"/>
      <c r="B31" s="48"/>
    </row>
    <row r="32" s="49" customFormat="1" spans="1:11">
      <c r="A32" s="47"/>
      <c r="B32" s="48"/>
      <c r="I32" s="131"/>
      <c r="K32" s="131"/>
    </row>
    <row r="33" s="49" customFormat="1" spans="1:9">
      <c r="A33" s="47"/>
      <c r="B33" s="48"/>
      <c r="I33" s="131"/>
    </row>
  </sheetData>
  <mergeCells count="6">
    <mergeCell ref="A1:M1"/>
    <mergeCell ref="A2:M2"/>
    <mergeCell ref="A24:B24"/>
    <mergeCell ref="A25:B25"/>
    <mergeCell ref="A26:B26"/>
    <mergeCell ref="A27:B27"/>
  </mergeCells>
  <hyperlinks>
    <hyperlink ref="M3" location="基本情况!A1" display="表3-13"/>
  </hyperlinks>
  <pageMargins left="0.75" right="0.75" top="1" bottom="1" header="0.5" footer="0.5"/>
  <pageSetup paperSize="9"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S32"/>
  <sheetViews>
    <sheetView showGridLines="0" workbookViewId="0">
      <selection activeCell="H21" sqref="H21"/>
    </sheetView>
  </sheetViews>
  <sheetFormatPr defaultColWidth="9" defaultRowHeight="15.75" customHeight="1"/>
  <cols>
    <col min="1" max="1" width="6.75" style="3" customWidth="1"/>
    <col min="2" max="2" width="18" style="3" customWidth="1"/>
    <col min="3" max="3" width="13.5" style="3" customWidth="1"/>
    <col min="4" max="4" width="17.75" style="3" customWidth="1"/>
    <col min="5" max="5" width="16" style="3" customWidth="1"/>
    <col min="6" max="6" width="11.5" style="3" customWidth="1"/>
    <col min="7" max="8" width="11" style="3" customWidth="1"/>
    <col min="9" max="10" width="15.625" style="3" customWidth="1" outlineLevel="1"/>
    <col min="11" max="12" width="15.625" style="3" customWidth="1"/>
    <col min="13" max="13" width="11.625" style="3" customWidth="1"/>
    <col min="14" max="14" width="9.75" style="3" customWidth="1"/>
    <col min="15" max="15" width="15.5" style="3" customWidth="1"/>
    <col min="16" max="16" width="9" style="3"/>
    <col min="17" max="21" width="5.625" style="4" customWidth="1" outlineLevel="1"/>
    <col min="22" max="22" width="14.75" style="4" customWidth="1" outlineLevel="1"/>
    <col min="23" max="23" width="13.625" style="4" customWidth="1"/>
    <col min="24" max="25" width="5.625" style="4" customWidth="1" outlineLevel="1"/>
    <col min="26" max="26" width="7.25" style="4" customWidth="1" outlineLevel="1"/>
    <col min="27" max="27" width="5.625" style="4" customWidth="1" outlineLevel="1"/>
    <col min="28" max="29" width="8.625" style="4" customWidth="1" outlineLevel="1"/>
    <col min="30" max="30" width="14.625" style="4" customWidth="1" outlineLevel="1"/>
    <col min="31" max="31" width="13.625" style="4" customWidth="1"/>
    <col min="32" max="33" width="8.625" style="4" hidden="1" customWidth="1" outlineLevel="2"/>
    <col min="34" max="34" width="11.25" style="4" hidden="1" customWidth="1" outlineLevel="2"/>
    <col min="35" max="39" width="10.75" style="4" hidden="1" customWidth="1" outlineLevel="2"/>
    <col min="40" max="40" width="8.625" style="4" customWidth="1" outlineLevel="1" collapsed="1"/>
    <col min="41" max="41" width="13.75" style="4" customWidth="1"/>
    <col min="42" max="44" width="13.625" style="4" customWidth="1" outlineLevel="1"/>
    <col min="45" max="45" width="13.625" style="4" customWidth="1"/>
    <col min="46" max="16384" width="9" style="3"/>
  </cols>
  <sheetData>
    <row r="1" customHeight="1" spans="1:1">
      <c r="A1" s="5" t="s">
        <v>435</v>
      </c>
    </row>
    <row r="2" s="1" customFormat="1" ht="30" customHeight="1" spans="1:45">
      <c r="A2" s="6" t="s">
        <v>1399</v>
      </c>
      <c r="B2" s="6"/>
      <c r="C2" s="6"/>
      <c r="D2" s="6"/>
      <c r="E2" s="6"/>
      <c r="F2" s="6"/>
      <c r="G2" s="6"/>
      <c r="H2" s="6"/>
      <c r="I2" s="6"/>
      <c r="J2" s="6"/>
      <c r="K2" s="6"/>
      <c r="L2" s="6"/>
      <c r="M2" s="6"/>
      <c r="N2" s="6"/>
      <c r="O2" s="6"/>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customHeight="1" spans="1:45">
      <c r="A3" s="2" t="str">
        <f>"评估基准日："&amp;TEXT(基本信息输入表!M7,"yyyy年mm月dd日")</f>
        <v>评估基准日：2024年06月30日</v>
      </c>
      <c r="B3" s="2"/>
      <c r="C3" s="2"/>
      <c r="D3" s="2"/>
      <c r="E3" s="2"/>
      <c r="F3" s="2"/>
      <c r="G3" s="2"/>
      <c r="H3" s="2"/>
      <c r="I3" s="2"/>
      <c r="J3" s="2"/>
      <c r="K3" s="2"/>
      <c r="L3" s="2"/>
      <c r="M3" s="2"/>
      <c r="N3" s="2"/>
      <c r="O3" s="2"/>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ht="14.1" customHeight="1" spans="1:45">
      <c r="A4" s="2"/>
      <c r="B4" s="2"/>
      <c r="C4" s="2"/>
      <c r="D4" s="2"/>
      <c r="E4" s="2"/>
      <c r="F4" s="2"/>
      <c r="G4" s="2"/>
      <c r="H4" s="2"/>
      <c r="I4" s="2"/>
      <c r="J4" s="2"/>
      <c r="K4" s="2"/>
      <c r="L4" s="2"/>
      <c r="M4" s="2"/>
      <c r="N4" s="2"/>
      <c r="O4" s="19" t="s">
        <v>1400</v>
      </c>
      <c r="Q4" s="20" t="s">
        <v>598</v>
      </c>
      <c r="R4" s="20"/>
      <c r="S4" s="20"/>
      <c r="T4" s="20"/>
      <c r="U4" s="20"/>
      <c r="V4" s="20"/>
      <c r="W4" s="20"/>
      <c r="X4" s="30" t="s">
        <v>599</v>
      </c>
      <c r="Y4" s="31"/>
      <c r="Z4" s="31"/>
      <c r="AA4" s="31"/>
      <c r="AB4" s="31"/>
      <c r="AC4" s="31"/>
      <c r="AD4" s="31"/>
      <c r="AE4" s="32"/>
      <c r="AF4" s="68" t="s">
        <v>600</v>
      </c>
      <c r="AG4" s="36"/>
      <c r="AH4" s="36"/>
      <c r="AI4" s="36"/>
      <c r="AJ4" s="36"/>
      <c r="AK4" s="36"/>
      <c r="AL4" s="36"/>
      <c r="AM4" s="36"/>
      <c r="AN4" s="36"/>
      <c r="AO4" s="37"/>
      <c r="AP4" s="33" t="s">
        <v>601</v>
      </c>
      <c r="AQ4" s="33"/>
      <c r="AR4" s="33"/>
      <c r="AS4" s="33"/>
    </row>
    <row r="5" customHeight="1" spans="1:45">
      <c r="A5" s="3" t="str">
        <f>基本信息输入表!K6&amp;"："&amp;基本信息输入表!M6</f>
        <v>被评估单位：贵州天然气能源投资股份有限公司</v>
      </c>
      <c r="O5" s="21" t="s">
        <v>469</v>
      </c>
      <c r="Q5" s="20" t="s">
        <v>602</v>
      </c>
      <c r="R5" s="22" t="s">
        <v>913</v>
      </c>
      <c r="S5" s="39" t="s">
        <v>1336</v>
      </c>
      <c r="T5" s="23" t="s">
        <v>630</v>
      </c>
      <c r="U5" s="23" t="s">
        <v>604</v>
      </c>
      <c r="V5" s="20" t="s">
        <v>605</v>
      </c>
      <c r="W5" s="20"/>
      <c r="X5" s="30" t="s">
        <v>606</v>
      </c>
      <c r="Y5" s="31"/>
      <c r="Z5" s="31"/>
      <c r="AA5" s="32"/>
      <c r="AB5" s="33" t="s">
        <v>607</v>
      </c>
      <c r="AC5" s="33"/>
      <c r="AD5" s="33" t="s">
        <v>608</v>
      </c>
      <c r="AE5" s="38"/>
      <c r="AF5" s="20" t="s">
        <v>609</v>
      </c>
      <c r="AG5" s="20" t="s">
        <v>657</v>
      </c>
      <c r="AH5" s="20"/>
      <c r="AI5" s="69" t="s">
        <v>658</v>
      </c>
      <c r="AJ5" s="70"/>
      <c r="AK5" s="70"/>
      <c r="AL5" s="70"/>
      <c r="AM5" s="71"/>
      <c r="AN5" s="20" t="s">
        <v>443</v>
      </c>
      <c r="AO5" s="40"/>
      <c r="AP5" s="38" t="s">
        <v>610</v>
      </c>
      <c r="AQ5" s="38" t="s">
        <v>611</v>
      </c>
      <c r="AR5" s="33" t="s">
        <v>612</v>
      </c>
      <c r="AS5" s="38"/>
    </row>
    <row r="6" s="111" customFormat="1" ht="27.75" customHeight="1" spans="1:45">
      <c r="A6" s="112" t="s">
        <v>470</v>
      </c>
      <c r="B6" s="112" t="s">
        <v>1401</v>
      </c>
      <c r="C6" s="9" t="s">
        <v>1402</v>
      </c>
      <c r="D6" s="9" t="s">
        <v>1403</v>
      </c>
      <c r="E6" s="11" t="s">
        <v>1404</v>
      </c>
      <c r="F6" s="14" t="s">
        <v>1405</v>
      </c>
      <c r="G6" s="14" t="s">
        <v>1406</v>
      </c>
      <c r="H6" s="14" t="s">
        <v>1407</v>
      </c>
      <c r="I6" s="106" t="s">
        <v>709</v>
      </c>
      <c r="J6" s="106" t="s">
        <v>695</v>
      </c>
      <c r="K6" s="11" t="s">
        <v>442</v>
      </c>
      <c r="L6" s="112" t="s">
        <v>443</v>
      </c>
      <c r="M6" s="112" t="s">
        <v>444</v>
      </c>
      <c r="N6" s="112" t="s">
        <v>445</v>
      </c>
      <c r="O6" s="112" t="s">
        <v>588</v>
      </c>
      <c r="Q6" s="20"/>
      <c r="R6" s="20"/>
      <c r="S6" s="109"/>
      <c r="T6" s="20"/>
      <c r="U6" s="20"/>
      <c r="V6" s="20"/>
      <c r="W6" s="20"/>
      <c r="X6" s="33" t="s">
        <v>617</v>
      </c>
      <c r="Y6" s="33" t="s">
        <v>618</v>
      </c>
      <c r="Z6" s="33" t="s">
        <v>620</v>
      </c>
      <c r="AA6" s="30" t="s">
        <v>621</v>
      </c>
      <c r="AB6" s="33" t="s">
        <v>622</v>
      </c>
      <c r="AC6" s="33" t="s">
        <v>623</v>
      </c>
      <c r="AD6" s="33"/>
      <c r="AE6" s="41"/>
      <c r="AF6" s="20"/>
      <c r="AG6" s="20" t="s">
        <v>669</v>
      </c>
      <c r="AH6" s="20" t="s">
        <v>670</v>
      </c>
      <c r="AI6" s="110"/>
      <c r="AJ6" s="110"/>
      <c r="AK6" s="110"/>
      <c r="AL6" s="110"/>
      <c r="AM6" s="20"/>
      <c r="AN6" s="20"/>
      <c r="AO6" s="43"/>
      <c r="AP6" s="41"/>
      <c r="AQ6" s="41"/>
      <c r="AR6" s="33"/>
      <c r="AS6" s="41"/>
    </row>
    <row r="7" customHeight="1" spans="1:45">
      <c r="A7" s="107" t="str">
        <f>IF(B7="","",ROW()-6)</f>
        <v/>
      </c>
      <c r="B7" s="13"/>
      <c r="C7" s="9"/>
      <c r="D7" s="9"/>
      <c r="E7" s="9"/>
      <c r="F7" s="9"/>
      <c r="G7" s="9"/>
      <c r="H7" s="9"/>
      <c r="I7" s="15"/>
      <c r="J7" s="15"/>
      <c r="K7" s="15">
        <f>I7+J7</f>
        <v>0</v>
      </c>
      <c r="L7" s="16"/>
      <c r="M7" s="16">
        <f>L7-K7</f>
        <v>0</v>
      </c>
      <c r="N7" s="104" t="str">
        <f>IF(K7=0,"",M7/K7*670)</f>
        <v/>
      </c>
      <c r="O7" s="27"/>
      <c r="Q7" s="28"/>
      <c r="R7" s="28"/>
      <c r="S7" s="28"/>
      <c r="T7" s="28"/>
      <c r="U7" s="28"/>
      <c r="V7" s="28"/>
      <c r="W7" s="28"/>
      <c r="X7" s="28"/>
      <c r="Y7" s="28"/>
      <c r="Z7" s="34"/>
      <c r="AA7" s="34"/>
      <c r="AB7" s="28"/>
      <c r="AC7" s="34"/>
      <c r="AD7" s="34"/>
      <c r="AE7" s="34"/>
      <c r="AF7" s="34"/>
      <c r="AG7" s="34" t="s">
        <v>208</v>
      </c>
      <c r="AH7" s="34"/>
      <c r="AI7" s="34"/>
      <c r="AJ7" s="34"/>
      <c r="AK7" s="34"/>
      <c r="AL7" s="34"/>
      <c r="AM7" s="34"/>
      <c r="AN7" s="34"/>
      <c r="AO7" s="34"/>
      <c r="AP7" s="44" t="str">
        <f t="shared" ref="AP7:AP28" si="0">IFERROR((AN7-K8)/(K8)*100,"")</f>
        <v/>
      </c>
      <c r="AQ7" s="34"/>
      <c r="AR7" s="34"/>
      <c r="AS7" s="34"/>
    </row>
    <row r="8" customHeight="1" spans="1:45">
      <c r="A8" s="107" t="str">
        <f t="shared" ref="A8:A28" si="1">IF(B8="","",ROW()-6)</f>
        <v/>
      </c>
      <c r="B8" s="13"/>
      <c r="C8" s="9"/>
      <c r="D8" s="9"/>
      <c r="E8" s="9"/>
      <c r="F8" s="9"/>
      <c r="G8" s="9"/>
      <c r="H8" s="9"/>
      <c r="I8" s="16"/>
      <c r="J8" s="16"/>
      <c r="K8" s="15">
        <f t="shared" ref="K8:K28" si="2">I8+J8</f>
        <v>0</v>
      </c>
      <c r="L8" s="16"/>
      <c r="M8" s="16">
        <f t="shared" ref="M8:M29" si="3">L8-K8</f>
        <v>0</v>
      </c>
      <c r="N8" s="104" t="str">
        <f>IF(K8=0,"",M8/K8*670)</f>
        <v/>
      </c>
      <c r="O8" s="27"/>
      <c r="Q8" s="28"/>
      <c r="R8" s="28"/>
      <c r="S8" s="28"/>
      <c r="T8" s="28"/>
      <c r="U8" s="28"/>
      <c r="V8" s="28"/>
      <c r="W8" s="28"/>
      <c r="X8" s="28"/>
      <c r="Y8" s="28"/>
      <c r="Z8" s="35"/>
      <c r="AA8" s="34"/>
      <c r="AB8" s="28"/>
      <c r="AC8" s="34"/>
      <c r="AD8" s="34"/>
      <c r="AE8" s="34"/>
      <c r="AF8" s="34"/>
      <c r="AG8" s="34"/>
      <c r="AH8" s="34"/>
      <c r="AI8" s="34"/>
      <c r="AJ8" s="34"/>
      <c r="AK8" s="34"/>
      <c r="AL8" s="34"/>
      <c r="AM8" s="34"/>
      <c r="AN8" s="34"/>
      <c r="AO8" s="34"/>
      <c r="AP8" s="44" t="str">
        <f t="shared" si="0"/>
        <v/>
      </c>
      <c r="AQ8" s="34"/>
      <c r="AR8" s="34"/>
      <c r="AS8" s="34"/>
    </row>
    <row r="9" customHeight="1" spans="1:45">
      <c r="A9" s="107" t="str">
        <f t="shared" si="1"/>
        <v/>
      </c>
      <c r="B9" s="13"/>
      <c r="C9" s="9"/>
      <c r="D9" s="9"/>
      <c r="E9" s="9"/>
      <c r="F9" s="9"/>
      <c r="G9" s="9"/>
      <c r="H9" s="9"/>
      <c r="I9" s="16"/>
      <c r="J9" s="16"/>
      <c r="K9" s="15">
        <f t="shared" si="2"/>
        <v>0</v>
      </c>
      <c r="L9" s="16"/>
      <c r="M9" s="16">
        <f t="shared" si="3"/>
        <v>0</v>
      </c>
      <c r="N9" s="104" t="str">
        <f>IF(K9=0,"",M9/K9*670)</f>
        <v/>
      </c>
      <c r="O9" s="27"/>
      <c r="Q9" s="28"/>
      <c r="R9" s="28"/>
      <c r="S9" s="28"/>
      <c r="T9" s="28"/>
      <c r="U9" s="28"/>
      <c r="V9" s="28"/>
      <c r="W9" s="28"/>
      <c r="X9" s="28"/>
      <c r="Y9" s="28"/>
      <c r="Z9" s="35"/>
      <c r="AA9" s="34"/>
      <c r="AB9" s="28"/>
      <c r="AC9" s="34"/>
      <c r="AD9" s="34"/>
      <c r="AE9" s="34"/>
      <c r="AF9" s="34"/>
      <c r="AG9" s="34"/>
      <c r="AH9" s="34"/>
      <c r="AI9" s="34"/>
      <c r="AJ9" s="34"/>
      <c r="AK9" s="34"/>
      <c r="AL9" s="34"/>
      <c r="AM9" s="34"/>
      <c r="AN9" s="34"/>
      <c r="AO9" s="34"/>
      <c r="AP9" s="44" t="str">
        <f t="shared" si="0"/>
        <v/>
      </c>
      <c r="AQ9" s="34"/>
      <c r="AR9" s="34"/>
      <c r="AS9" s="34"/>
    </row>
    <row r="10" customHeight="1" spans="1:45">
      <c r="A10" s="107" t="str">
        <f t="shared" si="1"/>
        <v/>
      </c>
      <c r="B10" s="13"/>
      <c r="C10" s="9"/>
      <c r="D10" s="9"/>
      <c r="E10" s="9"/>
      <c r="F10" s="9"/>
      <c r="G10" s="9"/>
      <c r="H10" s="9"/>
      <c r="I10" s="16"/>
      <c r="J10" s="16"/>
      <c r="K10" s="15">
        <f t="shared" si="2"/>
        <v>0</v>
      </c>
      <c r="L10" s="16"/>
      <c r="M10" s="16">
        <f>L69-K69</f>
        <v>0</v>
      </c>
      <c r="N10" s="104" t="str">
        <f>IF(K69=0,"",M69/K69*670)</f>
        <v/>
      </c>
      <c r="O10" s="27"/>
      <c r="Q10" s="28"/>
      <c r="R10" s="28"/>
      <c r="S10" s="28"/>
      <c r="T10" s="28"/>
      <c r="U10" s="28"/>
      <c r="V10" s="28"/>
      <c r="W10" s="28"/>
      <c r="X10" s="28"/>
      <c r="Y10" s="28"/>
      <c r="Z10" s="35"/>
      <c r="AA10" s="34"/>
      <c r="AB10" s="28"/>
      <c r="AC10" s="34"/>
      <c r="AD10" s="34"/>
      <c r="AE10" s="34"/>
      <c r="AF10" s="34"/>
      <c r="AG10" s="34"/>
      <c r="AH10" s="34"/>
      <c r="AI10" s="34"/>
      <c r="AJ10" s="34"/>
      <c r="AK10" s="34"/>
      <c r="AL10" s="34"/>
      <c r="AM10" s="34"/>
      <c r="AN10" s="34"/>
      <c r="AO10" s="34"/>
      <c r="AP10" s="44" t="str">
        <f t="shared" si="0"/>
        <v/>
      </c>
      <c r="AQ10" s="34"/>
      <c r="AR10" s="34"/>
      <c r="AS10" s="34"/>
    </row>
    <row r="11" customHeight="1" spans="1:45">
      <c r="A11" s="107" t="str">
        <f t="shared" si="1"/>
        <v/>
      </c>
      <c r="B11" s="13"/>
      <c r="C11" s="9"/>
      <c r="D11" s="9"/>
      <c r="E11" s="9"/>
      <c r="F11" s="9"/>
      <c r="G11" s="9"/>
      <c r="H11" s="9"/>
      <c r="I11" s="16"/>
      <c r="J11" s="16"/>
      <c r="K11" s="15">
        <f t="shared" si="2"/>
        <v>0</v>
      </c>
      <c r="L11" s="16"/>
      <c r="M11" s="16">
        <f t="shared" si="3"/>
        <v>0</v>
      </c>
      <c r="N11" s="104" t="str">
        <f t="shared" ref="N11:N29" si="4">IF(K11=0,"",M11/K11*670)</f>
        <v/>
      </c>
      <c r="O11" s="27"/>
      <c r="Q11" s="28"/>
      <c r="R11" s="28"/>
      <c r="S11" s="28"/>
      <c r="T11" s="28"/>
      <c r="U11" s="28"/>
      <c r="V11" s="28"/>
      <c r="W11" s="28"/>
      <c r="X11" s="28"/>
      <c r="Y11" s="28"/>
      <c r="Z11" s="35"/>
      <c r="AA11" s="34"/>
      <c r="AB11" s="28"/>
      <c r="AC11" s="34"/>
      <c r="AD11" s="34"/>
      <c r="AE11" s="34"/>
      <c r="AF11" s="34"/>
      <c r="AG11" s="34"/>
      <c r="AH11" s="34"/>
      <c r="AI11" s="34"/>
      <c r="AJ11" s="34"/>
      <c r="AK11" s="34"/>
      <c r="AL11" s="34"/>
      <c r="AM11" s="34"/>
      <c r="AN11" s="34"/>
      <c r="AO11" s="34"/>
      <c r="AP11" s="44" t="str">
        <f>IFERROR((AN11-K14)/(K14)*100,"")</f>
        <v/>
      </c>
      <c r="AQ11" s="34"/>
      <c r="AR11" s="34"/>
      <c r="AS11" s="34"/>
    </row>
    <row r="12" customHeight="1" spans="1:45">
      <c r="A12" s="107"/>
      <c r="B12" s="13"/>
      <c r="C12" s="9"/>
      <c r="D12" s="9"/>
      <c r="E12" s="9"/>
      <c r="F12" s="9"/>
      <c r="G12" s="9"/>
      <c r="H12" s="9"/>
      <c r="I12" s="16"/>
      <c r="J12" s="16"/>
      <c r="K12" s="15">
        <f t="shared" si="2"/>
        <v>0</v>
      </c>
      <c r="L12" s="16"/>
      <c r="M12" s="16">
        <f t="shared" ref="M12:M13" si="5">L12-K12</f>
        <v>0</v>
      </c>
      <c r="N12" s="104"/>
      <c r="O12" s="27"/>
      <c r="Q12" s="28"/>
      <c r="R12" s="28"/>
      <c r="S12" s="28"/>
      <c r="T12" s="28"/>
      <c r="U12" s="28"/>
      <c r="V12" s="28"/>
      <c r="W12" s="28"/>
      <c r="X12" s="28"/>
      <c r="Y12" s="28"/>
      <c r="Z12" s="35"/>
      <c r="AA12" s="34"/>
      <c r="AB12" s="28"/>
      <c r="AC12" s="34"/>
      <c r="AD12" s="34"/>
      <c r="AE12" s="34"/>
      <c r="AF12" s="34"/>
      <c r="AG12" s="34"/>
      <c r="AH12" s="34"/>
      <c r="AI12" s="34"/>
      <c r="AJ12" s="34"/>
      <c r="AK12" s="34"/>
      <c r="AL12" s="34"/>
      <c r="AM12" s="34"/>
      <c r="AN12" s="34"/>
      <c r="AO12" s="34"/>
      <c r="AP12" s="44"/>
      <c r="AQ12" s="34"/>
      <c r="AR12" s="34"/>
      <c r="AS12" s="34"/>
    </row>
    <row r="13" customHeight="1" spans="1:45">
      <c r="A13" s="107"/>
      <c r="B13" s="13"/>
      <c r="C13" s="9"/>
      <c r="D13" s="9"/>
      <c r="E13" s="9"/>
      <c r="F13" s="9"/>
      <c r="G13" s="9"/>
      <c r="H13" s="9"/>
      <c r="I13" s="16"/>
      <c r="J13" s="16"/>
      <c r="K13" s="15">
        <f t="shared" si="2"/>
        <v>0</v>
      </c>
      <c r="L13" s="16"/>
      <c r="M13" s="16">
        <f t="shared" si="5"/>
        <v>0</v>
      </c>
      <c r="N13" s="104"/>
      <c r="O13" s="27"/>
      <c r="Q13" s="28"/>
      <c r="R13" s="28"/>
      <c r="S13" s="28"/>
      <c r="T13" s="28"/>
      <c r="U13" s="28"/>
      <c r="V13" s="28"/>
      <c r="W13" s="28"/>
      <c r="X13" s="28"/>
      <c r="Y13" s="28"/>
      <c r="Z13" s="35"/>
      <c r="AA13" s="34"/>
      <c r="AB13" s="28"/>
      <c r="AC13" s="34"/>
      <c r="AD13" s="34"/>
      <c r="AE13" s="34"/>
      <c r="AF13" s="34"/>
      <c r="AG13" s="34"/>
      <c r="AH13" s="34"/>
      <c r="AI13" s="34"/>
      <c r="AJ13" s="34"/>
      <c r="AK13" s="34"/>
      <c r="AL13" s="34"/>
      <c r="AM13" s="34"/>
      <c r="AN13" s="34"/>
      <c r="AO13" s="34"/>
      <c r="AP13" s="44"/>
      <c r="AQ13" s="34"/>
      <c r="AR13" s="34"/>
      <c r="AS13" s="34"/>
    </row>
    <row r="14" customHeight="1" spans="1:45">
      <c r="A14" s="107" t="str">
        <f t="shared" si="1"/>
        <v/>
      </c>
      <c r="B14" s="13"/>
      <c r="C14" s="9"/>
      <c r="D14" s="9"/>
      <c r="E14" s="9"/>
      <c r="F14" s="9"/>
      <c r="G14" s="9"/>
      <c r="H14" s="9"/>
      <c r="I14" s="16"/>
      <c r="J14" s="16"/>
      <c r="K14" s="15">
        <f t="shared" si="2"/>
        <v>0</v>
      </c>
      <c r="L14" s="16"/>
      <c r="M14" s="16">
        <f t="shared" si="3"/>
        <v>0</v>
      </c>
      <c r="N14" s="104" t="str">
        <f t="shared" si="4"/>
        <v/>
      </c>
      <c r="O14" s="27"/>
      <c r="Q14" s="28"/>
      <c r="R14" s="28"/>
      <c r="S14" s="28"/>
      <c r="T14" s="28"/>
      <c r="U14" s="28"/>
      <c r="V14" s="28"/>
      <c r="W14" s="28"/>
      <c r="X14" s="28"/>
      <c r="Y14" s="28"/>
      <c r="Z14" s="35"/>
      <c r="AA14" s="34"/>
      <c r="AB14" s="28"/>
      <c r="AC14" s="34"/>
      <c r="AD14" s="34"/>
      <c r="AE14" s="34"/>
      <c r="AF14" s="34"/>
      <c r="AG14" s="34"/>
      <c r="AH14" s="34"/>
      <c r="AI14" s="34"/>
      <c r="AJ14" s="34"/>
      <c r="AK14" s="34"/>
      <c r="AL14" s="34"/>
      <c r="AM14" s="34"/>
      <c r="AN14" s="34"/>
      <c r="AO14" s="34"/>
      <c r="AP14" s="44" t="str">
        <f t="shared" si="0"/>
        <v/>
      </c>
      <c r="AQ14" s="34"/>
      <c r="AR14" s="34"/>
      <c r="AS14" s="34"/>
    </row>
    <row r="15" customHeight="1" spans="1:45">
      <c r="A15" s="107" t="str">
        <f t="shared" si="1"/>
        <v/>
      </c>
      <c r="B15" s="13"/>
      <c r="C15" s="9"/>
      <c r="D15" s="9"/>
      <c r="E15" s="9"/>
      <c r="F15" s="9"/>
      <c r="G15" s="9"/>
      <c r="H15" s="9"/>
      <c r="I15" s="16"/>
      <c r="J15" s="16"/>
      <c r="K15" s="15">
        <f t="shared" si="2"/>
        <v>0</v>
      </c>
      <c r="L15" s="16"/>
      <c r="M15" s="16">
        <f t="shared" si="3"/>
        <v>0</v>
      </c>
      <c r="N15" s="104" t="str">
        <f t="shared" si="4"/>
        <v/>
      </c>
      <c r="O15" s="27"/>
      <c r="Q15" s="28"/>
      <c r="R15" s="28"/>
      <c r="S15" s="28"/>
      <c r="T15" s="28"/>
      <c r="U15" s="28"/>
      <c r="V15" s="28"/>
      <c r="W15" s="28"/>
      <c r="X15" s="28"/>
      <c r="Y15" s="28"/>
      <c r="Z15" s="35"/>
      <c r="AA15" s="34"/>
      <c r="AB15" s="28"/>
      <c r="AC15" s="34"/>
      <c r="AD15" s="34"/>
      <c r="AE15" s="34"/>
      <c r="AF15" s="34"/>
      <c r="AG15" s="34"/>
      <c r="AH15" s="34"/>
      <c r="AI15" s="34"/>
      <c r="AJ15" s="34"/>
      <c r="AK15" s="34"/>
      <c r="AL15" s="34"/>
      <c r="AM15" s="34"/>
      <c r="AN15" s="34"/>
      <c r="AO15" s="34"/>
      <c r="AP15" s="44" t="str">
        <f t="shared" si="0"/>
        <v/>
      </c>
      <c r="AQ15" s="34"/>
      <c r="AR15" s="34"/>
      <c r="AS15" s="34"/>
    </row>
    <row r="16" customHeight="1" spans="1:45">
      <c r="A16" s="107" t="str">
        <f t="shared" si="1"/>
        <v/>
      </c>
      <c r="B16" s="13"/>
      <c r="C16" s="9"/>
      <c r="D16" s="9"/>
      <c r="E16" s="9"/>
      <c r="F16" s="9"/>
      <c r="G16" s="9"/>
      <c r="H16" s="9"/>
      <c r="I16" s="16"/>
      <c r="J16" s="16"/>
      <c r="K16" s="15">
        <f t="shared" si="2"/>
        <v>0</v>
      </c>
      <c r="L16" s="16"/>
      <c r="M16" s="16">
        <f t="shared" si="3"/>
        <v>0</v>
      </c>
      <c r="N16" s="104" t="str">
        <f t="shared" si="4"/>
        <v/>
      </c>
      <c r="O16" s="27"/>
      <c r="Q16" s="28"/>
      <c r="R16" s="28"/>
      <c r="S16" s="28"/>
      <c r="T16" s="28"/>
      <c r="U16" s="28"/>
      <c r="V16" s="28"/>
      <c r="W16" s="28"/>
      <c r="X16" s="28"/>
      <c r="Y16" s="28"/>
      <c r="Z16" s="35"/>
      <c r="AA16" s="34"/>
      <c r="AB16" s="28"/>
      <c r="AC16" s="34"/>
      <c r="AD16" s="34"/>
      <c r="AE16" s="34"/>
      <c r="AF16" s="34"/>
      <c r="AG16" s="34"/>
      <c r="AH16" s="34"/>
      <c r="AI16" s="34"/>
      <c r="AJ16" s="34"/>
      <c r="AK16" s="34"/>
      <c r="AL16" s="34"/>
      <c r="AM16" s="34"/>
      <c r="AN16" s="34"/>
      <c r="AO16" s="34"/>
      <c r="AP16" s="44" t="str">
        <f t="shared" si="0"/>
        <v/>
      </c>
      <c r="AQ16" s="34"/>
      <c r="AR16" s="34"/>
      <c r="AS16" s="34"/>
    </row>
    <row r="17" customHeight="1" spans="1:45">
      <c r="A17" s="107" t="str">
        <f t="shared" si="1"/>
        <v/>
      </c>
      <c r="B17" s="13"/>
      <c r="C17" s="9"/>
      <c r="D17" s="9"/>
      <c r="E17" s="9"/>
      <c r="F17" s="9"/>
      <c r="G17" s="9"/>
      <c r="H17" s="9"/>
      <c r="I17" s="16"/>
      <c r="J17" s="16"/>
      <c r="K17" s="15">
        <f t="shared" si="2"/>
        <v>0</v>
      </c>
      <c r="L17" s="16"/>
      <c r="M17" s="16">
        <f t="shared" si="3"/>
        <v>0</v>
      </c>
      <c r="N17" s="104" t="str">
        <f t="shared" si="4"/>
        <v/>
      </c>
      <c r="O17" s="27"/>
      <c r="Q17" s="28"/>
      <c r="R17" s="28"/>
      <c r="S17" s="28"/>
      <c r="T17" s="28"/>
      <c r="U17" s="28"/>
      <c r="V17" s="28"/>
      <c r="W17" s="28"/>
      <c r="X17" s="28"/>
      <c r="Y17" s="28"/>
      <c r="Z17" s="35"/>
      <c r="AA17" s="34"/>
      <c r="AB17" s="28"/>
      <c r="AC17" s="34"/>
      <c r="AD17" s="34"/>
      <c r="AE17" s="34"/>
      <c r="AF17" s="34"/>
      <c r="AG17" s="34"/>
      <c r="AH17" s="34"/>
      <c r="AI17" s="34"/>
      <c r="AJ17" s="34"/>
      <c r="AK17" s="34"/>
      <c r="AL17" s="34"/>
      <c r="AM17" s="34"/>
      <c r="AN17" s="34"/>
      <c r="AO17" s="34"/>
      <c r="AP17" s="44" t="str">
        <f t="shared" si="0"/>
        <v/>
      </c>
      <c r="AQ17" s="34"/>
      <c r="AR17" s="34"/>
      <c r="AS17" s="34"/>
    </row>
    <row r="18" customHeight="1" spans="1:45">
      <c r="A18" s="107" t="str">
        <f t="shared" si="1"/>
        <v/>
      </c>
      <c r="B18" s="13"/>
      <c r="C18" s="9"/>
      <c r="D18" s="9"/>
      <c r="E18" s="9"/>
      <c r="F18" s="9"/>
      <c r="G18" s="9"/>
      <c r="H18" s="9"/>
      <c r="I18" s="16"/>
      <c r="J18" s="16"/>
      <c r="K18" s="15">
        <f t="shared" si="2"/>
        <v>0</v>
      </c>
      <c r="L18" s="16"/>
      <c r="M18" s="16">
        <f t="shared" si="3"/>
        <v>0</v>
      </c>
      <c r="N18" s="104" t="str">
        <f t="shared" si="4"/>
        <v/>
      </c>
      <c r="O18" s="27"/>
      <c r="Q18" s="28"/>
      <c r="R18" s="28"/>
      <c r="S18" s="28"/>
      <c r="T18" s="28"/>
      <c r="U18" s="28"/>
      <c r="V18" s="28"/>
      <c r="W18" s="28"/>
      <c r="X18" s="28"/>
      <c r="Y18" s="28"/>
      <c r="Z18" s="35"/>
      <c r="AA18" s="34"/>
      <c r="AB18" s="28"/>
      <c r="AC18" s="34"/>
      <c r="AD18" s="34"/>
      <c r="AE18" s="34"/>
      <c r="AF18" s="34"/>
      <c r="AG18" s="34"/>
      <c r="AH18" s="34"/>
      <c r="AI18" s="34"/>
      <c r="AJ18" s="34"/>
      <c r="AK18" s="34"/>
      <c r="AL18" s="34"/>
      <c r="AM18" s="34"/>
      <c r="AN18" s="34"/>
      <c r="AO18" s="34"/>
      <c r="AP18" s="44" t="str">
        <f t="shared" si="0"/>
        <v/>
      </c>
      <c r="AQ18" s="34"/>
      <c r="AR18" s="34"/>
      <c r="AS18" s="34"/>
    </row>
    <row r="19" customHeight="1" spans="1:45">
      <c r="A19" s="107" t="str">
        <f t="shared" si="1"/>
        <v/>
      </c>
      <c r="B19" s="13"/>
      <c r="C19" s="9"/>
      <c r="D19" s="9"/>
      <c r="E19" s="9"/>
      <c r="F19" s="9"/>
      <c r="G19" s="9"/>
      <c r="H19" s="9"/>
      <c r="I19" s="16"/>
      <c r="J19" s="16"/>
      <c r="K19" s="15">
        <f t="shared" si="2"/>
        <v>0</v>
      </c>
      <c r="L19" s="16"/>
      <c r="M19" s="16">
        <f t="shared" si="3"/>
        <v>0</v>
      </c>
      <c r="N19" s="104" t="str">
        <f t="shared" si="4"/>
        <v/>
      </c>
      <c r="O19" s="27"/>
      <c r="Q19" s="28"/>
      <c r="R19" s="28"/>
      <c r="S19" s="28"/>
      <c r="T19" s="28"/>
      <c r="U19" s="28"/>
      <c r="V19" s="28"/>
      <c r="W19" s="28"/>
      <c r="X19" s="28"/>
      <c r="Y19" s="28"/>
      <c r="Z19" s="35"/>
      <c r="AA19" s="34"/>
      <c r="AB19" s="28"/>
      <c r="AC19" s="34"/>
      <c r="AD19" s="34"/>
      <c r="AE19" s="34"/>
      <c r="AF19" s="34"/>
      <c r="AG19" s="34"/>
      <c r="AH19" s="34"/>
      <c r="AI19" s="34"/>
      <c r="AJ19" s="34"/>
      <c r="AK19" s="34"/>
      <c r="AL19" s="34"/>
      <c r="AM19" s="34"/>
      <c r="AN19" s="34"/>
      <c r="AO19" s="34"/>
      <c r="AP19" s="44" t="str">
        <f t="shared" si="0"/>
        <v/>
      </c>
      <c r="AQ19" s="34"/>
      <c r="AR19" s="34"/>
      <c r="AS19" s="34"/>
    </row>
    <row r="20" customHeight="1" spans="1:45">
      <c r="A20" s="107" t="str">
        <f t="shared" si="1"/>
        <v/>
      </c>
      <c r="B20" s="13"/>
      <c r="C20" s="9"/>
      <c r="D20" s="9"/>
      <c r="E20" s="9"/>
      <c r="F20" s="9"/>
      <c r="G20" s="9"/>
      <c r="H20" s="9"/>
      <c r="I20" s="16"/>
      <c r="J20" s="16"/>
      <c r="K20" s="15">
        <f t="shared" si="2"/>
        <v>0</v>
      </c>
      <c r="L20" s="16"/>
      <c r="M20" s="16">
        <f t="shared" si="3"/>
        <v>0</v>
      </c>
      <c r="N20" s="104" t="str">
        <f t="shared" si="4"/>
        <v/>
      </c>
      <c r="O20" s="27"/>
      <c r="Q20" s="28"/>
      <c r="R20" s="28"/>
      <c r="S20" s="28"/>
      <c r="T20" s="28"/>
      <c r="U20" s="28"/>
      <c r="V20" s="28"/>
      <c r="W20" s="28"/>
      <c r="X20" s="28"/>
      <c r="Y20" s="28"/>
      <c r="Z20" s="35"/>
      <c r="AA20" s="34"/>
      <c r="AB20" s="28"/>
      <c r="AC20" s="34"/>
      <c r="AD20" s="34"/>
      <c r="AE20" s="34"/>
      <c r="AF20" s="34"/>
      <c r="AG20" s="34"/>
      <c r="AH20" s="34"/>
      <c r="AI20" s="34"/>
      <c r="AJ20" s="34"/>
      <c r="AK20" s="34"/>
      <c r="AL20" s="34"/>
      <c r="AM20" s="34"/>
      <c r="AN20" s="34"/>
      <c r="AO20" s="34"/>
      <c r="AP20" s="44" t="str">
        <f t="shared" si="0"/>
        <v/>
      </c>
      <c r="AQ20" s="34"/>
      <c r="AR20" s="34"/>
      <c r="AS20" s="34"/>
    </row>
    <row r="21" customHeight="1" spans="1:45">
      <c r="A21" s="107" t="str">
        <f t="shared" si="1"/>
        <v/>
      </c>
      <c r="B21" s="13"/>
      <c r="C21" s="9"/>
      <c r="D21" s="9"/>
      <c r="E21" s="9"/>
      <c r="F21" s="9"/>
      <c r="G21" s="9"/>
      <c r="H21" s="9"/>
      <c r="I21" s="16"/>
      <c r="J21" s="16"/>
      <c r="K21" s="15">
        <f t="shared" si="2"/>
        <v>0</v>
      </c>
      <c r="L21" s="16"/>
      <c r="M21" s="16">
        <f t="shared" si="3"/>
        <v>0</v>
      </c>
      <c r="N21" s="104" t="str">
        <f t="shared" si="4"/>
        <v/>
      </c>
      <c r="O21" s="27"/>
      <c r="Q21" s="28"/>
      <c r="R21" s="28"/>
      <c r="S21" s="28"/>
      <c r="T21" s="28"/>
      <c r="U21" s="28"/>
      <c r="V21" s="28"/>
      <c r="W21" s="28"/>
      <c r="X21" s="28"/>
      <c r="Y21" s="28"/>
      <c r="Z21" s="35"/>
      <c r="AA21" s="34"/>
      <c r="AB21" s="28"/>
      <c r="AC21" s="34"/>
      <c r="AD21" s="34"/>
      <c r="AE21" s="34"/>
      <c r="AF21" s="34"/>
      <c r="AG21" s="34"/>
      <c r="AH21" s="34"/>
      <c r="AI21" s="34"/>
      <c r="AJ21" s="34"/>
      <c r="AK21" s="34"/>
      <c r="AL21" s="34"/>
      <c r="AM21" s="34"/>
      <c r="AN21" s="34"/>
      <c r="AO21" s="34"/>
      <c r="AP21" s="44" t="str">
        <f t="shared" si="0"/>
        <v/>
      </c>
      <c r="AQ21" s="34"/>
      <c r="AR21" s="34"/>
      <c r="AS21" s="34"/>
    </row>
    <row r="22" customHeight="1" spans="1:45">
      <c r="A22" s="107" t="str">
        <f t="shared" si="1"/>
        <v/>
      </c>
      <c r="B22" s="13"/>
      <c r="C22" s="9"/>
      <c r="D22" s="9"/>
      <c r="E22" s="9"/>
      <c r="F22" s="9"/>
      <c r="G22" s="9"/>
      <c r="H22" s="9"/>
      <c r="I22" s="16"/>
      <c r="J22" s="16"/>
      <c r="K22" s="15">
        <f t="shared" si="2"/>
        <v>0</v>
      </c>
      <c r="L22" s="16"/>
      <c r="M22" s="16">
        <f t="shared" si="3"/>
        <v>0</v>
      </c>
      <c r="N22" s="104" t="str">
        <f t="shared" si="4"/>
        <v/>
      </c>
      <c r="O22" s="27"/>
      <c r="Q22" s="28"/>
      <c r="R22" s="28"/>
      <c r="S22" s="28"/>
      <c r="T22" s="28"/>
      <c r="U22" s="28"/>
      <c r="V22" s="28"/>
      <c r="W22" s="28"/>
      <c r="X22" s="28"/>
      <c r="Y22" s="28"/>
      <c r="Z22" s="35"/>
      <c r="AA22" s="34"/>
      <c r="AB22" s="28"/>
      <c r="AC22" s="34"/>
      <c r="AD22" s="34"/>
      <c r="AE22" s="34"/>
      <c r="AF22" s="34"/>
      <c r="AG22" s="34"/>
      <c r="AH22" s="34"/>
      <c r="AI22" s="34"/>
      <c r="AJ22" s="34"/>
      <c r="AK22" s="34"/>
      <c r="AL22" s="34"/>
      <c r="AM22" s="34"/>
      <c r="AN22" s="34"/>
      <c r="AO22" s="34"/>
      <c r="AP22" s="44" t="str">
        <f t="shared" si="0"/>
        <v/>
      </c>
      <c r="AQ22" s="34"/>
      <c r="AR22" s="34"/>
      <c r="AS22" s="34"/>
    </row>
    <row r="23" customHeight="1" spans="1:45">
      <c r="A23" s="107" t="str">
        <f t="shared" si="1"/>
        <v/>
      </c>
      <c r="B23" s="13"/>
      <c r="C23" s="9"/>
      <c r="D23" s="9"/>
      <c r="E23" s="9"/>
      <c r="F23" s="9"/>
      <c r="G23" s="9"/>
      <c r="H23" s="9"/>
      <c r="I23" s="16"/>
      <c r="J23" s="16"/>
      <c r="K23" s="15">
        <f t="shared" si="2"/>
        <v>0</v>
      </c>
      <c r="L23" s="16"/>
      <c r="M23" s="16">
        <f t="shared" si="3"/>
        <v>0</v>
      </c>
      <c r="N23" s="104" t="str">
        <f t="shared" si="4"/>
        <v/>
      </c>
      <c r="O23" s="27"/>
      <c r="Q23" s="28"/>
      <c r="R23" s="28"/>
      <c r="S23" s="28"/>
      <c r="T23" s="28"/>
      <c r="U23" s="28"/>
      <c r="V23" s="28"/>
      <c r="W23" s="28"/>
      <c r="X23" s="28"/>
      <c r="Y23" s="28"/>
      <c r="Z23" s="35"/>
      <c r="AA23" s="34"/>
      <c r="AB23" s="28"/>
      <c r="AC23" s="34"/>
      <c r="AD23" s="34"/>
      <c r="AE23" s="34"/>
      <c r="AF23" s="34"/>
      <c r="AG23" s="34"/>
      <c r="AH23" s="34"/>
      <c r="AI23" s="34"/>
      <c r="AJ23" s="34"/>
      <c r="AK23" s="34"/>
      <c r="AL23" s="34"/>
      <c r="AM23" s="34"/>
      <c r="AN23" s="34"/>
      <c r="AO23" s="34"/>
      <c r="AP23" s="44" t="str">
        <f t="shared" si="0"/>
        <v/>
      </c>
      <c r="AQ23" s="34"/>
      <c r="AR23" s="34"/>
      <c r="AS23" s="34"/>
    </row>
    <row r="24" customHeight="1" spans="1:45">
      <c r="A24" s="107" t="str">
        <f t="shared" si="1"/>
        <v/>
      </c>
      <c r="B24" s="13"/>
      <c r="C24" s="9"/>
      <c r="D24" s="9"/>
      <c r="E24" s="9"/>
      <c r="F24" s="9"/>
      <c r="G24" s="9"/>
      <c r="H24" s="9"/>
      <c r="I24" s="16"/>
      <c r="J24" s="16"/>
      <c r="K24" s="15">
        <f t="shared" si="2"/>
        <v>0</v>
      </c>
      <c r="L24" s="16"/>
      <c r="M24" s="16">
        <f t="shared" si="3"/>
        <v>0</v>
      </c>
      <c r="N24" s="104" t="str">
        <f t="shared" si="4"/>
        <v/>
      </c>
      <c r="O24" s="27"/>
      <c r="Q24" s="28"/>
      <c r="R24" s="28"/>
      <c r="S24" s="28"/>
      <c r="T24" s="28"/>
      <c r="U24" s="28"/>
      <c r="V24" s="28"/>
      <c r="W24" s="28"/>
      <c r="X24" s="28"/>
      <c r="Y24" s="28"/>
      <c r="Z24" s="35"/>
      <c r="AA24" s="34"/>
      <c r="AB24" s="28"/>
      <c r="AC24" s="34"/>
      <c r="AD24" s="34"/>
      <c r="AE24" s="34"/>
      <c r="AF24" s="34"/>
      <c r="AG24" s="34"/>
      <c r="AH24" s="34"/>
      <c r="AI24" s="34"/>
      <c r="AJ24" s="34"/>
      <c r="AK24" s="34"/>
      <c r="AL24" s="34"/>
      <c r="AM24" s="34"/>
      <c r="AN24" s="34"/>
      <c r="AO24" s="34"/>
      <c r="AP24" s="44" t="str">
        <f t="shared" si="0"/>
        <v/>
      </c>
      <c r="AQ24" s="34"/>
      <c r="AR24" s="34"/>
      <c r="AS24" s="34"/>
    </row>
    <row r="25" customHeight="1" spans="1:45">
      <c r="A25" s="107" t="str">
        <f t="shared" si="1"/>
        <v/>
      </c>
      <c r="B25" s="13"/>
      <c r="C25" s="9"/>
      <c r="D25" s="9"/>
      <c r="E25" s="9"/>
      <c r="F25" s="9"/>
      <c r="G25" s="9"/>
      <c r="H25" s="9"/>
      <c r="I25" s="16"/>
      <c r="J25" s="16"/>
      <c r="K25" s="15">
        <f t="shared" si="2"/>
        <v>0</v>
      </c>
      <c r="L25" s="16"/>
      <c r="M25" s="16">
        <f t="shared" si="3"/>
        <v>0</v>
      </c>
      <c r="N25" s="104" t="str">
        <f t="shared" si="4"/>
        <v/>
      </c>
      <c r="O25" s="27"/>
      <c r="Q25" s="28"/>
      <c r="R25" s="28"/>
      <c r="S25" s="28"/>
      <c r="T25" s="28"/>
      <c r="U25" s="28"/>
      <c r="V25" s="28"/>
      <c r="W25" s="28"/>
      <c r="X25" s="28"/>
      <c r="Y25" s="28"/>
      <c r="Z25" s="35"/>
      <c r="AA25" s="34"/>
      <c r="AB25" s="28"/>
      <c r="AC25" s="34"/>
      <c r="AD25" s="34"/>
      <c r="AE25" s="34"/>
      <c r="AF25" s="34"/>
      <c r="AG25" s="34"/>
      <c r="AH25" s="34"/>
      <c r="AI25" s="34"/>
      <c r="AJ25" s="34"/>
      <c r="AK25" s="34"/>
      <c r="AL25" s="34"/>
      <c r="AM25" s="34"/>
      <c r="AN25" s="34"/>
      <c r="AO25" s="34"/>
      <c r="AP25" s="44" t="str">
        <f t="shared" si="0"/>
        <v/>
      </c>
      <c r="AQ25" s="34"/>
      <c r="AR25" s="34"/>
      <c r="AS25" s="34"/>
    </row>
    <row r="26" customHeight="1" spans="1:45">
      <c r="A26" s="107" t="str">
        <f t="shared" si="1"/>
        <v/>
      </c>
      <c r="B26" s="13"/>
      <c r="C26" s="9"/>
      <c r="D26" s="9"/>
      <c r="E26" s="9"/>
      <c r="F26" s="9"/>
      <c r="G26" s="9"/>
      <c r="H26" s="9"/>
      <c r="I26" s="16"/>
      <c r="J26" s="16"/>
      <c r="K26" s="15">
        <f t="shared" si="2"/>
        <v>0</v>
      </c>
      <c r="L26" s="16"/>
      <c r="M26" s="16">
        <f t="shared" si="3"/>
        <v>0</v>
      </c>
      <c r="N26" s="104" t="str">
        <f t="shared" si="4"/>
        <v/>
      </c>
      <c r="O26" s="27"/>
      <c r="Q26" s="28"/>
      <c r="R26" s="28"/>
      <c r="S26" s="28"/>
      <c r="T26" s="28"/>
      <c r="U26" s="28"/>
      <c r="V26" s="28"/>
      <c r="W26" s="28"/>
      <c r="X26" s="28"/>
      <c r="Y26" s="28"/>
      <c r="Z26" s="35"/>
      <c r="AA26" s="34"/>
      <c r="AB26" s="28"/>
      <c r="AC26" s="34"/>
      <c r="AD26" s="34"/>
      <c r="AE26" s="34"/>
      <c r="AF26" s="34"/>
      <c r="AG26" s="34"/>
      <c r="AH26" s="34"/>
      <c r="AI26" s="34"/>
      <c r="AJ26" s="34"/>
      <c r="AK26" s="34"/>
      <c r="AL26" s="34"/>
      <c r="AM26" s="34"/>
      <c r="AN26" s="34"/>
      <c r="AO26" s="34"/>
      <c r="AP26" s="44" t="str">
        <f t="shared" si="0"/>
        <v/>
      </c>
      <c r="AQ26" s="34"/>
      <c r="AR26" s="34"/>
      <c r="AS26" s="34"/>
    </row>
    <row r="27" customHeight="1" spans="1:45">
      <c r="A27" s="107" t="str">
        <f t="shared" si="1"/>
        <v/>
      </c>
      <c r="B27" s="13"/>
      <c r="C27" s="9"/>
      <c r="D27" s="9"/>
      <c r="E27" s="9"/>
      <c r="F27" s="9"/>
      <c r="G27" s="9"/>
      <c r="H27" s="9"/>
      <c r="I27" s="16"/>
      <c r="J27" s="16"/>
      <c r="K27" s="15">
        <f t="shared" si="2"/>
        <v>0</v>
      </c>
      <c r="L27" s="16"/>
      <c r="M27" s="16">
        <f t="shared" si="3"/>
        <v>0</v>
      </c>
      <c r="N27" s="104" t="str">
        <f t="shared" si="4"/>
        <v/>
      </c>
      <c r="O27" s="27"/>
      <c r="Q27" s="28"/>
      <c r="R27" s="28"/>
      <c r="S27" s="28"/>
      <c r="T27" s="28"/>
      <c r="U27" s="28"/>
      <c r="V27" s="28"/>
      <c r="W27" s="28"/>
      <c r="X27" s="28"/>
      <c r="Y27" s="28"/>
      <c r="Z27" s="35"/>
      <c r="AA27" s="34"/>
      <c r="AB27" s="28"/>
      <c r="AC27" s="34"/>
      <c r="AD27" s="34"/>
      <c r="AE27" s="34"/>
      <c r="AF27" s="34"/>
      <c r="AG27" s="34"/>
      <c r="AH27" s="34"/>
      <c r="AI27" s="34"/>
      <c r="AJ27" s="34"/>
      <c r="AK27" s="34"/>
      <c r="AL27" s="34"/>
      <c r="AM27" s="34"/>
      <c r="AN27" s="34"/>
      <c r="AO27" s="34"/>
      <c r="AP27" s="44" t="str">
        <f t="shared" si="0"/>
        <v/>
      </c>
      <c r="AQ27" s="34"/>
      <c r="AR27" s="34"/>
      <c r="AS27" s="34"/>
    </row>
    <row r="28" customHeight="1" spans="1:45">
      <c r="A28" s="107" t="str">
        <f t="shared" si="1"/>
        <v/>
      </c>
      <c r="B28" s="13"/>
      <c r="C28" s="9"/>
      <c r="D28" s="9"/>
      <c r="E28" s="9"/>
      <c r="F28" s="9"/>
      <c r="G28" s="9"/>
      <c r="H28" s="9"/>
      <c r="I28" s="16"/>
      <c r="J28" s="16"/>
      <c r="K28" s="15">
        <f t="shared" si="2"/>
        <v>0</v>
      </c>
      <c r="L28" s="16"/>
      <c r="M28" s="16">
        <f t="shared" si="3"/>
        <v>0</v>
      </c>
      <c r="N28" s="104" t="str">
        <f t="shared" si="4"/>
        <v/>
      </c>
      <c r="O28" s="27"/>
      <c r="Q28" s="28"/>
      <c r="R28" s="28"/>
      <c r="S28" s="28"/>
      <c r="T28" s="28"/>
      <c r="U28" s="28"/>
      <c r="V28" s="28"/>
      <c r="W28" s="28"/>
      <c r="X28" s="28"/>
      <c r="Y28" s="28"/>
      <c r="Z28" s="35"/>
      <c r="AA28" s="34"/>
      <c r="AB28" s="28"/>
      <c r="AC28" s="34"/>
      <c r="AD28" s="34"/>
      <c r="AE28" s="34"/>
      <c r="AF28" s="34"/>
      <c r="AG28" s="34"/>
      <c r="AH28" s="34"/>
      <c r="AI28" s="34"/>
      <c r="AJ28" s="34"/>
      <c r="AK28" s="34"/>
      <c r="AL28" s="34"/>
      <c r="AM28" s="34"/>
      <c r="AN28" s="34"/>
      <c r="AO28" s="34"/>
      <c r="AP28" s="44" t="str">
        <f t="shared" si="0"/>
        <v/>
      </c>
      <c r="AQ28" s="34"/>
      <c r="AR28" s="34"/>
      <c r="AS28" s="34"/>
    </row>
    <row r="29" customHeight="1" spans="1:15">
      <c r="A29" s="17" t="s">
        <v>741</v>
      </c>
      <c r="B29" s="14"/>
      <c r="C29" s="9"/>
      <c r="D29" s="9"/>
      <c r="E29" s="9"/>
      <c r="F29" s="9"/>
      <c r="G29" s="9"/>
      <c r="H29" s="9"/>
      <c r="I29" s="16">
        <f>SUM(I7:I28)</f>
        <v>0</v>
      </c>
      <c r="J29" s="16">
        <f>SUM(J7:J28)</f>
        <v>0</v>
      </c>
      <c r="K29" s="16">
        <f>SUM(K7:K28)</f>
        <v>0</v>
      </c>
      <c r="L29" s="16">
        <f>SUM(L7:L28)</f>
        <v>0</v>
      </c>
      <c r="M29" s="16">
        <f t="shared" si="3"/>
        <v>0</v>
      </c>
      <c r="N29" s="104" t="str">
        <f t="shared" si="4"/>
        <v/>
      </c>
      <c r="O29" s="27"/>
    </row>
    <row r="30" customHeight="1" spans="1:12">
      <c r="A30" s="3" t="str">
        <f>基本信息输入表!$K$6&amp;"填表人："&amp;基本信息输入表!$M$71</f>
        <v>被评估单位填表人：</v>
      </c>
      <c r="L30" s="3" t="str">
        <f>"评估人员："&amp;基本信息输入表!$Q$71</f>
        <v>评估人员：</v>
      </c>
    </row>
    <row r="31" customHeight="1" spans="1:1">
      <c r="A31" s="3" t="str">
        <f>"填表日期："&amp;YEAR(基本信息输入表!$O$71)&amp;"年"&amp;MONTH(基本信息输入表!$O$71)&amp;"月"&amp;DAY(基本信息输入表!$O$71)&amp;"日"</f>
        <v>填表日期：1900年1月0日</v>
      </c>
    </row>
    <row r="32" customHeight="1" spans="16:16">
      <c r="P32" s="29" t="s">
        <v>466</v>
      </c>
    </row>
  </sheetData>
  <mergeCells count="27">
    <mergeCell ref="A2:O2"/>
    <mergeCell ref="A3:O3"/>
    <mergeCell ref="Q4:W4"/>
    <mergeCell ref="X4:AE4"/>
    <mergeCell ref="AF4:AO4"/>
    <mergeCell ref="AP4:AS4"/>
    <mergeCell ref="X5:AA5"/>
    <mergeCell ref="AB5:AC5"/>
    <mergeCell ref="AG5:AH5"/>
    <mergeCell ref="AI5:AM5"/>
    <mergeCell ref="A29:B29"/>
    <mergeCell ref="Q5:Q6"/>
    <mergeCell ref="R5:R6"/>
    <mergeCell ref="S5:S6"/>
    <mergeCell ref="T5:T6"/>
    <mergeCell ref="U5:U6"/>
    <mergeCell ref="V5:V6"/>
    <mergeCell ref="W5:W6"/>
    <mergeCell ref="AD5:AD6"/>
    <mergeCell ref="AE5:AE6"/>
    <mergeCell ref="AF5:AF6"/>
    <mergeCell ref="AN5:AN6"/>
    <mergeCell ref="AO5:AO6"/>
    <mergeCell ref="AP5:AP6"/>
    <mergeCell ref="AQ5:AQ6"/>
    <mergeCell ref="AR5:AR6"/>
    <mergeCell ref="AS5:AS6"/>
  </mergeCells>
  <dataValidations count="3">
    <dataValidation type="list" allowBlank="1" showInputMessage="1" showErrorMessage="1" sqref="AB7:AB28">
      <formula1>基本信息输入表!$A$126:$A$128</formula1>
    </dataValidation>
    <dataValidation type="list" allowBlank="1" showInputMessage="1" showErrorMessage="1" sqref="Q7:U28">
      <formula1>$A$108:$A$109</formula1>
    </dataValidation>
    <dataValidation type="list" allowBlank="1" showInputMessage="1" showErrorMessage="1" sqref="X7:Y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6" fitToHeight="1000" orientation="landscape"/>
  <headerFooter scaleWithDoc="0">
    <oddFooter>&amp;R&amp;"宋体,常规"&amp;10&amp;P/&amp;N</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29"/>
  <sheetViews>
    <sheetView showGridLines="0" workbookViewId="0">
      <selection activeCell="H21" sqref="H21"/>
    </sheetView>
  </sheetViews>
  <sheetFormatPr defaultColWidth="9" defaultRowHeight="15.75" customHeight="1"/>
  <cols>
    <col min="1" max="1" width="6.75" style="3" customWidth="1"/>
    <col min="2" max="2" width="23.25" style="3" customWidth="1"/>
    <col min="3" max="3" width="13.75" style="3" customWidth="1"/>
    <col min="4" max="5" width="15.625" style="3" customWidth="1" outlineLevel="1"/>
    <col min="6" max="7" width="15.625" style="3" customWidth="1"/>
    <col min="8" max="8" width="11.125" style="3" customWidth="1"/>
    <col min="9" max="9" width="10.75" style="3" customWidth="1"/>
    <col min="10" max="10" width="16" style="3" customWidth="1"/>
    <col min="11" max="11" width="9" style="3"/>
    <col min="12" max="16" width="5.625" style="4" customWidth="1" outlineLevel="1"/>
    <col min="17" max="17" width="14.75" style="4" customWidth="1" outlineLevel="1"/>
    <col min="18" max="18" width="13.625" style="4" customWidth="1"/>
    <col min="19" max="20" width="5.625" style="4" customWidth="1" outlineLevel="1"/>
    <col min="21" max="21" width="7.25" style="4" customWidth="1" outlineLevel="1"/>
    <col min="22" max="22" width="5.625" style="4" customWidth="1" outlineLevel="1"/>
    <col min="23" max="24" width="8.625" style="4" customWidth="1" outlineLevel="1"/>
    <col min="25" max="25" width="14.625" style="4" customWidth="1" outlineLevel="1"/>
    <col min="26" max="26" width="13.625" style="4" customWidth="1"/>
    <col min="27" max="27" width="8.625" style="4" customWidth="1" outlineLevel="2"/>
    <col min="28" max="28" width="8.625" style="4" customWidth="1" outlineLevel="1"/>
    <col min="29" max="29" width="13.75" style="4" customWidth="1"/>
    <col min="30" max="32" width="13.625" style="4" customWidth="1" outlineLevel="1"/>
    <col min="33" max="33" width="13.625" style="4" customWidth="1"/>
    <col min="34" max="16384" width="9" style="3"/>
  </cols>
  <sheetData>
    <row r="1" customHeight="1" spans="1:1">
      <c r="A1" s="5" t="s">
        <v>435</v>
      </c>
    </row>
    <row r="2" s="1" customFormat="1" ht="30" customHeight="1" spans="1:33">
      <c r="A2" s="6" t="s">
        <v>1408</v>
      </c>
      <c r="B2" s="6"/>
      <c r="C2" s="6"/>
      <c r="D2" s="6"/>
      <c r="E2" s="6"/>
      <c r="F2" s="6"/>
      <c r="G2" s="6"/>
      <c r="H2" s="6"/>
      <c r="I2" s="6"/>
      <c r="J2" s="6"/>
      <c r="L2" s="18"/>
      <c r="M2" s="18"/>
      <c r="N2" s="18"/>
      <c r="O2" s="18"/>
      <c r="P2" s="18"/>
      <c r="Q2" s="18"/>
      <c r="R2" s="18"/>
      <c r="S2" s="18"/>
      <c r="T2" s="18"/>
      <c r="U2" s="18"/>
      <c r="V2" s="18"/>
      <c r="W2" s="18"/>
      <c r="X2" s="18"/>
      <c r="Y2" s="18"/>
      <c r="Z2" s="18"/>
      <c r="AA2" s="18"/>
      <c r="AB2" s="18"/>
      <c r="AC2" s="18"/>
      <c r="AD2" s="18"/>
      <c r="AE2" s="18"/>
      <c r="AF2" s="18"/>
      <c r="AG2" s="18"/>
    </row>
    <row r="3" customHeight="1" spans="1:33">
      <c r="A3" s="2" t="str">
        <f>"评估基准日："&amp;TEXT(基本信息输入表!M7,"yyyy年mm月dd日")</f>
        <v>评估基准日：2024年06月30日</v>
      </c>
      <c r="B3" s="2"/>
      <c r="C3" s="2"/>
      <c r="D3" s="2"/>
      <c r="E3" s="2"/>
      <c r="F3" s="2"/>
      <c r="G3" s="2"/>
      <c r="H3" s="2"/>
      <c r="I3" s="2"/>
      <c r="J3" s="2"/>
      <c r="L3" s="18"/>
      <c r="M3" s="18"/>
      <c r="N3" s="18"/>
      <c r="O3" s="18"/>
      <c r="P3" s="18"/>
      <c r="Q3" s="18"/>
      <c r="R3" s="18"/>
      <c r="S3" s="18"/>
      <c r="T3" s="18"/>
      <c r="U3" s="18"/>
      <c r="V3" s="18"/>
      <c r="W3" s="18"/>
      <c r="X3" s="18"/>
      <c r="Y3" s="18"/>
      <c r="Z3" s="18"/>
      <c r="AA3" s="18"/>
      <c r="AB3" s="18"/>
      <c r="AC3" s="18"/>
      <c r="AD3" s="18"/>
      <c r="AE3" s="18"/>
      <c r="AF3" s="18"/>
      <c r="AG3" s="18"/>
    </row>
    <row r="4" ht="14.1" customHeight="1" spans="1:33">
      <c r="A4" s="2"/>
      <c r="B4" s="2"/>
      <c r="C4" s="2"/>
      <c r="D4" s="2"/>
      <c r="E4" s="2"/>
      <c r="F4" s="2"/>
      <c r="G4" s="2"/>
      <c r="H4" s="2"/>
      <c r="I4" s="2"/>
      <c r="J4" s="19" t="s">
        <v>1409</v>
      </c>
      <c r="L4" s="20" t="s">
        <v>598</v>
      </c>
      <c r="M4" s="20"/>
      <c r="N4" s="20"/>
      <c r="O4" s="20"/>
      <c r="P4" s="20"/>
      <c r="Q4" s="20"/>
      <c r="R4" s="20"/>
      <c r="S4" s="30" t="s">
        <v>599</v>
      </c>
      <c r="T4" s="31"/>
      <c r="U4" s="31"/>
      <c r="V4" s="31"/>
      <c r="W4" s="31"/>
      <c r="X4" s="31"/>
      <c r="Y4" s="31"/>
      <c r="Z4" s="32"/>
      <c r="AA4" s="68" t="s">
        <v>600</v>
      </c>
      <c r="AB4" s="36"/>
      <c r="AC4" s="37"/>
      <c r="AD4" s="33" t="s">
        <v>601</v>
      </c>
      <c r="AE4" s="33"/>
      <c r="AF4" s="33"/>
      <c r="AG4" s="33"/>
    </row>
    <row r="5" customHeight="1" spans="1:33">
      <c r="A5" s="3" t="str">
        <f>基本信息输入表!K6&amp;"："&amp;基本信息输入表!M6</f>
        <v>被评估单位：贵州天然气能源投资股份有限公司</v>
      </c>
      <c r="J5" s="21" t="s">
        <v>469</v>
      </c>
      <c r="L5" s="20" t="s">
        <v>602</v>
      </c>
      <c r="M5" s="22" t="s">
        <v>913</v>
      </c>
      <c r="N5" s="39" t="s">
        <v>1336</v>
      </c>
      <c r="O5" s="23" t="s">
        <v>630</v>
      </c>
      <c r="P5" s="23" t="s">
        <v>604</v>
      </c>
      <c r="Q5" s="20" t="s">
        <v>605</v>
      </c>
      <c r="R5" s="20"/>
      <c r="S5" s="30" t="s">
        <v>606</v>
      </c>
      <c r="T5" s="31"/>
      <c r="U5" s="31"/>
      <c r="V5" s="32"/>
      <c r="W5" s="33" t="s">
        <v>607</v>
      </c>
      <c r="X5" s="33"/>
      <c r="Y5" s="33" t="s">
        <v>608</v>
      </c>
      <c r="Z5" s="38"/>
      <c r="AA5" s="20" t="s">
        <v>609</v>
      </c>
      <c r="AB5" s="20" t="s">
        <v>443</v>
      </c>
      <c r="AC5" s="40"/>
      <c r="AD5" s="38" t="s">
        <v>610</v>
      </c>
      <c r="AE5" s="38" t="s">
        <v>611</v>
      </c>
      <c r="AF5" s="33" t="s">
        <v>612</v>
      </c>
      <c r="AG5" s="38"/>
    </row>
    <row r="6" s="111" customFormat="1" ht="13" spans="1:33">
      <c r="A6" s="112" t="s">
        <v>470</v>
      </c>
      <c r="B6" s="112" t="s">
        <v>1401</v>
      </c>
      <c r="C6" s="9" t="s">
        <v>987</v>
      </c>
      <c r="D6" s="106" t="s">
        <v>709</v>
      </c>
      <c r="E6" s="106" t="s">
        <v>695</v>
      </c>
      <c r="F6" s="11" t="s">
        <v>442</v>
      </c>
      <c r="G6" s="112" t="s">
        <v>443</v>
      </c>
      <c r="H6" s="112" t="s">
        <v>444</v>
      </c>
      <c r="I6" s="112" t="s">
        <v>445</v>
      </c>
      <c r="J6" s="112" t="s">
        <v>588</v>
      </c>
      <c r="L6" s="20"/>
      <c r="M6" s="20"/>
      <c r="N6" s="109"/>
      <c r="O6" s="20"/>
      <c r="P6" s="20"/>
      <c r="Q6" s="20"/>
      <c r="R6" s="20"/>
      <c r="S6" s="33" t="s">
        <v>617</v>
      </c>
      <c r="T6" s="33" t="s">
        <v>618</v>
      </c>
      <c r="U6" s="33" t="s">
        <v>620</v>
      </c>
      <c r="V6" s="30" t="s">
        <v>621</v>
      </c>
      <c r="W6" s="33" t="s">
        <v>622</v>
      </c>
      <c r="X6" s="33" t="s">
        <v>623</v>
      </c>
      <c r="Y6" s="33"/>
      <c r="Z6" s="41"/>
      <c r="AA6" s="20"/>
      <c r="AB6" s="20"/>
      <c r="AC6" s="43"/>
      <c r="AD6" s="41"/>
      <c r="AE6" s="41"/>
      <c r="AF6" s="33"/>
      <c r="AG6" s="41"/>
    </row>
    <row r="7" customHeight="1" spans="1:33">
      <c r="A7" s="107" t="str">
        <f>IF(B7="","",ROW()-6)</f>
        <v/>
      </c>
      <c r="B7" s="13"/>
      <c r="C7" s="9"/>
      <c r="D7" s="15"/>
      <c r="E7" s="15"/>
      <c r="F7" s="15">
        <f>D7+E7</f>
        <v>0</v>
      </c>
      <c r="G7" s="16"/>
      <c r="H7" s="16">
        <f>G7-F7</f>
        <v>0</v>
      </c>
      <c r="I7" s="104" t="str">
        <f>IF(F7=0,"",H7/F7*100)</f>
        <v/>
      </c>
      <c r="J7" s="27"/>
      <c r="L7" s="28"/>
      <c r="M7" s="28"/>
      <c r="N7" s="28"/>
      <c r="O7" s="28"/>
      <c r="P7" s="28"/>
      <c r="Q7" s="28"/>
      <c r="R7" s="28"/>
      <c r="S7" s="28"/>
      <c r="T7" s="28"/>
      <c r="U7" s="34"/>
      <c r="V7" s="34"/>
      <c r="W7" s="28"/>
      <c r="X7" s="34"/>
      <c r="Y7" s="34"/>
      <c r="Z7" s="34"/>
      <c r="AA7" s="34"/>
      <c r="AB7" s="34"/>
      <c r="AC7" s="34"/>
      <c r="AD7" s="44" t="str">
        <f t="shared" ref="AD7:AD25" si="0">IFERROR((AB7-F8)/(F8)*100,"")</f>
        <v/>
      </c>
      <c r="AE7" s="34"/>
      <c r="AF7" s="34"/>
      <c r="AG7" s="34"/>
    </row>
    <row r="8" customHeight="1" spans="1:33">
      <c r="A8" s="107" t="str">
        <f t="shared" ref="A8:A23" si="1">IF(B8="","",ROW()-6)</f>
        <v/>
      </c>
      <c r="B8" s="13"/>
      <c r="C8" s="9"/>
      <c r="D8" s="16"/>
      <c r="E8" s="16"/>
      <c r="F8" s="15">
        <f t="shared" ref="F8:F23" si="2">D8+E8</f>
        <v>0</v>
      </c>
      <c r="G8" s="16"/>
      <c r="H8" s="16">
        <f t="shared" ref="H8:H26" si="3">G8-F8</f>
        <v>0</v>
      </c>
      <c r="I8" s="104" t="str">
        <f t="shared" ref="I8:I26" si="4">IF(F8=0,"",H8/F8*100)</f>
        <v/>
      </c>
      <c r="J8" s="27"/>
      <c r="L8" s="28"/>
      <c r="M8" s="28"/>
      <c r="N8" s="28"/>
      <c r="O8" s="28"/>
      <c r="P8" s="28"/>
      <c r="Q8" s="28"/>
      <c r="R8" s="28"/>
      <c r="S8" s="28"/>
      <c r="T8" s="28"/>
      <c r="U8" s="35"/>
      <c r="V8" s="34"/>
      <c r="W8" s="28"/>
      <c r="X8" s="34"/>
      <c r="Y8" s="34"/>
      <c r="Z8" s="34"/>
      <c r="AA8" s="34"/>
      <c r="AB8" s="34"/>
      <c r="AC8" s="34"/>
      <c r="AD8" s="44" t="str">
        <f t="shared" si="0"/>
        <v/>
      </c>
      <c r="AE8" s="34"/>
      <c r="AF8" s="34"/>
      <c r="AG8" s="34"/>
    </row>
    <row r="9" customHeight="1" spans="1:33">
      <c r="A9" s="107" t="str">
        <f t="shared" si="1"/>
        <v/>
      </c>
      <c r="B9" s="13"/>
      <c r="C9" s="9"/>
      <c r="D9" s="16"/>
      <c r="E9" s="16"/>
      <c r="F9" s="15">
        <f t="shared" si="2"/>
        <v>0</v>
      </c>
      <c r="G9" s="16"/>
      <c r="H9" s="16">
        <f t="shared" si="3"/>
        <v>0</v>
      </c>
      <c r="I9" s="104" t="str">
        <f t="shared" si="4"/>
        <v/>
      </c>
      <c r="J9" s="27"/>
      <c r="L9" s="28"/>
      <c r="M9" s="28"/>
      <c r="N9" s="28"/>
      <c r="O9" s="28"/>
      <c r="P9" s="28"/>
      <c r="Q9" s="28"/>
      <c r="R9" s="28"/>
      <c r="S9" s="28"/>
      <c r="T9" s="28"/>
      <c r="U9" s="35"/>
      <c r="V9" s="34"/>
      <c r="W9" s="28"/>
      <c r="X9" s="34"/>
      <c r="Y9" s="34"/>
      <c r="Z9" s="34"/>
      <c r="AA9" s="34"/>
      <c r="AB9" s="34"/>
      <c r="AC9" s="34"/>
      <c r="AD9" s="44" t="str">
        <f t="shared" si="0"/>
        <v/>
      </c>
      <c r="AE9" s="34"/>
      <c r="AF9" s="34"/>
      <c r="AG9" s="34"/>
    </row>
    <row r="10" customHeight="1" spans="1:33">
      <c r="A10" s="107" t="str">
        <f t="shared" si="1"/>
        <v/>
      </c>
      <c r="B10" s="13"/>
      <c r="C10" s="9"/>
      <c r="D10" s="16"/>
      <c r="E10" s="16"/>
      <c r="F10" s="15">
        <f t="shared" si="2"/>
        <v>0</v>
      </c>
      <c r="G10" s="16"/>
      <c r="H10" s="16">
        <f t="shared" si="3"/>
        <v>0</v>
      </c>
      <c r="I10" s="104" t="str">
        <f t="shared" si="4"/>
        <v/>
      </c>
      <c r="J10" s="27"/>
      <c r="L10" s="28"/>
      <c r="M10" s="28"/>
      <c r="N10" s="28"/>
      <c r="O10" s="28"/>
      <c r="P10" s="28"/>
      <c r="Q10" s="28"/>
      <c r="R10" s="28"/>
      <c r="S10" s="28"/>
      <c r="T10" s="28"/>
      <c r="U10" s="35"/>
      <c r="V10" s="34"/>
      <c r="W10" s="28"/>
      <c r="X10" s="34"/>
      <c r="Y10" s="34"/>
      <c r="Z10" s="34"/>
      <c r="AA10" s="34"/>
      <c r="AB10" s="34"/>
      <c r="AC10" s="34"/>
      <c r="AD10" s="44" t="str">
        <f t="shared" si="0"/>
        <v/>
      </c>
      <c r="AE10" s="34"/>
      <c r="AF10" s="34"/>
      <c r="AG10" s="34"/>
    </row>
    <row r="11" customHeight="1" spans="1:33">
      <c r="A11" s="107" t="str">
        <f t="shared" si="1"/>
        <v/>
      </c>
      <c r="B11" s="13"/>
      <c r="C11" s="9"/>
      <c r="D11" s="16"/>
      <c r="E11" s="16"/>
      <c r="F11" s="15">
        <f t="shared" si="2"/>
        <v>0</v>
      </c>
      <c r="G11" s="16"/>
      <c r="H11" s="16">
        <f t="shared" si="3"/>
        <v>0</v>
      </c>
      <c r="I11" s="104" t="str">
        <f t="shared" si="4"/>
        <v/>
      </c>
      <c r="J11" s="27"/>
      <c r="L11" s="28"/>
      <c r="M11" s="28"/>
      <c r="N11" s="28"/>
      <c r="O11" s="28"/>
      <c r="P11" s="28"/>
      <c r="Q11" s="28"/>
      <c r="R11" s="28"/>
      <c r="S11" s="28"/>
      <c r="T11" s="28"/>
      <c r="U11" s="35"/>
      <c r="V11" s="34"/>
      <c r="W11" s="28"/>
      <c r="X11" s="34"/>
      <c r="Y11" s="34"/>
      <c r="Z11" s="34"/>
      <c r="AA11" s="34"/>
      <c r="AB11" s="34"/>
      <c r="AC11" s="34"/>
      <c r="AD11" s="44" t="str">
        <f t="shared" si="0"/>
        <v/>
      </c>
      <c r="AE11" s="34"/>
      <c r="AF11" s="34"/>
      <c r="AG11" s="34"/>
    </row>
    <row r="12" customHeight="1" spans="1:33">
      <c r="A12" s="107" t="str">
        <f t="shared" si="1"/>
        <v/>
      </c>
      <c r="B12" s="13"/>
      <c r="C12" s="9"/>
      <c r="D12" s="16"/>
      <c r="E12" s="16"/>
      <c r="F12" s="15">
        <f t="shared" si="2"/>
        <v>0</v>
      </c>
      <c r="G12" s="16"/>
      <c r="H12" s="16">
        <f t="shared" si="3"/>
        <v>0</v>
      </c>
      <c r="I12" s="104" t="str">
        <f t="shared" si="4"/>
        <v/>
      </c>
      <c r="J12" s="27"/>
      <c r="L12" s="28"/>
      <c r="M12" s="28"/>
      <c r="N12" s="28"/>
      <c r="O12" s="28"/>
      <c r="P12" s="28"/>
      <c r="Q12" s="28"/>
      <c r="R12" s="28"/>
      <c r="S12" s="28"/>
      <c r="T12" s="28"/>
      <c r="U12" s="35"/>
      <c r="V12" s="34"/>
      <c r="W12" s="28"/>
      <c r="X12" s="34"/>
      <c r="Y12" s="34"/>
      <c r="Z12" s="34"/>
      <c r="AA12" s="34"/>
      <c r="AB12" s="34"/>
      <c r="AC12" s="34"/>
      <c r="AD12" s="44" t="str">
        <f t="shared" si="0"/>
        <v/>
      </c>
      <c r="AE12" s="34"/>
      <c r="AF12" s="34"/>
      <c r="AG12" s="34"/>
    </row>
    <row r="13" customHeight="1" spans="1:33">
      <c r="A13" s="107" t="str">
        <f t="shared" si="1"/>
        <v/>
      </c>
      <c r="B13" s="13"/>
      <c r="C13" s="9"/>
      <c r="D13" s="16"/>
      <c r="E13" s="16"/>
      <c r="F13" s="15">
        <f t="shared" si="2"/>
        <v>0</v>
      </c>
      <c r="G13" s="16"/>
      <c r="H13" s="16">
        <f t="shared" si="3"/>
        <v>0</v>
      </c>
      <c r="I13" s="104" t="str">
        <f t="shared" si="4"/>
        <v/>
      </c>
      <c r="J13" s="27"/>
      <c r="L13" s="28"/>
      <c r="M13" s="28"/>
      <c r="N13" s="28"/>
      <c r="O13" s="28"/>
      <c r="P13" s="28"/>
      <c r="Q13" s="28"/>
      <c r="R13" s="28"/>
      <c r="S13" s="28"/>
      <c r="T13" s="28"/>
      <c r="U13" s="35"/>
      <c r="V13" s="34"/>
      <c r="W13" s="28"/>
      <c r="X13" s="34"/>
      <c r="Y13" s="34"/>
      <c r="Z13" s="34"/>
      <c r="AA13" s="34"/>
      <c r="AB13" s="34"/>
      <c r="AC13" s="34"/>
      <c r="AD13" s="44" t="str">
        <f t="shared" si="0"/>
        <v/>
      </c>
      <c r="AE13" s="34"/>
      <c r="AF13" s="34"/>
      <c r="AG13" s="34"/>
    </row>
    <row r="14" customHeight="1" spans="1:33">
      <c r="A14" s="107" t="str">
        <f t="shared" si="1"/>
        <v/>
      </c>
      <c r="B14" s="13"/>
      <c r="C14" s="9"/>
      <c r="D14" s="16"/>
      <c r="E14" s="16"/>
      <c r="F14" s="15">
        <f t="shared" si="2"/>
        <v>0</v>
      </c>
      <c r="G14" s="16"/>
      <c r="H14" s="16">
        <f t="shared" si="3"/>
        <v>0</v>
      </c>
      <c r="I14" s="104" t="str">
        <f t="shared" si="4"/>
        <v/>
      </c>
      <c r="J14" s="27"/>
      <c r="L14" s="28"/>
      <c r="M14" s="28"/>
      <c r="N14" s="28"/>
      <c r="O14" s="28"/>
      <c r="P14" s="28"/>
      <c r="Q14" s="28"/>
      <c r="R14" s="28"/>
      <c r="S14" s="28"/>
      <c r="T14" s="28"/>
      <c r="U14" s="35"/>
      <c r="V14" s="34"/>
      <c r="W14" s="28"/>
      <c r="X14" s="34"/>
      <c r="Y14" s="34"/>
      <c r="Z14" s="34"/>
      <c r="AA14" s="34"/>
      <c r="AB14" s="34"/>
      <c r="AC14" s="34"/>
      <c r="AD14" s="44" t="str">
        <f t="shared" si="0"/>
        <v/>
      </c>
      <c r="AE14" s="34"/>
      <c r="AF14" s="34"/>
      <c r="AG14" s="34"/>
    </row>
    <row r="15" customHeight="1" spans="1:33">
      <c r="A15" s="107" t="str">
        <f t="shared" si="1"/>
        <v/>
      </c>
      <c r="B15" s="13"/>
      <c r="C15" s="9"/>
      <c r="D15" s="16"/>
      <c r="E15" s="16"/>
      <c r="F15" s="15">
        <f t="shared" si="2"/>
        <v>0</v>
      </c>
      <c r="G15" s="16"/>
      <c r="H15" s="16">
        <f t="shared" si="3"/>
        <v>0</v>
      </c>
      <c r="I15" s="104" t="str">
        <f t="shared" si="4"/>
        <v/>
      </c>
      <c r="J15" s="27"/>
      <c r="L15" s="28"/>
      <c r="M15" s="28"/>
      <c r="N15" s="28"/>
      <c r="O15" s="28"/>
      <c r="P15" s="28"/>
      <c r="Q15" s="28"/>
      <c r="R15" s="28"/>
      <c r="S15" s="28"/>
      <c r="T15" s="28"/>
      <c r="U15" s="35"/>
      <c r="V15" s="34"/>
      <c r="W15" s="28"/>
      <c r="X15" s="34"/>
      <c r="Y15" s="34"/>
      <c r="Z15" s="34"/>
      <c r="AA15" s="34"/>
      <c r="AB15" s="34"/>
      <c r="AC15" s="34"/>
      <c r="AD15" s="44" t="str">
        <f>IFERROR((AB15-F18)/(F18)*100,"")</f>
        <v/>
      </c>
      <c r="AE15" s="34"/>
      <c r="AF15" s="34"/>
      <c r="AG15" s="34"/>
    </row>
    <row r="16" customHeight="1" spans="1:33">
      <c r="A16" s="107"/>
      <c r="B16" s="13"/>
      <c r="C16" s="9"/>
      <c r="D16" s="16"/>
      <c r="E16" s="16"/>
      <c r="F16" s="15">
        <f t="shared" si="2"/>
        <v>0</v>
      </c>
      <c r="G16" s="16"/>
      <c r="H16" s="16">
        <f t="shared" ref="H16:H17" si="5">G16-F16</f>
        <v>0</v>
      </c>
      <c r="I16" s="104"/>
      <c r="J16" s="27"/>
      <c r="L16" s="28"/>
      <c r="M16" s="28"/>
      <c r="N16" s="28"/>
      <c r="O16" s="28"/>
      <c r="P16" s="28"/>
      <c r="Q16" s="28"/>
      <c r="R16" s="28"/>
      <c r="S16" s="28"/>
      <c r="T16" s="28"/>
      <c r="U16" s="35"/>
      <c r="V16" s="34"/>
      <c r="W16" s="28"/>
      <c r="X16" s="34"/>
      <c r="Y16" s="34"/>
      <c r="Z16" s="34"/>
      <c r="AA16" s="34"/>
      <c r="AB16" s="34"/>
      <c r="AC16" s="34"/>
      <c r="AD16" s="44"/>
      <c r="AE16" s="34"/>
      <c r="AF16" s="34"/>
      <c r="AG16" s="34"/>
    </row>
    <row r="17" customHeight="1" spans="1:33">
      <c r="A17" s="107"/>
      <c r="B17" s="13"/>
      <c r="C17" s="9"/>
      <c r="D17" s="16"/>
      <c r="E17" s="16"/>
      <c r="F17" s="15">
        <f t="shared" si="2"/>
        <v>0</v>
      </c>
      <c r="G17" s="16"/>
      <c r="H17" s="16">
        <f t="shared" si="5"/>
        <v>0</v>
      </c>
      <c r="I17" s="104"/>
      <c r="J17" s="27"/>
      <c r="L17" s="28"/>
      <c r="M17" s="28"/>
      <c r="N17" s="28"/>
      <c r="O17" s="28"/>
      <c r="P17" s="28"/>
      <c r="Q17" s="28"/>
      <c r="R17" s="28"/>
      <c r="S17" s="28"/>
      <c r="T17" s="28"/>
      <c r="U17" s="35"/>
      <c r="V17" s="34"/>
      <c r="W17" s="28"/>
      <c r="X17" s="34"/>
      <c r="Y17" s="34"/>
      <c r="Z17" s="34"/>
      <c r="AA17" s="34"/>
      <c r="AB17" s="34"/>
      <c r="AC17" s="34"/>
      <c r="AD17" s="44"/>
      <c r="AE17" s="34"/>
      <c r="AF17" s="34"/>
      <c r="AG17" s="34"/>
    </row>
    <row r="18" customHeight="1" spans="1:33">
      <c r="A18" s="107" t="str">
        <f t="shared" si="1"/>
        <v/>
      </c>
      <c r="B18" s="13"/>
      <c r="C18" s="9"/>
      <c r="D18" s="16"/>
      <c r="E18" s="16"/>
      <c r="F18" s="15">
        <f t="shared" si="2"/>
        <v>0</v>
      </c>
      <c r="G18" s="16"/>
      <c r="H18" s="16">
        <f t="shared" si="3"/>
        <v>0</v>
      </c>
      <c r="I18" s="104" t="str">
        <f t="shared" si="4"/>
        <v/>
      </c>
      <c r="J18" s="27"/>
      <c r="L18" s="28"/>
      <c r="M18" s="28"/>
      <c r="N18" s="28"/>
      <c r="O18" s="28"/>
      <c r="P18" s="28"/>
      <c r="Q18" s="28"/>
      <c r="R18" s="28"/>
      <c r="S18" s="28"/>
      <c r="T18" s="28"/>
      <c r="U18" s="35"/>
      <c r="V18" s="34"/>
      <c r="W18" s="28"/>
      <c r="X18" s="34"/>
      <c r="Y18" s="34"/>
      <c r="Z18" s="34"/>
      <c r="AA18" s="34"/>
      <c r="AB18" s="34"/>
      <c r="AC18" s="34"/>
      <c r="AD18" s="44" t="str">
        <f t="shared" si="0"/>
        <v/>
      </c>
      <c r="AE18" s="34"/>
      <c r="AF18" s="34"/>
      <c r="AG18" s="34"/>
    </row>
    <row r="19" customHeight="1" spans="1:33">
      <c r="A19" s="107" t="str">
        <f t="shared" si="1"/>
        <v/>
      </c>
      <c r="B19" s="13"/>
      <c r="C19" s="9"/>
      <c r="D19" s="16"/>
      <c r="E19" s="16"/>
      <c r="F19" s="15">
        <f t="shared" si="2"/>
        <v>0</v>
      </c>
      <c r="G19" s="16"/>
      <c r="H19" s="16">
        <f t="shared" si="3"/>
        <v>0</v>
      </c>
      <c r="I19" s="104" t="str">
        <f t="shared" si="4"/>
        <v/>
      </c>
      <c r="J19" s="27"/>
      <c r="L19" s="28"/>
      <c r="M19" s="28"/>
      <c r="N19" s="28"/>
      <c r="O19" s="28"/>
      <c r="P19" s="28"/>
      <c r="Q19" s="28"/>
      <c r="R19" s="28"/>
      <c r="S19" s="28"/>
      <c r="T19" s="28"/>
      <c r="U19" s="35"/>
      <c r="V19" s="34"/>
      <c r="W19" s="28"/>
      <c r="X19" s="34"/>
      <c r="Y19" s="34"/>
      <c r="Z19" s="34"/>
      <c r="AA19" s="34"/>
      <c r="AB19" s="34"/>
      <c r="AC19" s="34"/>
      <c r="AD19" s="44" t="str">
        <f t="shared" si="0"/>
        <v/>
      </c>
      <c r="AE19" s="34"/>
      <c r="AF19" s="34"/>
      <c r="AG19" s="34"/>
    </row>
    <row r="20" customHeight="1" spans="1:33">
      <c r="A20" s="107" t="str">
        <f t="shared" si="1"/>
        <v/>
      </c>
      <c r="B20" s="13"/>
      <c r="C20" s="9"/>
      <c r="D20" s="16"/>
      <c r="E20" s="16"/>
      <c r="F20" s="15">
        <f t="shared" si="2"/>
        <v>0</v>
      </c>
      <c r="G20" s="16"/>
      <c r="H20" s="16">
        <f t="shared" si="3"/>
        <v>0</v>
      </c>
      <c r="I20" s="104" t="str">
        <f t="shared" si="4"/>
        <v/>
      </c>
      <c r="J20" s="27"/>
      <c r="L20" s="28"/>
      <c r="M20" s="28"/>
      <c r="N20" s="28"/>
      <c r="O20" s="28"/>
      <c r="P20" s="28"/>
      <c r="Q20" s="28"/>
      <c r="R20" s="28"/>
      <c r="S20" s="28"/>
      <c r="T20" s="28"/>
      <c r="U20" s="35"/>
      <c r="V20" s="34"/>
      <c r="W20" s="28"/>
      <c r="X20" s="34"/>
      <c r="Y20" s="34"/>
      <c r="Z20" s="34"/>
      <c r="AA20" s="34"/>
      <c r="AB20" s="34"/>
      <c r="AC20" s="34"/>
      <c r="AD20" s="44" t="str">
        <f t="shared" si="0"/>
        <v/>
      </c>
      <c r="AE20" s="34"/>
      <c r="AF20" s="34"/>
      <c r="AG20" s="34"/>
    </row>
    <row r="21" customHeight="1" spans="1:33">
      <c r="A21" s="107" t="str">
        <f t="shared" si="1"/>
        <v/>
      </c>
      <c r="B21" s="13"/>
      <c r="C21" s="9"/>
      <c r="D21" s="16"/>
      <c r="E21" s="16"/>
      <c r="F21" s="15">
        <f t="shared" si="2"/>
        <v>0</v>
      </c>
      <c r="G21" s="16"/>
      <c r="H21" s="16">
        <f t="shared" si="3"/>
        <v>0</v>
      </c>
      <c r="I21" s="104" t="str">
        <f t="shared" si="4"/>
        <v/>
      </c>
      <c r="J21" s="27"/>
      <c r="L21" s="28"/>
      <c r="M21" s="28"/>
      <c r="N21" s="28"/>
      <c r="O21" s="28"/>
      <c r="P21" s="28"/>
      <c r="Q21" s="28"/>
      <c r="R21" s="28"/>
      <c r="S21" s="28"/>
      <c r="T21" s="28"/>
      <c r="U21" s="35"/>
      <c r="V21" s="34"/>
      <c r="W21" s="28"/>
      <c r="X21" s="34"/>
      <c r="Y21" s="34"/>
      <c r="Z21" s="34"/>
      <c r="AA21" s="34"/>
      <c r="AB21" s="34"/>
      <c r="AC21" s="34"/>
      <c r="AD21" s="44" t="str">
        <f t="shared" si="0"/>
        <v/>
      </c>
      <c r="AE21" s="34"/>
      <c r="AF21" s="34"/>
      <c r="AG21" s="34"/>
    </row>
    <row r="22" customHeight="1" spans="1:33">
      <c r="A22" s="107" t="str">
        <f t="shared" si="1"/>
        <v/>
      </c>
      <c r="B22" s="13"/>
      <c r="C22" s="9"/>
      <c r="D22" s="16"/>
      <c r="E22" s="16"/>
      <c r="F22" s="15">
        <f t="shared" si="2"/>
        <v>0</v>
      </c>
      <c r="G22" s="16"/>
      <c r="H22" s="16">
        <f t="shared" si="3"/>
        <v>0</v>
      </c>
      <c r="I22" s="104" t="str">
        <f t="shared" si="4"/>
        <v/>
      </c>
      <c r="J22" s="27"/>
      <c r="L22" s="28"/>
      <c r="M22" s="28"/>
      <c r="N22" s="28"/>
      <c r="O22" s="28"/>
      <c r="P22" s="28"/>
      <c r="Q22" s="28"/>
      <c r="R22" s="28"/>
      <c r="S22" s="28"/>
      <c r="T22" s="28"/>
      <c r="U22" s="35"/>
      <c r="V22" s="34"/>
      <c r="W22" s="28"/>
      <c r="X22" s="34"/>
      <c r="Y22" s="34"/>
      <c r="Z22" s="34"/>
      <c r="AA22" s="34"/>
      <c r="AB22" s="34"/>
      <c r="AC22" s="34"/>
      <c r="AD22" s="44" t="str">
        <f>IFERROR((AB22-#REF!)/(#REF!)*100,"")</f>
        <v/>
      </c>
      <c r="AE22" s="34"/>
      <c r="AF22" s="34"/>
      <c r="AG22" s="34"/>
    </row>
    <row r="23" customHeight="1" spans="1:33">
      <c r="A23" s="107" t="str">
        <f t="shared" si="1"/>
        <v/>
      </c>
      <c r="B23" s="13"/>
      <c r="C23" s="9"/>
      <c r="D23" s="16"/>
      <c r="E23" s="16"/>
      <c r="F23" s="15">
        <f t="shared" si="2"/>
        <v>0</v>
      </c>
      <c r="G23" s="16"/>
      <c r="H23" s="16">
        <f t="shared" si="3"/>
        <v>0</v>
      </c>
      <c r="I23" s="104" t="str">
        <f t="shared" si="4"/>
        <v/>
      </c>
      <c r="J23" s="27"/>
      <c r="L23" s="28"/>
      <c r="M23" s="28"/>
      <c r="N23" s="28"/>
      <c r="O23" s="28"/>
      <c r="P23" s="28"/>
      <c r="Q23" s="28"/>
      <c r="R23" s="28"/>
      <c r="S23" s="28"/>
      <c r="T23" s="28"/>
      <c r="U23" s="35"/>
      <c r="V23" s="34"/>
      <c r="W23" s="28"/>
      <c r="X23" s="34"/>
      <c r="Y23" s="34"/>
      <c r="Z23" s="34"/>
      <c r="AA23" s="34"/>
      <c r="AB23" s="34"/>
      <c r="AC23" s="34"/>
      <c r="AD23" s="44" t="str">
        <f>IFERROR((AB23-#REF!)/(#REF!)*100,"")</f>
        <v/>
      </c>
      <c r="AE23" s="34"/>
      <c r="AF23" s="34"/>
      <c r="AG23" s="34"/>
    </row>
    <row r="24" customHeight="1" spans="1:33">
      <c r="A24" s="17" t="s">
        <v>1410</v>
      </c>
      <c r="B24" s="14"/>
      <c r="C24" s="9"/>
      <c r="D24" s="16">
        <f>SUM(D7:D23)</f>
        <v>0</v>
      </c>
      <c r="E24" s="16">
        <f>SUM(E7:E23)</f>
        <v>0</v>
      </c>
      <c r="F24" s="16">
        <f>SUM(F7:F23)</f>
        <v>0</v>
      </c>
      <c r="G24" s="16">
        <f>SUM(G7:G23)</f>
        <v>0</v>
      </c>
      <c r="H24" s="16">
        <f t="shared" si="3"/>
        <v>0</v>
      </c>
      <c r="I24" s="104" t="str">
        <f t="shared" si="4"/>
        <v/>
      </c>
      <c r="J24" s="27"/>
      <c r="L24" s="28"/>
      <c r="M24" s="28"/>
      <c r="N24" s="28"/>
      <c r="O24" s="28"/>
      <c r="P24" s="28"/>
      <c r="Q24" s="28"/>
      <c r="R24" s="28"/>
      <c r="S24" s="28"/>
      <c r="T24" s="28"/>
      <c r="U24" s="35"/>
      <c r="V24" s="34"/>
      <c r="W24" s="28"/>
      <c r="X24" s="34"/>
      <c r="Y24" s="34"/>
      <c r="Z24" s="34"/>
      <c r="AA24" s="34"/>
      <c r="AB24" s="34"/>
      <c r="AC24" s="34"/>
      <c r="AD24" s="44" t="str">
        <f t="shared" si="0"/>
        <v/>
      </c>
      <c r="AE24" s="34"/>
      <c r="AF24" s="34"/>
      <c r="AG24" s="34"/>
    </row>
    <row r="25" customHeight="1" spans="1:33">
      <c r="A25" s="17" t="s">
        <v>1411</v>
      </c>
      <c r="B25" s="14"/>
      <c r="C25" s="9"/>
      <c r="D25" s="9"/>
      <c r="E25" s="9"/>
      <c r="F25" s="16"/>
      <c r="G25" s="16"/>
      <c r="H25" s="16">
        <f t="shared" si="3"/>
        <v>0</v>
      </c>
      <c r="I25" s="104" t="str">
        <f t="shared" si="4"/>
        <v/>
      </c>
      <c r="J25" s="27"/>
      <c r="L25" s="28"/>
      <c r="M25" s="28"/>
      <c r="N25" s="28"/>
      <c r="O25" s="28"/>
      <c r="P25" s="28"/>
      <c r="Q25" s="28"/>
      <c r="R25" s="28"/>
      <c r="S25" s="28"/>
      <c r="T25" s="28"/>
      <c r="U25" s="35"/>
      <c r="V25" s="34"/>
      <c r="W25" s="28"/>
      <c r="X25" s="34"/>
      <c r="Y25" s="34"/>
      <c r="Z25" s="34"/>
      <c r="AA25" s="34"/>
      <c r="AB25" s="34"/>
      <c r="AC25" s="34"/>
      <c r="AD25" s="44" t="str">
        <f t="shared" si="0"/>
        <v/>
      </c>
      <c r="AE25" s="34"/>
      <c r="AF25" s="34"/>
      <c r="AG25" s="34"/>
    </row>
    <row r="26" customHeight="1" spans="1:10">
      <c r="A26" s="17" t="s">
        <v>1412</v>
      </c>
      <c r="B26" s="14"/>
      <c r="C26" s="9"/>
      <c r="D26" s="16">
        <f>D24-D25</f>
        <v>0</v>
      </c>
      <c r="E26" s="16">
        <f>E24-E25</f>
        <v>0</v>
      </c>
      <c r="F26" s="16">
        <f>F24-F25</f>
        <v>0</v>
      </c>
      <c r="G26" s="16">
        <f>G24-G25</f>
        <v>0</v>
      </c>
      <c r="H26" s="16">
        <f t="shared" si="3"/>
        <v>0</v>
      </c>
      <c r="I26" s="104" t="str">
        <f t="shared" si="4"/>
        <v/>
      </c>
      <c r="J26" s="27"/>
    </row>
    <row r="27" customHeight="1" spans="1:7">
      <c r="A27" s="3" t="str">
        <f>基本信息输入表!$K$6&amp;"填表人："&amp;基本信息输入表!$M$72</f>
        <v>被评估单位填表人：</v>
      </c>
      <c r="G27" s="3" t="str">
        <f>"评估人员："&amp;基本信息输入表!$Q$72</f>
        <v>评估人员：</v>
      </c>
    </row>
    <row r="28" customHeight="1" spans="1:1">
      <c r="A28" s="3" t="str">
        <f>"填表日期："&amp;YEAR(基本信息输入表!$O$72)&amp;"年"&amp;MONTH(基本信息输入表!$O$72)&amp;"月"&amp;DAY(基本信息输入表!$O$72)&amp;"日"</f>
        <v>填表日期：1900年1月0日</v>
      </c>
    </row>
    <row r="29" customHeight="1" spans="11:11">
      <c r="K29" s="29" t="s">
        <v>466</v>
      </c>
    </row>
  </sheetData>
  <mergeCells count="27">
    <mergeCell ref="A2:J2"/>
    <mergeCell ref="A3:J3"/>
    <mergeCell ref="L4:R4"/>
    <mergeCell ref="S4:Z4"/>
    <mergeCell ref="AA4:AC4"/>
    <mergeCell ref="AD4:AG4"/>
    <mergeCell ref="S5:V5"/>
    <mergeCell ref="W5:X5"/>
    <mergeCell ref="A24:B24"/>
    <mergeCell ref="A25:B25"/>
    <mergeCell ref="A26:B26"/>
    <mergeCell ref="L5:L6"/>
    <mergeCell ref="M5:M6"/>
    <mergeCell ref="N5:N6"/>
    <mergeCell ref="O5:O6"/>
    <mergeCell ref="P5:P6"/>
    <mergeCell ref="Q5:Q6"/>
    <mergeCell ref="R5:R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5">
      <formula1>基本信息输入表!$A$126:$A$128</formula1>
    </dataValidation>
    <dataValidation type="list" allowBlank="1" showInputMessage="1" showErrorMessage="1" sqref="L7:P25">
      <formula1>$A$108:$A$109</formula1>
    </dataValidation>
    <dataValidation type="list" allowBlank="1" showInputMessage="1" showErrorMessage="1" sqref="S7:T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0" fitToHeight="1000" orientation="landscape"/>
  <headerFooter scaleWithDoc="0">
    <oddFooter>&amp;R&amp;"宋体,常规"&amp;10&amp;P/&amp;N</oddFoot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R31"/>
  <sheetViews>
    <sheetView showGridLines="0" workbookViewId="0">
      <selection activeCell="I6" sqref="I6:J20"/>
    </sheetView>
  </sheetViews>
  <sheetFormatPr defaultColWidth="9" defaultRowHeight="15.75" customHeight="1"/>
  <cols>
    <col min="1" max="1" width="5.125" style="3" customWidth="1"/>
    <col min="2" max="2" width="21" style="3" customWidth="1"/>
    <col min="3" max="3" width="7.75" style="3" customWidth="1"/>
    <col min="4" max="4" width="11.25" style="3" customWidth="1"/>
    <col min="5" max="5" width="8.125" style="3" customWidth="1"/>
    <col min="6" max="6" width="11.125" style="3" customWidth="1"/>
    <col min="7" max="8" width="15.625" style="3" customWidth="1" outlineLevel="1"/>
    <col min="9" max="10" width="15.625" style="3" customWidth="1"/>
    <col min="11" max="11" width="9.25" style="3" customWidth="1"/>
    <col min="12" max="12" width="8.125" style="3" customWidth="1"/>
    <col min="13" max="13" width="10" style="3" customWidth="1"/>
    <col min="14" max="14" width="9" style="3"/>
    <col min="15" max="19" width="5.625" style="4" customWidth="1" outlineLevel="1"/>
    <col min="20" max="20" width="14.75" style="4" customWidth="1" outlineLevel="1"/>
    <col min="21" max="21" width="13.625" style="4" customWidth="1"/>
    <col min="22" max="24" width="5.625" style="4" customWidth="1" outlineLevel="1"/>
    <col min="25" max="25" width="7.25" style="4" customWidth="1" outlineLevel="1"/>
    <col min="26" max="26" width="5.625" style="4" customWidth="1" outlineLevel="1"/>
    <col min="27" max="28" width="8.625" style="4" customWidth="1" outlineLevel="1"/>
    <col min="29" max="29" width="14.625" style="4" customWidth="1" outlineLevel="1"/>
    <col min="30" max="30" width="13.625" style="4" customWidth="1"/>
    <col min="31" max="32" width="8.625" style="4" customWidth="1" outlineLevel="2"/>
    <col min="33" max="33" width="11.25" style="4" customWidth="1" outlineLevel="2"/>
    <col min="34" max="38" width="10.75" style="4" customWidth="1" outlineLevel="2"/>
    <col min="39" max="39" width="8.625" style="4" customWidth="1" outlineLevel="1"/>
    <col min="40" max="40" width="13.75" style="4" customWidth="1"/>
    <col min="41" max="43" width="13.625" style="4" customWidth="1" outlineLevel="1"/>
    <col min="44" max="44" width="13.625" style="4" customWidth="1"/>
    <col min="45" max="16384" width="9" style="3"/>
  </cols>
  <sheetData>
    <row r="1" customHeight="1" spans="1:1">
      <c r="A1" s="5" t="s">
        <v>435</v>
      </c>
    </row>
    <row r="2" s="1" customFormat="1" ht="30" customHeight="1" spans="1:44">
      <c r="A2" s="6" t="s">
        <v>1413</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customHeight="1" spans="1:44">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row>
    <row r="4" ht="14.1" customHeight="1" spans="1:44">
      <c r="A4" s="2"/>
      <c r="B4" s="2"/>
      <c r="C4" s="2"/>
      <c r="D4" s="2"/>
      <c r="E4" s="2"/>
      <c r="F4" s="2"/>
      <c r="G4" s="2"/>
      <c r="H4" s="2"/>
      <c r="I4" s="2"/>
      <c r="J4" s="2"/>
      <c r="K4" s="2"/>
      <c r="L4" s="2"/>
      <c r="M4" s="19" t="s">
        <v>1414</v>
      </c>
      <c r="O4" s="20" t="s">
        <v>598</v>
      </c>
      <c r="P4" s="20"/>
      <c r="Q4" s="20"/>
      <c r="R4" s="20"/>
      <c r="S4" s="20"/>
      <c r="T4" s="20"/>
      <c r="U4" s="20"/>
      <c r="V4" s="30" t="s">
        <v>599</v>
      </c>
      <c r="W4" s="31"/>
      <c r="X4" s="31"/>
      <c r="Y4" s="31"/>
      <c r="Z4" s="31"/>
      <c r="AA4" s="31"/>
      <c r="AB4" s="31"/>
      <c r="AC4" s="31"/>
      <c r="AD4" s="32"/>
      <c r="AE4" s="68" t="s">
        <v>600</v>
      </c>
      <c r="AF4" s="36"/>
      <c r="AG4" s="36"/>
      <c r="AH4" s="36"/>
      <c r="AI4" s="36"/>
      <c r="AJ4" s="36"/>
      <c r="AK4" s="36"/>
      <c r="AL4" s="36"/>
      <c r="AM4" s="36"/>
      <c r="AN4" s="37"/>
      <c r="AO4" s="33" t="s">
        <v>601</v>
      </c>
      <c r="AP4" s="33"/>
      <c r="AQ4" s="33"/>
      <c r="AR4" s="33"/>
    </row>
    <row r="5" customHeight="1" spans="1:44">
      <c r="A5" s="3" t="str">
        <f>基本信息输入表!K6&amp;"："&amp;基本信息输入表!M6</f>
        <v>被评估单位：贵州天然气能源投资股份有限公司</v>
      </c>
      <c r="M5" s="21" t="s">
        <v>469</v>
      </c>
      <c r="O5" s="20" t="s">
        <v>602</v>
      </c>
      <c r="P5" s="22" t="s">
        <v>913</v>
      </c>
      <c r="Q5" s="39" t="s">
        <v>1336</v>
      </c>
      <c r="R5" s="23" t="s">
        <v>630</v>
      </c>
      <c r="S5" s="23" t="s">
        <v>604</v>
      </c>
      <c r="T5" s="20" t="s">
        <v>605</v>
      </c>
      <c r="U5" s="20"/>
      <c r="V5" s="30" t="s">
        <v>606</v>
      </c>
      <c r="W5" s="31"/>
      <c r="X5" s="31"/>
      <c r="Y5" s="31"/>
      <c r="Z5" s="32"/>
      <c r="AA5" s="33" t="s">
        <v>607</v>
      </c>
      <c r="AB5" s="33"/>
      <c r="AC5" s="33" t="s">
        <v>608</v>
      </c>
      <c r="AD5" s="38"/>
      <c r="AE5" s="20" t="s">
        <v>609</v>
      </c>
      <c r="AF5" s="20" t="s">
        <v>657</v>
      </c>
      <c r="AG5" s="20"/>
      <c r="AH5" s="69" t="s">
        <v>658</v>
      </c>
      <c r="AI5" s="70"/>
      <c r="AJ5" s="70"/>
      <c r="AK5" s="70"/>
      <c r="AL5" s="71"/>
      <c r="AM5" s="20" t="s">
        <v>443</v>
      </c>
      <c r="AN5" s="40"/>
      <c r="AO5" s="38" t="s">
        <v>610</v>
      </c>
      <c r="AP5" s="38" t="s">
        <v>611</v>
      </c>
      <c r="AQ5" s="33" t="s">
        <v>612</v>
      </c>
      <c r="AR5" s="38"/>
    </row>
    <row r="6" s="111" customFormat="1" ht="27.75" customHeight="1" spans="1:44">
      <c r="A6" s="112" t="s">
        <v>470</v>
      </c>
      <c r="B6" s="112" t="s">
        <v>1415</v>
      </c>
      <c r="C6" s="112" t="s">
        <v>1357</v>
      </c>
      <c r="D6" s="112" t="s">
        <v>1416</v>
      </c>
      <c r="E6" s="112" t="s">
        <v>1417</v>
      </c>
      <c r="F6" s="112" t="s">
        <v>1418</v>
      </c>
      <c r="G6" s="106" t="s">
        <v>709</v>
      </c>
      <c r="H6" s="106" t="s">
        <v>695</v>
      </c>
      <c r="I6" s="11" t="s">
        <v>442</v>
      </c>
      <c r="J6" s="112" t="s">
        <v>443</v>
      </c>
      <c r="K6" s="112" t="s">
        <v>444</v>
      </c>
      <c r="L6" s="112" t="s">
        <v>445</v>
      </c>
      <c r="M6" s="112" t="s">
        <v>588</v>
      </c>
      <c r="O6" s="20"/>
      <c r="P6" s="20"/>
      <c r="Q6" s="109"/>
      <c r="R6" s="20"/>
      <c r="S6" s="20"/>
      <c r="T6" s="20"/>
      <c r="U6" s="20"/>
      <c r="V6" s="33" t="s">
        <v>617</v>
      </c>
      <c r="W6" s="33" t="s">
        <v>618</v>
      </c>
      <c r="X6" s="95" t="s">
        <v>972</v>
      </c>
      <c r="Y6" s="33" t="s">
        <v>620</v>
      </c>
      <c r="Z6" s="30" t="s">
        <v>621</v>
      </c>
      <c r="AA6" s="33" t="s">
        <v>622</v>
      </c>
      <c r="AB6" s="33" t="s">
        <v>623</v>
      </c>
      <c r="AC6" s="33"/>
      <c r="AD6" s="41"/>
      <c r="AE6" s="20"/>
      <c r="AF6" s="20" t="s">
        <v>669</v>
      </c>
      <c r="AG6" s="20" t="s">
        <v>670</v>
      </c>
      <c r="AH6" s="110" t="s">
        <v>1068</v>
      </c>
      <c r="AI6" s="110" t="s">
        <v>1419</v>
      </c>
      <c r="AJ6" s="110" t="s">
        <v>1420</v>
      </c>
      <c r="AK6" s="110"/>
      <c r="AL6" s="20"/>
      <c r="AM6" s="20"/>
      <c r="AN6" s="43"/>
      <c r="AO6" s="41"/>
      <c r="AP6" s="41"/>
      <c r="AQ6" s="33"/>
      <c r="AR6" s="41"/>
    </row>
    <row r="7" customHeight="1" spans="1:44">
      <c r="A7" s="107" t="str">
        <f>IF(B7="","",ROW()-6)</f>
        <v/>
      </c>
      <c r="B7" s="13"/>
      <c r="C7" s="9"/>
      <c r="D7" s="16"/>
      <c r="E7" s="9"/>
      <c r="F7" s="9"/>
      <c r="G7" s="15"/>
      <c r="H7" s="15"/>
      <c r="I7" s="15">
        <f>G7+H7</f>
        <v>0</v>
      </c>
      <c r="J7" s="16"/>
      <c r="K7" s="16">
        <f t="shared" ref="K7:K28" si="0">J7-I7</f>
        <v>0</v>
      </c>
      <c r="L7" s="104" t="str">
        <f>IF(I7=0,"",K7/I7*100)</f>
        <v/>
      </c>
      <c r="M7" s="27"/>
      <c r="O7" s="28"/>
      <c r="P7" s="28"/>
      <c r="Q7" s="28"/>
      <c r="R7" s="28"/>
      <c r="S7" s="28"/>
      <c r="T7" s="28"/>
      <c r="U7" s="28"/>
      <c r="V7" s="28"/>
      <c r="W7" s="28"/>
      <c r="X7" s="28"/>
      <c r="Y7" s="34"/>
      <c r="Z7" s="34"/>
      <c r="AA7" s="28"/>
      <c r="AB7" s="34"/>
      <c r="AC7" s="34"/>
      <c r="AD7" s="34"/>
      <c r="AE7" s="34"/>
      <c r="AF7" s="34" t="s">
        <v>208</v>
      </c>
      <c r="AG7" s="34"/>
      <c r="AH7" s="34"/>
      <c r="AI7" s="34"/>
      <c r="AJ7" s="34"/>
      <c r="AK7" s="34"/>
      <c r="AL7" s="34"/>
      <c r="AM7" s="34"/>
      <c r="AN7" s="34"/>
      <c r="AO7" s="44" t="str">
        <f t="shared" ref="AO7:AO27" si="1">IFERROR((AM7-I8)/(I8)*100,"")</f>
        <v/>
      </c>
      <c r="AP7" s="34"/>
      <c r="AQ7" s="34"/>
      <c r="AR7" s="34"/>
    </row>
    <row r="8" customHeight="1" spans="1:44">
      <c r="A8" s="107" t="str">
        <f t="shared" ref="A8:A27" si="2">IF(B8="","",ROW()-6)</f>
        <v/>
      </c>
      <c r="B8" s="13"/>
      <c r="C8" s="9"/>
      <c r="D8" s="16"/>
      <c r="E8" s="9"/>
      <c r="F8" s="9"/>
      <c r="G8" s="16"/>
      <c r="H8" s="16"/>
      <c r="I8" s="15">
        <f t="shared" ref="I8:I27" si="3">G8+H8</f>
        <v>0</v>
      </c>
      <c r="J8" s="16"/>
      <c r="K8" s="16">
        <f t="shared" si="0"/>
        <v>0</v>
      </c>
      <c r="L8" s="104" t="str">
        <f t="shared" ref="L8:L28" si="4">IF(I8=0,"",K8/I8*100)</f>
        <v/>
      </c>
      <c r="M8" s="27"/>
      <c r="O8" s="28"/>
      <c r="P8" s="28"/>
      <c r="Q8" s="28"/>
      <c r="R8" s="28"/>
      <c r="S8" s="28"/>
      <c r="T8" s="28"/>
      <c r="U8" s="28"/>
      <c r="V8" s="28"/>
      <c r="W8" s="28"/>
      <c r="X8" s="28"/>
      <c r="Y8" s="35"/>
      <c r="Z8" s="34"/>
      <c r="AA8" s="28"/>
      <c r="AB8" s="34"/>
      <c r="AC8" s="34"/>
      <c r="AD8" s="34"/>
      <c r="AE8" s="34"/>
      <c r="AF8" s="34"/>
      <c r="AG8" s="34"/>
      <c r="AH8" s="34"/>
      <c r="AI8" s="34"/>
      <c r="AJ8" s="34"/>
      <c r="AK8" s="34"/>
      <c r="AL8" s="34"/>
      <c r="AM8" s="34"/>
      <c r="AN8" s="34"/>
      <c r="AO8" s="44" t="str">
        <f t="shared" si="1"/>
        <v/>
      </c>
      <c r="AP8" s="34"/>
      <c r="AQ8" s="34"/>
      <c r="AR8" s="34"/>
    </row>
    <row r="9" customHeight="1" spans="1:44">
      <c r="A9" s="107" t="str">
        <f t="shared" si="2"/>
        <v/>
      </c>
      <c r="B9" s="13"/>
      <c r="C9" s="9"/>
      <c r="D9" s="16"/>
      <c r="E9" s="9"/>
      <c r="F9" s="9"/>
      <c r="G9" s="16"/>
      <c r="H9" s="16"/>
      <c r="I9" s="15">
        <f t="shared" si="3"/>
        <v>0</v>
      </c>
      <c r="J9" s="16"/>
      <c r="K9" s="16">
        <f t="shared" si="0"/>
        <v>0</v>
      </c>
      <c r="L9" s="104" t="str">
        <f t="shared" si="4"/>
        <v/>
      </c>
      <c r="M9" s="27"/>
      <c r="O9" s="28"/>
      <c r="P9" s="28"/>
      <c r="Q9" s="28"/>
      <c r="R9" s="28"/>
      <c r="S9" s="28"/>
      <c r="T9" s="28"/>
      <c r="U9" s="28"/>
      <c r="V9" s="28"/>
      <c r="W9" s="28"/>
      <c r="X9" s="28"/>
      <c r="Y9" s="35"/>
      <c r="Z9" s="34"/>
      <c r="AA9" s="28"/>
      <c r="AB9" s="34"/>
      <c r="AC9" s="34"/>
      <c r="AD9" s="34"/>
      <c r="AE9" s="34"/>
      <c r="AF9" s="34"/>
      <c r="AG9" s="34"/>
      <c r="AH9" s="34"/>
      <c r="AI9" s="34"/>
      <c r="AJ9" s="34"/>
      <c r="AK9" s="34"/>
      <c r="AL9" s="34"/>
      <c r="AM9" s="34"/>
      <c r="AN9" s="34"/>
      <c r="AO9" s="44" t="str">
        <f t="shared" si="1"/>
        <v/>
      </c>
      <c r="AP9" s="34"/>
      <c r="AQ9" s="34"/>
      <c r="AR9" s="34"/>
    </row>
    <row r="10" customHeight="1" spans="1:44">
      <c r="A10" s="107" t="str">
        <f t="shared" si="2"/>
        <v/>
      </c>
      <c r="B10" s="13"/>
      <c r="C10" s="9"/>
      <c r="D10" s="16"/>
      <c r="E10" s="9"/>
      <c r="F10" s="9"/>
      <c r="G10" s="16"/>
      <c r="H10" s="16"/>
      <c r="I10" s="15">
        <f t="shared" si="3"/>
        <v>0</v>
      </c>
      <c r="J10" s="16"/>
      <c r="K10" s="16">
        <f t="shared" si="0"/>
        <v>0</v>
      </c>
      <c r="L10" s="104" t="str">
        <f t="shared" si="4"/>
        <v/>
      </c>
      <c r="M10" s="27"/>
      <c r="O10" s="28"/>
      <c r="P10" s="28"/>
      <c r="Q10" s="28"/>
      <c r="R10" s="28"/>
      <c r="S10" s="28"/>
      <c r="T10" s="28"/>
      <c r="U10" s="28"/>
      <c r="V10" s="28"/>
      <c r="W10" s="28"/>
      <c r="X10" s="28"/>
      <c r="Y10" s="35"/>
      <c r="Z10" s="34"/>
      <c r="AA10" s="28"/>
      <c r="AB10" s="34"/>
      <c r="AC10" s="34"/>
      <c r="AD10" s="34"/>
      <c r="AE10" s="34"/>
      <c r="AF10" s="34"/>
      <c r="AG10" s="34"/>
      <c r="AH10" s="34"/>
      <c r="AI10" s="34"/>
      <c r="AJ10" s="34"/>
      <c r="AK10" s="34"/>
      <c r="AL10" s="34"/>
      <c r="AM10" s="34"/>
      <c r="AN10" s="34"/>
      <c r="AO10" s="44" t="str">
        <f t="shared" si="1"/>
        <v/>
      </c>
      <c r="AP10" s="34"/>
      <c r="AQ10" s="34"/>
      <c r="AR10" s="34"/>
    </row>
    <row r="11" customHeight="1" spans="1:44">
      <c r="A11" s="107" t="str">
        <f t="shared" si="2"/>
        <v/>
      </c>
      <c r="B11" s="13"/>
      <c r="C11" s="9"/>
      <c r="D11" s="16"/>
      <c r="E11" s="9"/>
      <c r="F11" s="9"/>
      <c r="G11" s="16"/>
      <c r="H11" s="16"/>
      <c r="I11" s="15">
        <f t="shared" si="3"/>
        <v>0</v>
      </c>
      <c r="J11" s="16"/>
      <c r="K11" s="16">
        <f t="shared" si="0"/>
        <v>0</v>
      </c>
      <c r="L11" s="104" t="str">
        <f t="shared" si="4"/>
        <v/>
      </c>
      <c r="M11" s="27"/>
      <c r="O11" s="28"/>
      <c r="P11" s="28"/>
      <c r="Q11" s="28"/>
      <c r="R11" s="28"/>
      <c r="S11" s="28"/>
      <c r="T11" s="28"/>
      <c r="U11" s="28"/>
      <c r="V11" s="28"/>
      <c r="W11" s="28"/>
      <c r="X11" s="28"/>
      <c r="Y11" s="35"/>
      <c r="Z11" s="34"/>
      <c r="AA11" s="28"/>
      <c r="AB11" s="34"/>
      <c r="AC11" s="34"/>
      <c r="AD11" s="34"/>
      <c r="AE11" s="34"/>
      <c r="AF11" s="34"/>
      <c r="AG11" s="34"/>
      <c r="AH11" s="34"/>
      <c r="AI11" s="34"/>
      <c r="AJ11" s="34"/>
      <c r="AK11" s="34"/>
      <c r="AL11" s="34"/>
      <c r="AM11" s="34"/>
      <c r="AN11" s="34"/>
      <c r="AO11" s="44" t="str">
        <f t="shared" si="1"/>
        <v/>
      </c>
      <c r="AP11" s="34"/>
      <c r="AQ11" s="34"/>
      <c r="AR11" s="34"/>
    </row>
    <row r="12" customHeight="1" spans="1:44">
      <c r="A12" s="107" t="str">
        <f t="shared" si="2"/>
        <v/>
      </c>
      <c r="B12" s="13"/>
      <c r="C12" s="9"/>
      <c r="D12" s="16"/>
      <c r="E12" s="9"/>
      <c r="F12" s="9"/>
      <c r="G12" s="16"/>
      <c r="H12" s="16"/>
      <c r="I12" s="15">
        <f t="shared" si="3"/>
        <v>0</v>
      </c>
      <c r="J12" s="16"/>
      <c r="K12" s="16">
        <f t="shared" si="0"/>
        <v>0</v>
      </c>
      <c r="L12" s="104" t="str">
        <f t="shared" si="4"/>
        <v/>
      </c>
      <c r="M12" s="27"/>
      <c r="O12" s="28"/>
      <c r="P12" s="28"/>
      <c r="Q12" s="28"/>
      <c r="R12" s="28"/>
      <c r="S12" s="28"/>
      <c r="T12" s="28"/>
      <c r="U12" s="28"/>
      <c r="V12" s="28"/>
      <c r="W12" s="28"/>
      <c r="X12" s="28"/>
      <c r="Y12" s="35"/>
      <c r="Z12" s="34"/>
      <c r="AA12" s="28"/>
      <c r="AB12" s="34"/>
      <c r="AC12" s="34"/>
      <c r="AD12" s="34"/>
      <c r="AE12" s="34"/>
      <c r="AF12" s="34"/>
      <c r="AG12" s="34"/>
      <c r="AH12" s="34"/>
      <c r="AI12" s="34"/>
      <c r="AJ12" s="34"/>
      <c r="AK12" s="34"/>
      <c r="AL12" s="34"/>
      <c r="AM12" s="34"/>
      <c r="AN12" s="34"/>
      <c r="AO12" s="44" t="str">
        <f t="shared" si="1"/>
        <v/>
      </c>
      <c r="AP12" s="34"/>
      <c r="AQ12" s="34"/>
      <c r="AR12" s="34"/>
    </row>
    <row r="13" customHeight="1" spans="1:44">
      <c r="A13" s="107" t="str">
        <f t="shared" si="2"/>
        <v/>
      </c>
      <c r="B13" s="13"/>
      <c r="C13" s="9"/>
      <c r="D13" s="16"/>
      <c r="E13" s="9"/>
      <c r="F13" s="9"/>
      <c r="G13" s="16"/>
      <c r="H13" s="16"/>
      <c r="I13" s="15">
        <f t="shared" si="3"/>
        <v>0</v>
      </c>
      <c r="J13" s="16"/>
      <c r="K13" s="16">
        <f t="shared" si="0"/>
        <v>0</v>
      </c>
      <c r="L13" s="104" t="str">
        <f t="shared" si="4"/>
        <v/>
      </c>
      <c r="M13" s="27"/>
      <c r="O13" s="28"/>
      <c r="P13" s="28"/>
      <c r="Q13" s="28"/>
      <c r="R13" s="28"/>
      <c r="S13" s="28"/>
      <c r="T13" s="28"/>
      <c r="U13" s="28"/>
      <c r="V13" s="28"/>
      <c r="W13" s="28"/>
      <c r="X13" s="28"/>
      <c r="Y13" s="35"/>
      <c r="Z13" s="34"/>
      <c r="AA13" s="28"/>
      <c r="AB13" s="34"/>
      <c r="AC13" s="34"/>
      <c r="AD13" s="34"/>
      <c r="AE13" s="34"/>
      <c r="AF13" s="34"/>
      <c r="AG13" s="34"/>
      <c r="AH13" s="34"/>
      <c r="AI13" s="34"/>
      <c r="AJ13" s="34"/>
      <c r="AK13" s="34"/>
      <c r="AL13" s="34"/>
      <c r="AM13" s="34"/>
      <c r="AN13" s="34"/>
      <c r="AO13" s="44" t="str">
        <f t="shared" si="1"/>
        <v/>
      </c>
      <c r="AP13" s="34"/>
      <c r="AQ13" s="34"/>
      <c r="AR13" s="34"/>
    </row>
    <row r="14" customHeight="1" spans="1:44">
      <c r="A14" s="107" t="str">
        <f t="shared" si="2"/>
        <v/>
      </c>
      <c r="B14" s="13"/>
      <c r="C14" s="9"/>
      <c r="D14" s="16"/>
      <c r="E14" s="9"/>
      <c r="F14" s="9"/>
      <c r="G14" s="16"/>
      <c r="H14" s="16"/>
      <c r="I14" s="15">
        <f t="shared" si="3"/>
        <v>0</v>
      </c>
      <c r="J14" s="16"/>
      <c r="K14" s="16">
        <f t="shared" si="0"/>
        <v>0</v>
      </c>
      <c r="L14" s="104" t="str">
        <f t="shared" si="4"/>
        <v/>
      </c>
      <c r="M14" s="27"/>
      <c r="O14" s="28"/>
      <c r="P14" s="28"/>
      <c r="Q14" s="28"/>
      <c r="R14" s="28"/>
      <c r="S14" s="28"/>
      <c r="T14" s="28"/>
      <c r="U14" s="28"/>
      <c r="V14" s="28"/>
      <c r="W14" s="28"/>
      <c r="X14" s="28"/>
      <c r="Y14" s="35"/>
      <c r="Z14" s="34"/>
      <c r="AA14" s="28"/>
      <c r="AB14" s="34"/>
      <c r="AC14" s="34"/>
      <c r="AD14" s="34"/>
      <c r="AE14" s="34"/>
      <c r="AF14" s="34"/>
      <c r="AG14" s="34"/>
      <c r="AH14" s="34"/>
      <c r="AI14" s="34"/>
      <c r="AJ14" s="34"/>
      <c r="AK14" s="34"/>
      <c r="AL14" s="34"/>
      <c r="AM14" s="34"/>
      <c r="AN14" s="34"/>
      <c r="AO14" s="44" t="str">
        <f>IFERROR((AM14-I19)/(I19)*100,"")</f>
        <v/>
      </c>
      <c r="AP14" s="34"/>
      <c r="AQ14" s="34"/>
      <c r="AR14" s="34"/>
    </row>
    <row r="15" customHeight="1" spans="1:44">
      <c r="A15" s="107"/>
      <c r="B15" s="13"/>
      <c r="C15" s="9"/>
      <c r="D15" s="16"/>
      <c r="E15" s="9"/>
      <c r="F15" s="9"/>
      <c r="G15" s="16"/>
      <c r="H15" s="16"/>
      <c r="I15" s="15">
        <f t="shared" si="3"/>
        <v>0</v>
      </c>
      <c r="J15" s="16"/>
      <c r="K15" s="16">
        <f t="shared" ref="K15:K19" si="5">J15-I15</f>
        <v>0</v>
      </c>
      <c r="L15" s="104"/>
      <c r="M15" s="27"/>
      <c r="O15" s="28"/>
      <c r="P15" s="28"/>
      <c r="Q15" s="28"/>
      <c r="R15" s="28"/>
      <c r="S15" s="28"/>
      <c r="T15" s="28"/>
      <c r="U15" s="28"/>
      <c r="V15" s="28"/>
      <c r="W15" s="28"/>
      <c r="X15" s="28"/>
      <c r="Y15" s="35"/>
      <c r="Z15" s="34"/>
      <c r="AA15" s="28"/>
      <c r="AB15" s="34"/>
      <c r="AC15" s="34"/>
      <c r="AD15" s="34"/>
      <c r="AE15" s="34"/>
      <c r="AF15" s="34"/>
      <c r="AG15" s="34"/>
      <c r="AH15" s="34"/>
      <c r="AI15" s="34"/>
      <c r="AJ15" s="34"/>
      <c r="AK15" s="34"/>
      <c r="AL15" s="34"/>
      <c r="AM15" s="34"/>
      <c r="AN15" s="34"/>
      <c r="AO15" s="44"/>
      <c r="AP15" s="34"/>
      <c r="AQ15" s="34"/>
      <c r="AR15" s="34"/>
    </row>
    <row r="16" customHeight="1" spans="1:44">
      <c r="A16" s="107"/>
      <c r="B16" s="13"/>
      <c r="C16" s="9"/>
      <c r="D16" s="16"/>
      <c r="E16" s="9"/>
      <c r="F16" s="9"/>
      <c r="G16" s="16"/>
      <c r="H16" s="16"/>
      <c r="I16" s="15">
        <f t="shared" si="3"/>
        <v>0</v>
      </c>
      <c r="J16" s="16"/>
      <c r="K16" s="16">
        <f t="shared" si="5"/>
        <v>0</v>
      </c>
      <c r="L16" s="104"/>
      <c r="M16" s="27"/>
      <c r="O16" s="28"/>
      <c r="P16" s="28"/>
      <c r="Q16" s="28"/>
      <c r="R16" s="28"/>
      <c r="S16" s="28"/>
      <c r="T16" s="28"/>
      <c r="U16" s="28"/>
      <c r="V16" s="28"/>
      <c r="W16" s="28"/>
      <c r="X16" s="28"/>
      <c r="Y16" s="35"/>
      <c r="Z16" s="34"/>
      <c r="AA16" s="28"/>
      <c r="AB16" s="34"/>
      <c r="AC16" s="34"/>
      <c r="AD16" s="34"/>
      <c r="AE16" s="34"/>
      <c r="AF16" s="34"/>
      <c r="AG16" s="34"/>
      <c r="AH16" s="34"/>
      <c r="AI16" s="34"/>
      <c r="AJ16" s="34"/>
      <c r="AK16" s="34"/>
      <c r="AL16" s="34"/>
      <c r="AM16" s="34"/>
      <c r="AN16" s="34"/>
      <c r="AO16" s="44"/>
      <c r="AP16" s="34"/>
      <c r="AQ16" s="34"/>
      <c r="AR16" s="34"/>
    </row>
    <row r="17" customHeight="1" spans="1:44">
      <c r="A17" s="107"/>
      <c r="B17" s="13"/>
      <c r="C17" s="9"/>
      <c r="D17" s="16"/>
      <c r="E17" s="9"/>
      <c r="F17" s="9"/>
      <c r="G17" s="16"/>
      <c r="H17" s="16"/>
      <c r="I17" s="15">
        <f t="shared" si="3"/>
        <v>0</v>
      </c>
      <c r="J17" s="16"/>
      <c r="K17" s="16">
        <f t="shared" si="5"/>
        <v>0</v>
      </c>
      <c r="L17" s="104"/>
      <c r="M17" s="27"/>
      <c r="O17" s="28"/>
      <c r="P17" s="28"/>
      <c r="Q17" s="28"/>
      <c r="R17" s="28"/>
      <c r="S17" s="28"/>
      <c r="T17" s="28"/>
      <c r="U17" s="28"/>
      <c r="V17" s="28"/>
      <c r="W17" s="28"/>
      <c r="X17" s="28"/>
      <c r="Y17" s="35"/>
      <c r="Z17" s="34"/>
      <c r="AA17" s="28"/>
      <c r="AB17" s="34"/>
      <c r="AC17" s="34"/>
      <c r="AD17" s="34"/>
      <c r="AE17" s="34"/>
      <c r="AF17" s="34"/>
      <c r="AG17" s="34"/>
      <c r="AH17" s="34"/>
      <c r="AI17" s="34"/>
      <c r="AJ17" s="34"/>
      <c r="AK17" s="34"/>
      <c r="AL17" s="34"/>
      <c r="AM17" s="34"/>
      <c r="AN17" s="34"/>
      <c r="AO17" s="44"/>
      <c r="AP17" s="34"/>
      <c r="AQ17" s="34"/>
      <c r="AR17" s="34"/>
    </row>
    <row r="18" customHeight="1" spans="1:44">
      <c r="A18" s="107"/>
      <c r="B18" s="13"/>
      <c r="C18" s="9"/>
      <c r="D18" s="16"/>
      <c r="E18" s="9"/>
      <c r="F18" s="9"/>
      <c r="G18" s="16"/>
      <c r="H18" s="16"/>
      <c r="I18" s="15">
        <f t="shared" si="3"/>
        <v>0</v>
      </c>
      <c r="J18" s="16"/>
      <c r="K18" s="16">
        <f t="shared" si="5"/>
        <v>0</v>
      </c>
      <c r="L18" s="104"/>
      <c r="M18" s="27"/>
      <c r="O18" s="28"/>
      <c r="P18" s="28"/>
      <c r="Q18" s="28"/>
      <c r="R18" s="28"/>
      <c r="S18" s="28"/>
      <c r="T18" s="28"/>
      <c r="U18" s="28"/>
      <c r="V18" s="28"/>
      <c r="W18" s="28"/>
      <c r="X18" s="28"/>
      <c r="Y18" s="35"/>
      <c r="Z18" s="34"/>
      <c r="AA18" s="28"/>
      <c r="AB18" s="34"/>
      <c r="AC18" s="34"/>
      <c r="AD18" s="34"/>
      <c r="AE18" s="34"/>
      <c r="AF18" s="34"/>
      <c r="AG18" s="34"/>
      <c r="AH18" s="34"/>
      <c r="AI18" s="34"/>
      <c r="AJ18" s="34"/>
      <c r="AK18" s="34"/>
      <c r="AL18" s="34"/>
      <c r="AM18" s="34"/>
      <c r="AN18" s="34"/>
      <c r="AO18" s="44"/>
      <c r="AP18" s="34"/>
      <c r="AQ18" s="34"/>
      <c r="AR18" s="34"/>
    </row>
    <row r="19" customHeight="1" spans="1:44">
      <c r="A19" s="107" t="str">
        <f t="shared" si="2"/>
        <v/>
      </c>
      <c r="B19" s="13"/>
      <c r="C19" s="9"/>
      <c r="D19" s="16"/>
      <c r="E19" s="9"/>
      <c r="F19" s="9"/>
      <c r="G19" s="16"/>
      <c r="H19" s="16"/>
      <c r="I19" s="15">
        <f t="shared" si="3"/>
        <v>0</v>
      </c>
      <c r="J19" s="16"/>
      <c r="K19" s="16">
        <f t="shared" si="5"/>
        <v>0</v>
      </c>
      <c r="L19" s="104" t="str">
        <f t="shared" si="4"/>
        <v/>
      </c>
      <c r="M19" s="27"/>
      <c r="O19" s="28"/>
      <c r="P19" s="28"/>
      <c r="Q19" s="28"/>
      <c r="R19" s="28"/>
      <c r="S19" s="28"/>
      <c r="T19" s="28"/>
      <c r="U19" s="28"/>
      <c r="V19" s="28"/>
      <c r="W19" s="28"/>
      <c r="X19" s="28"/>
      <c r="Y19" s="35"/>
      <c r="Z19" s="34"/>
      <c r="AA19" s="28"/>
      <c r="AB19" s="34"/>
      <c r="AC19" s="34"/>
      <c r="AD19" s="34"/>
      <c r="AE19" s="34"/>
      <c r="AF19" s="34"/>
      <c r="AG19" s="34"/>
      <c r="AH19" s="34"/>
      <c r="AI19" s="34"/>
      <c r="AJ19" s="34"/>
      <c r="AK19" s="34"/>
      <c r="AL19" s="34"/>
      <c r="AM19" s="34"/>
      <c r="AN19" s="34"/>
      <c r="AO19" s="44" t="str">
        <f t="shared" si="1"/>
        <v/>
      </c>
      <c r="AP19" s="34"/>
      <c r="AQ19" s="34"/>
      <c r="AR19" s="34"/>
    </row>
    <row r="20" customHeight="1" spans="1:44">
      <c r="A20" s="107" t="str">
        <f t="shared" si="2"/>
        <v/>
      </c>
      <c r="B20" s="13"/>
      <c r="C20" s="9"/>
      <c r="D20" s="16"/>
      <c r="E20" s="9"/>
      <c r="F20" s="9"/>
      <c r="G20" s="16"/>
      <c r="H20" s="16"/>
      <c r="I20" s="15">
        <f t="shared" si="3"/>
        <v>0</v>
      </c>
      <c r="J20" s="16"/>
      <c r="K20" s="16">
        <f t="shared" si="0"/>
        <v>0</v>
      </c>
      <c r="L20" s="104" t="str">
        <f t="shared" si="4"/>
        <v/>
      </c>
      <c r="M20" s="27"/>
      <c r="O20" s="28"/>
      <c r="P20" s="28"/>
      <c r="Q20" s="28"/>
      <c r="R20" s="28"/>
      <c r="S20" s="28"/>
      <c r="T20" s="28"/>
      <c r="U20" s="28"/>
      <c r="V20" s="28"/>
      <c r="W20" s="28"/>
      <c r="X20" s="28"/>
      <c r="Y20" s="35"/>
      <c r="Z20" s="34"/>
      <c r="AA20" s="28"/>
      <c r="AB20" s="34"/>
      <c r="AC20" s="34"/>
      <c r="AD20" s="34"/>
      <c r="AE20" s="34"/>
      <c r="AF20" s="34"/>
      <c r="AG20" s="34"/>
      <c r="AH20" s="34"/>
      <c r="AI20" s="34"/>
      <c r="AJ20" s="34"/>
      <c r="AK20" s="34"/>
      <c r="AL20" s="34"/>
      <c r="AM20" s="34"/>
      <c r="AN20" s="34"/>
      <c r="AO20" s="44" t="str">
        <f t="shared" si="1"/>
        <v/>
      </c>
      <c r="AP20" s="34"/>
      <c r="AQ20" s="34"/>
      <c r="AR20" s="34"/>
    </row>
    <row r="21" customHeight="1" spans="1:44">
      <c r="A21" s="107" t="str">
        <f t="shared" si="2"/>
        <v/>
      </c>
      <c r="B21" s="13"/>
      <c r="C21" s="9"/>
      <c r="D21" s="16"/>
      <c r="E21" s="9"/>
      <c r="F21" s="9"/>
      <c r="G21" s="16"/>
      <c r="H21" s="16"/>
      <c r="I21" s="15">
        <f t="shared" si="3"/>
        <v>0</v>
      </c>
      <c r="J21" s="16"/>
      <c r="K21" s="16">
        <f t="shared" si="0"/>
        <v>0</v>
      </c>
      <c r="L21" s="104" t="str">
        <f t="shared" si="4"/>
        <v/>
      </c>
      <c r="M21" s="27"/>
      <c r="O21" s="28"/>
      <c r="P21" s="28"/>
      <c r="Q21" s="28"/>
      <c r="R21" s="28"/>
      <c r="S21" s="28"/>
      <c r="T21" s="28"/>
      <c r="U21" s="28"/>
      <c r="V21" s="28"/>
      <c r="W21" s="28"/>
      <c r="X21" s="28"/>
      <c r="Y21" s="35"/>
      <c r="Z21" s="34"/>
      <c r="AA21" s="28"/>
      <c r="AB21" s="34"/>
      <c r="AC21" s="34"/>
      <c r="AD21" s="34"/>
      <c r="AE21" s="34"/>
      <c r="AF21" s="34"/>
      <c r="AG21" s="34"/>
      <c r="AH21" s="34"/>
      <c r="AI21" s="34"/>
      <c r="AJ21" s="34"/>
      <c r="AK21" s="34"/>
      <c r="AL21" s="34"/>
      <c r="AM21" s="34"/>
      <c r="AN21" s="34"/>
      <c r="AO21" s="44" t="str">
        <f t="shared" si="1"/>
        <v/>
      </c>
      <c r="AP21" s="34"/>
      <c r="AQ21" s="34"/>
      <c r="AR21" s="34"/>
    </row>
    <row r="22" customHeight="1" spans="1:44">
      <c r="A22" s="107" t="str">
        <f t="shared" si="2"/>
        <v/>
      </c>
      <c r="B22" s="13"/>
      <c r="C22" s="9"/>
      <c r="D22" s="16"/>
      <c r="E22" s="9"/>
      <c r="F22" s="9"/>
      <c r="G22" s="16"/>
      <c r="H22" s="16"/>
      <c r="I22" s="15">
        <f t="shared" si="3"/>
        <v>0</v>
      </c>
      <c r="J22" s="16"/>
      <c r="K22" s="16">
        <f t="shared" si="0"/>
        <v>0</v>
      </c>
      <c r="L22" s="104" t="str">
        <f t="shared" si="4"/>
        <v/>
      </c>
      <c r="M22" s="27"/>
      <c r="O22" s="28"/>
      <c r="P22" s="28"/>
      <c r="Q22" s="28"/>
      <c r="R22" s="28"/>
      <c r="S22" s="28"/>
      <c r="T22" s="28"/>
      <c r="U22" s="28"/>
      <c r="V22" s="28"/>
      <c r="W22" s="28"/>
      <c r="X22" s="28"/>
      <c r="Y22" s="35"/>
      <c r="Z22" s="34"/>
      <c r="AA22" s="28"/>
      <c r="AB22" s="34"/>
      <c r="AC22" s="34"/>
      <c r="AD22" s="34"/>
      <c r="AE22" s="34"/>
      <c r="AF22" s="34"/>
      <c r="AG22" s="34"/>
      <c r="AH22" s="34"/>
      <c r="AI22" s="34"/>
      <c r="AJ22" s="34"/>
      <c r="AK22" s="34"/>
      <c r="AL22" s="34"/>
      <c r="AM22" s="34"/>
      <c r="AN22" s="34"/>
      <c r="AO22" s="44" t="str">
        <f t="shared" si="1"/>
        <v/>
      </c>
      <c r="AP22" s="34"/>
      <c r="AQ22" s="34"/>
      <c r="AR22" s="34"/>
    </row>
    <row r="23" customHeight="1" spans="1:44">
      <c r="A23" s="107" t="str">
        <f t="shared" si="2"/>
        <v/>
      </c>
      <c r="B23" s="13"/>
      <c r="C23" s="9"/>
      <c r="D23" s="16"/>
      <c r="E23" s="9"/>
      <c r="F23" s="9"/>
      <c r="G23" s="16"/>
      <c r="H23" s="16"/>
      <c r="I23" s="15">
        <f t="shared" si="3"/>
        <v>0</v>
      </c>
      <c r="J23" s="16"/>
      <c r="K23" s="16">
        <f t="shared" si="0"/>
        <v>0</v>
      </c>
      <c r="L23" s="104" t="str">
        <f t="shared" si="4"/>
        <v/>
      </c>
      <c r="M23" s="27"/>
      <c r="O23" s="28"/>
      <c r="P23" s="28"/>
      <c r="Q23" s="28"/>
      <c r="R23" s="28"/>
      <c r="S23" s="28"/>
      <c r="T23" s="28"/>
      <c r="U23" s="28"/>
      <c r="V23" s="28"/>
      <c r="W23" s="28"/>
      <c r="X23" s="28"/>
      <c r="Y23" s="35"/>
      <c r="Z23" s="34"/>
      <c r="AA23" s="28"/>
      <c r="AB23" s="34"/>
      <c r="AC23" s="34"/>
      <c r="AD23" s="34"/>
      <c r="AE23" s="34"/>
      <c r="AF23" s="34"/>
      <c r="AG23" s="34"/>
      <c r="AH23" s="34"/>
      <c r="AI23" s="34"/>
      <c r="AJ23" s="34"/>
      <c r="AK23" s="34"/>
      <c r="AL23" s="34"/>
      <c r="AM23" s="34"/>
      <c r="AN23" s="34"/>
      <c r="AO23" s="44" t="str">
        <f t="shared" si="1"/>
        <v/>
      </c>
      <c r="AP23" s="34"/>
      <c r="AQ23" s="34"/>
      <c r="AR23" s="34"/>
    </row>
    <row r="24" customHeight="1" spans="1:44">
      <c r="A24" s="107" t="str">
        <f t="shared" si="2"/>
        <v/>
      </c>
      <c r="B24" s="13"/>
      <c r="C24" s="9"/>
      <c r="D24" s="16"/>
      <c r="E24" s="9"/>
      <c r="F24" s="9"/>
      <c r="G24" s="16"/>
      <c r="H24" s="16"/>
      <c r="I24" s="15">
        <f t="shared" si="3"/>
        <v>0</v>
      </c>
      <c r="J24" s="16"/>
      <c r="K24" s="16">
        <f t="shared" si="0"/>
        <v>0</v>
      </c>
      <c r="L24" s="104" t="str">
        <f t="shared" si="4"/>
        <v/>
      </c>
      <c r="M24" s="27"/>
      <c r="O24" s="28"/>
      <c r="P24" s="28"/>
      <c r="Q24" s="28"/>
      <c r="R24" s="28"/>
      <c r="S24" s="28"/>
      <c r="T24" s="28"/>
      <c r="U24" s="28"/>
      <c r="V24" s="28"/>
      <c r="W24" s="28"/>
      <c r="X24" s="28"/>
      <c r="Y24" s="35"/>
      <c r="Z24" s="34"/>
      <c r="AA24" s="28"/>
      <c r="AB24" s="34"/>
      <c r="AC24" s="34"/>
      <c r="AD24" s="34"/>
      <c r="AE24" s="34"/>
      <c r="AF24" s="34"/>
      <c r="AG24" s="34"/>
      <c r="AH24" s="34"/>
      <c r="AI24" s="34"/>
      <c r="AJ24" s="34"/>
      <c r="AK24" s="34"/>
      <c r="AL24" s="34"/>
      <c r="AM24" s="34"/>
      <c r="AN24" s="34"/>
      <c r="AO24" s="44" t="str">
        <f t="shared" si="1"/>
        <v/>
      </c>
      <c r="AP24" s="34"/>
      <c r="AQ24" s="34"/>
      <c r="AR24" s="34"/>
    </row>
    <row r="25" customHeight="1" spans="1:44">
      <c r="A25" s="107" t="str">
        <f t="shared" si="2"/>
        <v/>
      </c>
      <c r="B25" s="13"/>
      <c r="C25" s="9"/>
      <c r="D25" s="16"/>
      <c r="E25" s="9"/>
      <c r="F25" s="9"/>
      <c r="G25" s="16"/>
      <c r="H25" s="16"/>
      <c r="I25" s="15">
        <f t="shared" si="3"/>
        <v>0</v>
      </c>
      <c r="J25" s="16"/>
      <c r="K25" s="16">
        <f t="shared" si="0"/>
        <v>0</v>
      </c>
      <c r="L25" s="104" t="str">
        <f t="shared" si="4"/>
        <v/>
      </c>
      <c r="M25" s="27"/>
      <c r="O25" s="28"/>
      <c r="P25" s="28"/>
      <c r="Q25" s="28"/>
      <c r="R25" s="28"/>
      <c r="S25" s="28"/>
      <c r="T25" s="28"/>
      <c r="U25" s="28"/>
      <c r="V25" s="28"/>
      <c r="W25" s="28"/>
      <c r="X25" s="28"/>
      <c r="Y25" s="35"/>
      <c r="Z25" s="34"/>
      <c r="AA25" s="28"/>
      <c r="AB25" s="34"/>
      <c r="AC25" s="34"/>
      <c r="AD25" s="34"/>
      <c r="AE25" s="34"/>
      <c r="AF25" s="34"/>
      <c r="AG25" s="34"/>
      <c r="AH25" s="34"/>
      <c r="AI25" s="34"/>
      <c r="AJ25" s="34"/>
      <c r="AK25" s="34"/>
      <c r="AL25" s="34"/>
      <c r="AM25" s="34"/>
      <c r="AN25" s="34"/>
      <c r="AO25" s="44" t="str">
        <f>IFERROR((AM25-#REF!)/(#REF!)*100,"")</f>
        <v/>
      </c>
      <c r="AP25" s="34"/>
      <c r="AQ25" s="34"/>
      <c r="AR25" s="34"/>
    </row>
    <row r="26" customHeight="1" spans="1:44">
      <c r="A26" s="107" t="str">
        <f t="shared" si="2"/>
        <v/>
      </c>
      <c r="B26" s="13"/>
      <c r="C26" s="9"/>
      <c r="D26" s="16"/>
      <c r="E26" s="9"/>
      <c r="F26" s="9"/>
      <c r="G26" s="16"/>
      <c r="H26" s="16"/>
      <c r="I26" s="15">
        <f t="shared" si="3"/>
        <v>0</v>
      </c>
      <c r="J26" s="16"/>
      <c r="K26" s="16">
        <f t="shared" si="0"/>
        <v>0</v>
      </c>
      <c r="L26" s="104" t="str">
        <f t="shared" si="4"/>
        <v/>
      </c>
      <c r="M26" s="27"/>
      <c r="O26" s="28"/>
      <c r="P26" s="28"/>
      <c r="Q26" s="28"/>
      <c r="R26" s="28"/>
      <c r="S26" s="28"/>
      <c r="T26" s="28"/>
      <c r="U26" s="28"/>
      <c r="V26" s="28"/>
      <c r="W26" s="28"/>
      <c r="X26" s="28"/>
      <c r="Y26" s="35"/>
      <c r="Z26" s="34"/>
      <c r="AA26" s="28"/>
      <c r="AB26" s="34"/>
      <c r="AC26" s="34"/>
      <c r="AD26" s="34"/>
      <c r="AE26" s="34"/>
      <c r="AF26" s="34"/>
      <c r="AG26" s="34"/>
      <c r="AH26" s="34"/>
      <c r="AI26" s="34"/>
      <c r="AJ26" s="34"/>
      <c r="AK26" s="34"/>
      <c r="AL26" s="34"/>
      <c r="AM26" s="34"/>
      <c r="AN26" s="34"/>
      <c r="AO26" s="44" t="str">
        <f t="shared" si="1"/>
        <v/>
      </c>
      <c r="AP26" s="34"/>
      <c r="AQ26" s="34"/>
      <c r="AR26" s="34"/>
    </row>
    <row r="27" customHeight="1" spans="1:44">
      <c r="A27" s="107" t="str">
        <f t="shared" si="2"/>
        <v/>
      </c>
      <c r="B27" s="13"/>
      <c r="C27" s="9"/>
      <c r="D27" s="16"/>
      <c r="E27" s="9"/>
      <c r="F27" s="9"/>
      <c r="G27" s="16"/>
      <c r="H27" s="16"/>
      <c r="I27" s="15">
        <f t="shared" si="3"/>
        <v>0</v>
      </c>
      <c r="J27" s="16"/>
      <c r="K27" s="16">
        <f t="shared" si="0"/>
        <v>0</v>
      </c>
      <c r="L27" s="104" t="str">
        <f t="shared" si="4"/>
        <v/>
      </c>
      <c r="M27" s="27"/>
      <c r="O27" s="28"/>
      <c r="P27" s="28"/>
      <c r="Q27" s="28"/>
      <c r="R27" s="28"/>
      <c r="S27" s="28"/>
      <c r="T27" s="28"/>
      <c r="U27" s="28"/>
      <c r="V27" s="28"/>
      <c r="W27" s="28"/>
      <c r="X27" s="28"/>
      <c r="Y27" s="35"/>
      <c r="Z27" s="34"/>
      <c r="AA27" s="28"/>
      <c r="AB27" s="34"/>
      <c r="AC27" s="34"/>
      <c r="AD27" s="34"/>
      <c r="AE27" s="34"/>
      <c r="AF27" s="34"/>
      <c r="AG27" s="34"/>
      <c r="AH27" s="34"/>
      <c r="AI27" s="34"/>
      <c r="AJ27" s="34"/>
      <c r="AK27" s="34"/>
      <c r="AL27" s="34"/>
      <c r="AM27" s="34"/>
      <c r="AN27" s="34"/>
      <c r="AO27" s="44" t="str">
        <f t="shared" si="1"/>
        <v/>
      </c>
      <c r="AP27" s="34"/>
      <c r="AQ27" s="34"/>
      <c r="AR27" s="34"/>
    </row>
    <row r="28" customHeight="1" spans="1:13">
      <c r="A28" s="17" t="s">
        <v>1421</v>
      </c>
      <c r="B28" s="14"/>
      <c r="C28" s="9"/>
      <c r="D28" s="16"/>
      <c r="E28" s="9"/>
      <c r="F28" s="9"/>
      <c r="G28" s="16">
        <f>SUM(G7:G27)</f>
        <v>0</v>
      </c>
      <c r="H28" s="16">
        <f>SUM(H7:H27)</f>
        <v>0</v>
      </c>
      <c r="I28" s="16">
        <f>SUM(I7:I27)</f>
        <v>0</v>
      </c>
      <c r="J28" s="16">
        <f>SUM(J7:J27)</f>
        <v>0</v>
      </c>
      <c r="K28" s="16">
        <f t="shared" si="0"/>
        <v>0</v>
      </c>
      <c r="L28" s="104" t="str">
        <f t="shared" si="4"/>
        <v/>
      </c>
      <c r="M28" s="27"/>
    </row>
    <row r="29" customHeight="1" spans="1:10">
      <c r="A29" s="3" t="str">
        <f>基本信息输入表!$K$6&amp;"填表人："&amp;基本信息输入表!$M$73</f>
        <v>被评估单位填表人：</v>
      </c>
      <c r="J29" s="3" t="str">
        <f>"评估人员："&amp;基本信息输入表!$Q$73</f>
        <v>评估人员：</v>
      </c>
    </row>
    <row r="30" customHeight="1" spans="1:1">
      <c r="A30" s="3" t="str">
        <f>"填表日期："&amp;YEAR(基本信息输入表!$O$73)&amp;"年"&amp;MONTH(基本信息输入表!$O$73)&amp;"月"&amp;DAY(基本信息输入表!$O$73)&amp;"日"</f>
        <v>填表日期：1900年1月0日</v>
      </c>
    </row>
    <row r="31" customHeight="1" spans="14:14">
      <c r="N31" s="29" t="s">
        <v>466</v>
      </c>
    </row>
  </sheetData>
  <mergeCells count="27">
    <mergeCell ref="A2:M2"/>
    <mergeCell ref="A3:M3"/>
    <mergeCell ref="O4:U4"/>
    <mergeCell ref="V4:AD4"/>
    <mergeCell ref="AE4:AN4"/>
    <mergeCell ref="AO4:AR4"/>
    <mergeCell ref="V5:Z5"/>
    <mergeCell ref="AA5:AB5"/>
    <mergeCell ref="AF5:AG5"/>
    <mergeCell ref="AH5:AL5"/>
    <mergeCell ref="A28:B28"/>
    <mergeCell ref="O5:O6"/>
    <mergeCell ref="P5:P6"/>
    <mergeCell ref="Q5:Q6"/>
    <mergeCell ref="R5:R6"/>
    <mergeCell ref="S5:S6"/>
    <mergeCell ref="T5:T6"/>
    <mergeCell ref="U5:U6"/>
    <mergeCell ref="AC5:AC6"/>
    <mergeCell ref="AD5:AD6"/>
    <mergeCell ref="AE5:AE6"/>
    <mergeCell ref="AM5:AM6"/>
    <mergeCell ref="AN5:AN6"/>
    <mergeCell ref="AO5:AO6"/>
    <mergeCell ref="AP5:AP6"/>
    <mergeCell ref="AQ5:AQ6"/>
    <mergeCell ref="AR5:AR6"/>
  </mergeCells>
  <dataValidations count="3">
    <dataValidation type="list" allowBlank="1" showInputMessage="1" showErrorMessage="1" sqref="AA7:AA27">
      <formula1>基本信息输入表!$A$126:$A$128</formula1>
    </dataValidation>
    <dataValidation type="list" allowBlank="1" showInputMessage="1" showErrorMessage="1" sqref="V7:X27">
      <formula1>$A$108:$A$109</formula1>
    </dataValidation>
    <dataValidation type="list" allowBlank="1" showInputMessage="1" showErrorMessage="1" sqref="O7:S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5" fitToHeight="1000" orientation="landscape"/>
  <headerFooter scaleWithDoc="0">
    <oddFooter>&amp;R&amp;"宋体,常规"&amp;10&amp;P/&amp;N</oddFoot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L29"/>
  <sheetViews>
    <sheetView showGridLines="0" workbookViewId="0">
      <selection activeCell="I6" sqref="I5:J20"/>
    </sheetView>
  </sheetViews>
  <sheetFormatPr defaultColWidth="9" defaultRowHeight="15.75" customHeight="1"/>
  <cols>
    <col min="1" max="1" width="8.25" style="3" customWidth="1"/>
    <col min="2" max="2" width="29.75" style="3" customWidth="1"/>
    <col min="3" max="3" width="13.625" style="3" customWidth="1"/>
    <col min="4" max="5" width="15.625" style="3" customWidth="1" outlineLevel="1"/>
    <col min="6" max="7" width="15.625" style="3" customWidth="1"/>
    <col min="8" max="8" width="16.75" style="3" customWidth="1"/>
    <col min="9" max="9" width="9" style="3"/>
    <col min="10" max="14" width="5.625" style="4" customWidth="1" outlineLevel="1"/>
    <col min="15" max="15" width="14.75" style="4" customWidth="1" outlineLevel="1"/>
    <col min="16" max="16" width="13.625" style="4" customWidth="1"/>
    <col min="17" max="18" width="5.625" style="4" customWidth="1" outlineLevel="1"/>
    <col min="19" max="19" width="7.25" style="4" customWidth="1" outlineLevel="1"/>
    <col min="20" max="20" width="5.625" style="4" customWidth="1" outlineLevel="1"/>
    <col min="21" max="22" width="8.625" style="4" customWidth="1" outlineLevel="1"/>
    <col min="23" max="23" width="14.625" style="4" customWidth="1" outlineLevel="1"/>
    <col min="24" max="24" width="13.625" style="4" customWidth="1"/>
    <col min="25" max="26" width="8.625" style="4" customWidth="1" outlineLevel="2"/>
    <col min="27" max="27" width="11.25" style="4" customWidth="1" outlineLevel="2"/>
    <col min="28" max="32" width="10.75" style="4" customWidth="1" outlineLevel="2"/>
    <col min="33" max="33" width="8.625" style="4" customWidth="1" outlineLevel="1"/>
    <col min="34" max="34" width="13.75" style="4" customWidth="1"/>
    <col min="35" max="37" width="13.625" style="4" customWidth="1" outlineLevel="1"/>
    <col min="38" max="38" width="13.625" style="4" customWidth="1"/>
    <col min="39" max="16384" width="9" style="3"/>
  </cols>
  <sheetData>
    <row r="1" customHeight="1" spans="1:1">
      <c r="A1" s="5" t="s">
        <v>435</v>
      </c>
    </row>
    <row r="2" s="1" customFormat="1" ht="30" customHeight="1" spans="1:38">
      <c r="A2" s="6" t="s">
        <v>1422</v>
      </c>
      <c r="B2" s="45"/>
      <c r="C2" s="45"/>
      <c r="D2" s="45"/>
      <c r="E2" s="45"/>
      <c r="F2" s="45"/>
      <c r="G2" s="45"/>
      <c r="H2" s="45"/>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customHeight="1" spans="1:38">
      <c r="A3" s="2" t="str">
        <f>"评估基准日："&amp;TEXT(基本信息输入表!M7,"yyyy年mm月dd日")</f>
        <v>评估基准日：2024年06月30日</v>
      </c>
      <c r="B3" s="2"/>
      <c r="C3" s="2"/>
      <c r="D3" s="2"/>
      <c r="E3" s="2"/>
      <c r="F3" s="2"/>
      <c r="G3" s="2"/>
      <c r="H3" s="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ht="14.1" customHeight="1" spans="1:38">
      <c r="A4" s="2"/>
      <c r="B4" s="2"/>
      <c r="C4" s="2"/>
      <c r="D4" s="2"/>
      <c r="E4" s="2"/>
      <c r="F4" s="2"/>
      <c r="G4" s="2"/>
      <c r="H4" s="19" t="s">
        <v>1423</v>
      </c>
      <c r="J4" s="20" t="s">
        <v>598</v>
      </c>
      <c r="K4" s="20"/>
      <c r="L4" s="20"/>
      <c r="M4" s="20"/>
      <c r="N4" s="20"/>
      <c r="O4" s="20"/>
      <c r="P4" s="20"/>
      <c r="Q4" s="30" t="s">
        <v>599</v>
      </c>
      <c r="R4" s="31"/>
      <c r="S4" s="31"/>
      <c r="T4" s="31"/>
      <c r="U4" s="31"/>
      <c r="V4" s="31"/>
      <c r="W4" s="31"/>
      <c r="X4" s="32"/>
      <c r="Y4" s="68" t="s">
        <v>600</v>
      </c>
      <c r="Z4" s="36"/>
      <c r="AA4" s="36"/>
      <c r="AB4" s="36"/>
      <c r="AC4" s="36"/>
      <c r="AD4" s="36"/>
      <c r="AE4" s="36"/>
      <c r="AF4" s="36"/>
      <c r="AG4" s="36"/>
      <c r="AH4" s="37"/>
      <c r="AI4" s="33" t="s">
        <v>601</v>
      </c>
      <c r="AJ4" s="33"/>
      <c r="AK4" s="33"/>
      <c r="AL4" s="33"/>
    </row>
    <row r="5" customHeight="1" spans="1:38">
      <c r="A5" s="3" t="str">
        <f>基本信息输入表!K6&amp;"："&amp;基本信息输入表!M6</f>
        <v>被评估单位：贵州天然气能源投资股份有限公司</v>
      </c>
      <c r="H5" s="21" t="s">
        <v>469</v>
      </c>
      <c r="J5" s="20" t="s">
        <v>602</v>
      </c>
      <c r="K5" s="22" t="s">
        <v>913</v>
      </c>
      <c r="L5" s="39" t="s">
        <v>1336</v>
      </c>
      <c r="M5" s="23" t="s">
        <v>630</v>
      </c>
      <c r="N5" s="23" t="s">
        <v>604</v>
      </c>
      <c r="O5" s="20" t="s">
        <v>605</v>
      </c>
      <c r="P5" s="20"/>
      <c r="Q5" s="30" t="s">
        <v>606</v>
      </c>
      <c r="R5" s="31"/>
      <c r="S5" s="31"/>
      <c r="T5" s="32"/>
      <c r="U5" s="33" t="s">
        <v>607</v>
      </c>
      <c r="V5" s="33"/>
      <c r="W5" s="33" t="s">
        <v>608</v>
      </c>
      <c r="X5" s="38"/>
      <c r="Y5" s="20" t="s">
        <v>609</v>
      </c>
      <c r="Z5" s="20" t="s">
        <v>657</v>
      </c>
      <c r="AA5" s="20"/>
      <c r="AB5" s="69" t="s">
        <v>658</v>
      </c>
      <c r="AC5" s="70"/>
      <c r="AD5" s="70"/>
      <c r="AE5" s="70"/>
      <c r="AF5" s="71"/>
      <c r="AG5" s="20" t="s">
        <v>443</v>
      </c>
      <c r="AH5" s="40"/>
      <c r="AI5" s="38" t="s">
        <v>610</v>
      </c>
      <c r="AJ5" s="38" t="s">
        <v>611</v>
      </c>
      <c r="AK5" s="33" t="s">
        <v>612</v>
      </c>
      <c r="AL5" s="38"/>
    </row>
    <row r="6" s="2" customFormat="1" customHeight="1" spans="1:38">
      <c r="A6" s="9" t="s">
        <v>470</v>
      </c>
      <c r="B6" s="9" t="s">
        <v>1401</v>
      </c>
      <c r="C6" s="9" t="s">
        <v>731</v>
      </c>
      <c r="D6" s="106" t="s">
        <v>709</v>
      </c>
      <c r="E6" s="106" t="s">
        <v>695</v>
      </c>
      <c r="F6" s="11" t="s">
        <v>442</v>
      </c>
      <c r="G6" s="9" t="s">
        <v>443</v>
      </c>
      <c r="H6" s="9" t="s">
        <v>588</v>
      </c>
      <c r="J6" s="20"/>
      <c r="K6" s="20"/>
      <c r="L6" s="109"/>
      <c r="M6" s="20"/>
      <c r="N6" s="20"/>
      <c r="O6" s="20"/>
      <c r="P6" s="20"/>
      <c r="Q6" s="33" t="s">
        <v>617</v>
      </c>
      <c r="R6" s="33" t="s">
        <v>618</v>
      </c>
      <c r="S6" s="33" t="s">
        <v>620</v>
      </c>
      <c r="T6" s="30" t="s">
        <v>621</v>
      </c>
      <c r="U6" s="33" t="s">
        <v>622</v>
      </c>
      <c r="V6" s="33" t="s">
        <v>623</v>
      </c>
      <c r="W6" s="33"/>
      <c r="X6" s="41"/>
      <c r="Y6" s="20"/>
      <c r="Z6" s="20" t="s">
        <v>669</v>
      </c>
      <c r="AA6" s="20" t="s">
        <v>670</v>
      </c>
      <c r="AB6" s="110"/>
      <c r="AC6" s="110"/>
      <c r="AD6" s="110"/>
      <c r="AE6" s="110"/>
      <c r="AF6" s="20"/>
      <c r="AG6" s="20"/>
      <c r="AH6" s="43"/>
      <c r="AI6" s="41"/>
      <c r="AJ6" s="41"/>
      <c r="AK6" s="33"/>
      <c r="AL6" s="41"/>
    </row>
    <row r="7" customHeight="1" spans="1:38">
      <c r="A7" s="107" t="str">
        <f>IF(B7="","",ROW()-6)</f>
        <v/>
      </c>
      <c r="B7" s="13"/>
      <c r="C7" s="9"/>
      <c r="D7" s="15"/>
      <c r="E7" s="15"/>
      <c r="F7" s="15">
        <f>D7+E7</f>
        <v>0</v>
      </c>
      <c r="G7" s="27"/>
      <c r="H7" s="27"/>
      <c r="J7" s="28"/>
      <c r="K7" s="28"/>
      <c r="L7" s="28"/>
      <c r="M7" s="28"/>
      <c r="N7" s="28"/>
      <c r="O7" s="28"/>
      <c r="P7" s="28"/>
      <c r="Q7" s="28"/>
      <c r="R7" s="28"/>
      <c r="S7" s="34"/>
      <c r="T7" s="34"/>
      <c r="U7" s="28"/>
      <c r="V7" s="34"/>
      <c r="W7" s="34"/>
      <c r="X7" s="34"/>
      <c r="Y7" s="34"/>
      <c r="Z7" s="34" t="s">
        <v>208</v>
      </c>
      <c r="AA7" s="34"/>
      <c r="AB7" s="34"/>
      <c r="AC7" s="34"/>
      <c r="AD7" s="34"/>
      <c r="AE7" s="34"/>
      <c r="AF7" s="34"/>
      <c r="AG7" s="34"/>
      <c r="AH7" s="34"/>
      <c r="AI7" s="44" t="str">
        <f t="shared" ref="AI7:AI25" si="0">IFERROR((AG7-F8)/(F8)*100,"")</f>
        <v/>
      </c>
      <c r="AJ7" s="34"/>
      <c r="AK7" s="34"/>
      <c r="AL7" s="34"/>
    </row>
    <row r="8" customHeight="1" spans="1:38">
      <c r="A8" s="107" t="str">
        <f t="shared" ref="A8:A25" si="1">IF(B8="","",ROW()-6)</f>
        <v/>
      </c>
      <c r="B8" s="13"/>
      <c r="C8" s="9"/>
      <c r="D8" s="16"/>
      <c r="E8" s="16"/>
      <c r="F8" s="15">
        <f t="shared" ref="F8:F25" si="2">D8+E8</f>
        <v>0</v>
      </c>
      <c r="G8" s="27"/>
      <c r="H8" s="27"/>
      <c r="J8" s="28"/>
      <c r="K8" s="28"/>
      <c r="L8" s="28"/>
      <c r="M8" s="28"/>
      <c r="N8" s="28"/>
      <c r="O8" s="28"/>
      <c r="P8" s="28"/>
      <c r="Q8" s="28"/>
      <c r="R8" s="28"/>
      <c r="S8" s="35"/>
      <c r="T8" s="34"/>
      <c r="U8" s="28"/>
      <c r="V8" s="34"/>
      <c r="W8" s="34"/>
      <c r="X8" s="34"/>
      <c r="Y8" s="34"/>
      <c r="Z8" s="34"/>
      <c r="AA8" s="34"/>
      <c r="AB8" s="34"/>
      <c r="AC8" s="34"/>
      <c r="AD8" s="34"/>
      <c r="AE8" s="34"/>
      <c r="AF8" s="34"/>
      <c r="AG8" s="34"/>
      <c r="AH8" s="34"/>
      <c r="AI8" s="44" t="str">
        <f t="shared" si="0"/>
        <v/>
      </c>
      <c r="AJ8" s="34"/>
      <c r="AK8" s="34"/>
      <c r="AL8" s="34"/>
    </row>
    <row r="9" customHeight="1" spans="1:38">
      <c r="A9" s="107" t="str">
        <f t="shared" si="1"/>
        <v/>
      </c>
      <c r="B9" s="13"/>
      <c r="C9" s="9"/>
      <c r="D9" s="16"/>
      <c r="E9" s="16"/>
      <c r="F9" s="15">
        <f t="shared" si="2"/>
        <v>0</v>
      </c>
      <c r="G9" s="27"/>
      <c r="H9" s="27"/>
      <c r="J9" s="28"/>
      <c r="K9" s="28"/>
      <c r="L9" s="28"/>
      <c r="M9" s="28"/>
      <c r="N9" s="28"/>
      <c r="O9" s="28"/>
      <c r="P9" s="28"/>
      <c r="Q9" s="28"/>
      <c r="R9" s="28"/>
      <c r="S9" s="35"/>
      <c r="T9" s="34"/>
      <c r="U9" s="28"/>
      <c r="V9" s="34"/>
      <c r="W9" s="34"/>
      <c r="X9" s="34"/>
      <c r="Y9" s="34"/>
      <c r="Z9" s="34"/>
      <c r="AA9" s="34"/>
      <c r="AB9" s="34"/>
      <c r="AC9" s="34"/>
      <c r="AD9" s="34"/>
      <c r="AE9" s="34"/>
      <c r="AF9" s="34"/>
      <c r="AG9" s="34"/>
      <c r="AH9" s="34"/>
      <c r="AI9" s="44" t="str">
        <f t="shared" si="0"/>
        <v/>
      </c>
      <c r="AJ9" s="34"/>
      <c r="AK9" s="34"/>
      <c r="AL9" s="34"/>
    </row>
    <row r="10" customHeight="1" spans="1:38">
      <c r="A10" s="107" t="str">
        <f t="shared" si="1"/>
        <v/>
      </c>
      <c r="B10" s="13"/>
      <c r="C10" s="9"/>
      <c r="D10" s="16"/>
      <c r="E10" s="16"/>
      <c r="F10" s="15">
        <f t="shared" si="2"/>
        <v>0</v>
      </c>
      <c r="G10" s="27"/>
      <c r="H10" s="27"/>
      <c r="J10" s="28"/>
      <c r="K10" s="28"/>
      <c r="L10" s="28"/>
      <c r="M10" s="28"/>
      <c r="N10" s="28"/>
      <c r="O10" s="28"/>
      <c r="P10" s="28"/>
      <c r="Q10" s="28"/>
      <c r="R10" s="28"/>
      <c r="S10" s="35"/>
      <c r="T10" s="34"/>
      <c r="U10" s="28"/>
      <c r="V10" s="34"/>
      <c r="W10" s="34"/>
      <c r="X10" s="34"/>
      <c r="Y10" s="34"/>
      <c r="Z10" s="34"/>
      <c r="AA10" s="34"/>
      <c r="AB10" s="34"/>
      <c r="AC10" s="34"/>
      <c r="AD10" s="34"/>
      <c r="AE10" s="34"/>
      <c r="AF10" s="34"/>
      <c r="AG10" s="34"/>
      <c r="AH10" s="34"/>
      <c r="AI10" s="44" t="str">
        <f>IFERROR((AG10-F13)/(F13)*100,"")</f>
        <v/>
      </c>
      <c r="AJ10" s="34"/>
      <c r="AK10" s="34"/>
      <c r="AL10" s="34"/>
    </row>
    <row r="11" customHeight="1" spans="1:38">
      <c r="A11" s="107"/>
      <c r="B11" s="13"/>
      <c r="C11" s="9"/>
      <c r="D11" s="16"/>
      <c r="E11" s="16"/>
      <c r="F11" s="15">
        <f t="shared" si="2"/>
        <v>0</v>
      </c>
      <c r="G11" s="27"/>
      <c r="H11" s="27"/>
      <c r="J11" s="28"/>
      <c r="K11" s="28"/>
      <c r="L11" s="28"/>
      <c r="M11" s="28"/>
      <c r="N11" s="28"/>
      <c r="O11" s="28"/>
      <c r="P11" s="28"/>
      <c r="Q11" s="28"/>
      <c r="R11" s="28"/>
      <c r="S11" s="35"/>
      <c r="T11" s="34"/>
      <c r="U11" s="28"/>
      <c r="V11" s="34"/>
      <c r="W11" s="34"/>
      <c r="X11" s="34"/>
      <c r="Y11" s="34"/>
      <c r="Z11" s="34"/>
      <c r="AA11" s="34"/>
      <c r="AB11" s="34"/>
      <c r="AC11" s="34"/>
      <c r="AD11" s="34"/>
      <c r="AE11" s="34"/>
      <c r="AF11" s="34"/>
      <c r="AG11" s="34"/>
      <c r="AH11" s="34"/>
      <c r="AI11" s="44"/>
      <c r="AJ11" s="34"/>
      <c r="AK11" s="34"/>
      <c r="AL11" s="34"/>
    </row>
    <row r="12" customHeight="1" spans="1:38">
      <c r="A12" s="107"/>
      <c r="B12" s="13"/>
      <c r="C12" s="9"/>
      <c r="D12" s="16"/>
      <c r="E12" s="16"/>
      <c r="F12" s="15">
        <f t="shared" si="2"/>
        <v>0</v>
      </c>
      <c r="G12" s="27"/>
      <c r="H12" s="27"/>
      <c r="J12" s="28"/>
      <c r="K12" s="28"/>
      <c r="L12" s="28"/>
      <c r="M12" s="28"/>
      <c r="N12" s="28"/>
      <c r="O12" s="28"/>
      <c r="P12" s="28"/>
      <c r="Q12" s="28"/>
      <c r="R12" s="28"/>
      <c r="S12" s="35"/>
      <c r="T12" s="34"/>
      <c r="U12" s="28"/>
      <c r="V12" s="34"/>
      <c r="W12" s="34"/>
      <c r="X12" s="34"/>
      <c r="Y12" s="34"/>
      <c r="Z12" s="34"/>
      <c r="AA12" s="34"/>
      <c r="AB12" s="34"/>
      <c r="AC12" s="34"/>
      <c r="AD12" s="34"/>
      <c r="AE12" s="34"/>
      <c r="AF12" s="34"/>
      <c r="AG12" s="34"/>
      <c r="AH12" s="34"/>
      <c r="AI12" s="44"/>
      <c r="AJ12" s="34"/>
      <c r="AK12" s="34"/>
      <c r="AL12" s="34"/>
    </row>
    <row r="13" customHeight="1" spans="1:38">
      <c r="A13" s="107" t="str">
        <f t="shared" si="1"/>
        <v/>
      </c>
      <c r="B13" s="13"/>
      <c r="C13" s="9"/>
      <c r="D13" s="16"/>
      <c r="E13" s="16"/>
      <c r="F13" s="15">
        <f t="shared" si="2"/>
        <v>0</v>
      </c>
      <c r="G13" s="27"/>
      <c r="H13" s="27"/>
      <c r="J13" s="28"/>
      <c r="K13" s="28"/>
      <c r="L13" s="28"/>
      <c r="M13" s="28"/>
      <c r="N13" s="28"/>
      <c r="O13" s="28"/>
      <c r="P13" s="28"/>
      <c r="Q13" s="28"/>
      <c r="R13" s="28"/>
      <c r="S13" s="35"/>
      <c r="T13" s="34"/>
      <c r="U13" s="28"/>
      <c r="V13" s="34"/>
      <c r="W13" s="34"/>
      <c r="X13" s="34"/>
      <c r="Y13" s="34"/>
      <c r="Z13" s="34"/>
      <c r="AA13" s="34"/>
      <c r="AB13" s="34"/>
      <c r="AC13" s="34"/>
      <c r="AD13" s="34"/>
      <c r="AE13" s="34"/>
      <c r="AF13" s="34"/>
      <c r="AG13" s="34"/>
      <c r="AH13" s="34"/>
      <c r="AI13" s="44" t="str">
        <f t="shared" si="0"/>
        <v/>
      </c>
      <c r="AJ13" s="34"/>
      <c r="AK13" s="34"/>
      <c r="AL13" s="34"/>
    </row>
    <row r="14" customHeight="1" spans="1:38">
      <c r="A14" s="107" t="str">
        <f t="shared" si="1"/>
        <v/>
      </c>
      <c r="B14" s="13"/>
      <c r="C14" s="9"/>
      <c r="D14" s="16"/>
      <c r="E14" s="16"/>
      <c r="F14" s="15">
        <f t="shared" si="2"/>
        <v>0</v>
      </c>
      <c r="G14" s="27"/>
      <c r="H14" s="27"/>
      <c r="J14" s="28"/>
      <c r="K14" s="28"/>
      <c r="L14" s="28"/>
      <c r="M14" s="28"/>
      <c r="N14" s="28"/>
      <c r="O14" s="28"/>
      <c r="P14" s="28"/>
      <c r="Q14" s="28"/>
      <c r="R14" s="28"/>
      <c r="S14" s="35"/>
      <c r="T14" s="34"/>
      <c r="U14" s="28"/>
      <c r="V14" s="34"/>
      <c r="W14" s="34"/>
      <c r="X14" s="34"/>
      <c r="Y14" s="34"/>
      <c r="Z14" s="34"/>
      <c r="AA14" s="34"/>
      <c r="AB14" s="34"/>
      <c r="AC14" s="34"/>
      <c r="AD14" s="34"/>
      <c r="AE14" s="34"/>
      <c r="AF14" s="34"/>
      <c r="AG14" s="34"/>
      <c r="AH14" s="34"/>
      <c r="AI14" s="44" t="str">
        <f t="shared" si="0"/>
        <v/>
      </c>
      <c r="AJ14" s="34"/>
      <c r="AK14" s="34"/>
      <c r="AL14" s="34"/>
    </row>
    <row r="15" customHeight="1" spans="1:38">
      <c r="A15" s="107" t="str">
        <f t="shared" si="1"/>
        <v/>
      </c>
      <c r="B15" s="13"/>
      <c r="C15" s="9"/>
      <c r="D15" s="16"/>
      <c r="E15" s="16"/>
      <c r="F15" s="15">
        <f t="shared" si="2"/>
        <v>0</v>
      </c>
      <c r="G15" s="27"/>
      <c r="H15" s="27"/>
      <c r="J15" s="28"/>
      <c r="K15" s="28"/>
      <c r="L15" s="28"/>
      <c r="M15" s="28"/>
      <c r="N15" s="28"/>
      <c r="O15" s="28"/>
      <c r="P15" s="28"/>
      <c r="Q15" s="28"/>
      <c r="R15" s="28"/>
      <c r="S15" s="35"/>
      <c r="T15" s="34"/>
      <c r="U15" s="28"/>
      <c r="V15" s="34"/>
      <c r="W15" s="34"/>
      <c r="X15" s="34"/>
      <c r="Y15" s="34"/>
      <c r="Z15" s="34"/>
      <c r="AA15" s="34"/>
      <c r="AB15" s="34"/>
      <c r="AC15" s="34"/>
      <c r="AD15" s="34"/>
      <c r="AE15" s="34"/>
      <c r="AF15" s="34"/>
      <c r="AG15" s="34"/>
      <c r="AH15" s="34"/>
      <c r="AI15" s="44" t="str">
        <f t="shared" si="0"/>
        <v/>
      </c>
      <c r="AJ15" s="34"/>
      <c r="AK15" s="34"/>
      <c r="AL15" s="34"/>
    </row>
    <row r="16" customHeight="1" spans="1:38">
      <c r="A16" s="107" t="str">
        <f t="shared" si="1"/>
        <v/>
      </c>
      <c r="B16" s="13"/>
      <c r="C16" s="9"/>
      <c r="D16" s="16"/>
      <c r="E16" s="16"/>
      <c r="F16" s="15">
        <f t="shared" si="2"/>
        <v>0</v>
      </c>
      <c r="G16" s="27"/>
      <c r="H16" s="27"/>
      <c r="J16" s="28"/>
      <c r="K16" s="28"/>
      <c r="L16" s="28"/>
      <c r="M16" s="28"/>
      <c r="N16" s="28"/>
      <c r="O16" s="28"/>
      <c r="P16" s="28"/>
      <c r="Q16" s="28"/>
      <c r="R16" s="28"/>
      <c r="S16" s="35"/>
      <c r="T16" s="34"/>
      <c r="U16" s="28"/>
      <c r="V16" s="34"/>
      <c r="W16" s="34"/>
      <c r="X16" s="34"/>
      <c r="Y16" s="34"/>
      <c r="Z16" s="34"/>
      <c r="AA16" s="34"/>
      <c r="AB16" s="34"/>
      <c r="AC16" s="34"/>
      <c r="AD16" s="34"/>
      <c r="AE16" s="34"/>
      <c r="AF16" s="34"/>
      <c r="AG16" s="34"/>
      <c r="AH16" s="34"/>
      <c r="AI16" s="44" t="str">
        <f t="shared" si="0"/>
        <v/>
      </c>
      <c r="AJ16" s="34"/>
      <c r="AK16" s="34"/>
      <c r="AL16" s="34"/>
    </row>
    <row r="17" customHeight="1" spans="1:38">
      <c r="A17" s="107" t="str">
        <f t="shared" si="1"/>
        <v/>
      </c>
      <c r="B17" s="13"/>
      <c r="C17" s="9"/>
      <c r="D17" s="16"/>
      <c r="E17" s="16"/>
      <c r="F17" s="15">
        <f t="shared" si="2"/>
        <v>0</v>
      </c>
      <c r="G17" s="27"/>
      <c r="H17" s="27"/>
      <c r="J17" s="28"/>
      <c r="K17" s="28"/>
      <c r="L17" s="28"/>
      <c r="M17" s="28"/>
      <c r="N17" s="28"/>
      <c r="O17" s="28"/>
      <c r="P17" s="28"/>
      <c r="Q17" s="28"/>
      <c r="R17" s="28"/>
      <c r="S17" s="35"/>
      <c r="T17" s="34"/>
      <c r="U17" s="28"/>
      <c r="V17" s="34"/>
      <c r="W17" s="34"/>
      <c r="X17" s="34"/>
      <c r="Y17" s="34"/>
      <c r="Z17" s="34"/>
      <c r="AA17" s="34"/>
      <c r="AB17" s="34"/>
      <c r="AC17" s="34"/>
      <c r="AD17" s="34"/>
      <c r="AE17" s="34"/>
      <c r="AF17" s="34"/>
      <c r="AG17" s="34"/>
      <c r="AH17" s="34"/>
      <c r="AI17" s="44" t="str">
        <f t="shared" si="0"/>
        <v/>
      </c>
      <c r="AJ17" s="34"/>
      <c r="AK17" s="34"/>
      <c r="AL17" s="34"/>
    </row>
    <row r="18" customHeight="1" spans="1:38">
      <c r="A18" s="107" t="str">
        <f t="shared" si="1"/>
        <v/>
      </c>
      <c r="B18" s="13"/>
      <c r="C18" s="9"/>
      <c r="D18" s="16"/>
      <c r="E18" s="16"/>
      <c r="F18" s="15">
        <f t="shared" si="2"/>
        <v>0</v>
      </c>
      <c r="G18" s="27"/>
      <c r="H18" s="27"/>
      <c r="J18" s="28"/>
      <c r="K18" s="28"/>
      <c r="L18" s="28"/>
      <c r="M18" s="28"/>
      <c r="N18" s="28"/>
      <c r="O18" s="28"/>
      <c r="P18" s="28"/>
      <c r="Q18" s="28"/>
      <c r="R18" s="28"/>
      <c r="S18" s="35"/>
      <c r="T18" s="34"/>
      <c r="U18" s="28"/>
      <c r="V18" s="34"/>
      <c r="W18" s="34"/>
      <c r="X18" s="34"/>
      <c r="Y18" s="34"/>
      <c r="Z18" s="34"/>
      <c r="AA18" s="34"/>
      <c r="AB18" s="34"/>
      <c r="AC18" s="34"/>
      <c r="AD18" s="34"/>
      <c r="AE18" s="34"/>
      <c r="AF18" s="34"/>
      <c r="AG18" s="34"/>
      <c r="AH18" s="34"/>
      <c r="AI18" s="44" t="str">
        <f t="shared" si="0"/>
        <v/>
      </c>
      <c r="AJ18" s="34"/>
      <c r="AK18" s="34"/>
      <c r="AL18" s="34"/>
    </row>
    <row r="19" customHeight="1" spans="1:38">
      <c r="A19" s="107" t="str">
        <f t="shared" si="1"/>
        <v/>
      </c>
      <c r="B19" s="13"/>
      <c r="C19" s="9"/>
      <c r="D19" s="16"/>
      <c r="E19" s="16"/>
      <c r="F19" s="15">
        <f t="shared" si="2"/>
        <v>0</v>
      </c>
      <c r="G19" s="27"/>
      <c r="H19" s="27"/>
      <c r="J19" s="28"/>
      <c r="K19" s="28"/>
      <c r="L19" s="28"/>
      <c r="M19" s="28"/>
      <c r="N19" s="28"/>
      <c r="O19" s="28"/>
      <c r="P19" s="28"/>
      <c r="Q19" s="28"/>
      <c r="R19" s="28"/>
      <c r="S19" s="35"/>
      <c r="T19" s="34"/>
      <c r="U19" s="28"/>
      <c r="V19" s="34"/>
      <c r="W19" s="34"/>
      <c r="X19" s="34"/>
      <c r="Y19" s="34"/>
      <c r="Z19" s="34"/>
      <c r="AA19" s="34"/>
      <c r="AB19" s="34"/>
      <c r="AC19" s="34"/>
      <c r="AD19" s="34"/>
      <c r="AE19" s="34"/>
      <c r="AF19" s="34"/>
      <c r="AG19" s="34"/>
      <c r="AH19" s="34"/>
      <c r="AI19" s="44" t="str">
        <f t="shared" si="0"/>
        <v/>
      </c>
      <c r="AJ19" s="34"/>
      <c r="AK19" s="34"/>
      <c r="AL19" s="34"/>
    </row>
    <row r="20" customHeight="1" spans="1:38">
      <c r="A20" s="107" t="str">
        <f t="shared" si="1"/>
        <v/>
      </c>
      <c r="B20" s="13"/>
      <c r="C20" s="9"/>
      <c r="D20" s="16"/>
      <c r="E20" s="16"/>
      <c r="F20" s="15">
        <f t="shared" si="2"/>
        <v>0</v>
      </c>
      <c r="G20" s="27"/>
      <c r="H20" s="27"/>
      <c r="J20" s="28"/>
      <c r="K20" s="28"/>
      <c r="L20" s="28"/>
      <c r="M20" s="28"/>
      <c r="N20" s="28"/>
      <c r="O20" s="28"/>
      <c r="P20" s="28"/>
      <c r="Q20" s="28"/>
      <c r="R20" s="28"/>
      <c r="S20" s="35"/>
      <c r="T20" s="34"/>
      <c r="U20" s="28"/>
      <c r="V20" s="34"/>
      <c r="W20" s="34"/>
      <c r="X20" s="34"/>
      <c r="Y20" s="34"/>
      <c r="Z20" s="34"/>
      <c r="AA20" s="34"/>
      <c r="AB20" s="34"/>
      <c r="AC20" s="34"/>
      <c r="AD20" s="34"/>
      <c r="AE20" s="34"/>
      <c r="AF20" s="34"/>
      <c r="AG20" s="34"/>
      <c r="AH20" s="34"/>
      <c r="AI20" s="44" t="str">
        <f t="shared" si="0"/>
        <v/>
      </c>
      <c r="AJ20" s="34"/>
      <c r="AK20" s="34"/>
      <c r="AL20" s="34"/>
    </row>
    <row r="21" customHeight="1" spans="1:38">
      <c r="A21" s="107" t="str">
        <f t="shared" si="1"/>
        <v/>
      </c>
      <c r="B21" s="13"/>
      <c r="C21" s="9"/>
      <c r="D21" s="16"/>
      <c r="E21" s="16"/>
      <c r="F21" s="15">
        <f t="shared" si="2"/>
        <v>0</v>
      </c>
      <c r="G21" s="27"/>
      <c r="H21" s="27"/>
      <c r="J21" s="28"/>
      <c r="K21" s="28"/>
      <c r="L21" s="28"/>
      <c r="M21" s="28"/>
      <c r="N21" s="28"/>
      <c r="O21" s="28"/>
      <c r="P21" s="28"/>
      <c r="Q21" s="28"/>
      <c r="R21" s="28"/>
      <c r="S21" s="35"/>
      <c r="T21" s="34"/>
      <c r="U21" s="28"/>
      <c r="V21" s="34"/>
      <c r="W21" s="34"/>
      <c r="X21" s="34"/>
      <c r="Y21" s="34"/>
      <c r="Z21" s="34"/>
      <c r="AA21" s="34"/>
      <c r="AB21" s="34"/>
      <c r="AC21" s="34"/>
      <c r="AD21" s="34"/>
      <c r="AE21" s="34"/>
      <c r="AF21" s="34"/>
      <c r="AG21" s="34"/>
      <c r="AH21" s="34"/>
      <c r="AI21" s="44" t="str">
        <f t="shared" si="0"/>
        <v/>
      </c>
      <c r="AJ21" s="34"/>
      <c r="AK21" s="34"/>
      <c r="AL21" s="34"/>
    </row>
    <row r="22" customHeight="1" spans="1:38">
      <c r="A22" s="107" t="str">
        <f t="shared" si="1"/>
        <v/>
      </c>
      <c r="B22" s="13"/>
      <c r="C22" s="9"/>
      <c r="D22" s="16"/>
      <c r="E22" s="16"/>
      <c r="F22" s="15">
        <f t="shared" si="2"/>
        <v>0</v>
      </c>
      <c r="G22" s="27"/>
      <c r="H22" s="27"/>
      <c r="J22" s="28"/>
      <c r="K22" s="28"/>
      <c r="L22" s="28"/>
      <c r="M22" s="28"/>
      <c r="N22" s="28"/>
      <c r="O22" s="28"/>
      <c r="P22" s="28"/>
      <c r="Q22" s="28"/>
      <c r="R22" s="28"/>
      <c r="S22" s="35"/>
      <c r="T22" s="34"/>
      <c r="U22" s="28"/>
      <c r="V22" s="34"/>
      <c r="W22" s="34"/>
      <c r="X22" s="34"/>
      <c r="Y22" s="34"/>
      <c r="Z22" s="34"/>
      <c r="AA22" s="34"/>
      <c r="AB22" s="34"/>
      <c r="AC22" s="34"/>
      <c r="AD22" s="34"/>
      <c r="AE22" s="34"/>
      <c r="AF22" s="34"/>
      <c r="AG22" s="34"/>
      <c r="AH22" s="34"/>
      <c r="AI22" s="44" t="str">
        <f>IFERROR((AG22-#REF!)/(#REF!)*100,"")</f>
        <v/>
      </c>
      <c r="AJ22" s="34"/>
      <c r="AK22" s="34"/>
      <c r="AL22" s="34"/>
    </row>
    <row r="23" customHeight="1" spans="1:38">
      <c r="A23" s="107" t="str">
        <f t="shared" si="1"/>
        <v/>
      </c>
      <c r="B23" s="13"/>
      <c r="C23" s="9"/>
      <c r="D23" s="16"/>
      <c r="E23" s="16"/>
      <c r="F23" s="15">
        <f t="shared" si="2"/>
        <v>0</v>
      </c>
      <c r="G23" s="27"/>
      <c r="H23" s="27"/>
      <c r="J23" s="28"/>
      <c r="K23" s="28"/>
      <c r="L23" s="28"/>
      <c r="M23" s="28"/>
      <c r="N23" s="28"/>
      <c r="O23" s="28"/>
      <c r="P23" s="28"/>
      <c r="Q23" s="28"/>
      <c r="R23" s="28"/>
      <c r="S23" s="35"/>
      <c r="T23" s="34"/>
      <c r="U23" s="28"/>
      <c r="V23" s="34"/>
      <c r="W23" s="34"/>
      <c r="X23" s="34"/>
      <c r="Y23" s="34"/>
      <c r="Z23" s="34"/>
      <c r="AA23" s="34"/>
      <c r="AB23" s="34"/>
      <c r="AC23" s="34"/>
      <c r="AD23" s="34"/>
      <c r="AE23" s="34"/>
      <c r="AF23" s="34"/>
      <c r="AG23" s="34"/>
      <c r="AH23" s="34"/>
      <c r="AI23" s="44" t="str">
        <f t="shared" si="0"/>
        <v/>
      </c>
      <c r="AJ23" s="34"/>
      <c r="AK23" s="34"/>
      <c r="AL23" s="34"/>
    </row>
    <row r="24" customHeight="1" spans="1:38">
      <c r="A24" s="107" t="str">
        <f t="shared" si="1"/>
        <v/>
      </c>
      <c r="B24" s="13"/>
      <c r="C24" s="9"/>
      <c r="D24" s="16"/>
      <c r="E24" s="16"/>
      <c r="F24" s="15">
        <f t="shared" si="2"/>
        <v>0</v>
      </c>
      <c r="G24" s="27"/>
      <c r="H24" s="27"/>
      <c r="J24" s="28"/>
      <c r="K24" s="28"/>
      <c r="L24" s="28"/>
      <c r="M24" s="28"/>
      <c r="N24" s="28"/>
      <c r="O24" s="28"/>
      <c r="P24" s="28"/>
      <c r="Q24" s="28"/>
      <c r="R24" s="28"/>
      <c r="S24" s="35"/>
      <c r="T24" s="34"/>
      <c r="U24" s="28"/>
      <c r="V24" s="34"/>
      <c r="W24" s="34"/>
      <c r="X24" s="34"/>
      <c r="Y24" s="34"/>
      <c r="Z24" s="34"/>
      <c r="AA24" s="34"/>
      <c r="AB24" s="34"/>
      <c r="AC24" s="34"/>
      <c r="AD24" s="34"/>
      <c r="AE24" s="34"/>
      <c r="AF24" s="34"/>
      <c r="AG24" s="34"/>
      <c r="AH24" s="34"/>
      <c r="AI24" s="44" t="str">
        <f t="shared" si="0"/>
        <v/>
      </c>
      <c r="AJ24" s="34"/>
      <c r="AK24" s="34"/>
      <c r="AL24" s="34"/>
    </row>
    <row r="25" customHeight="1" spans="1:38">
      <c r="A25" s="107" t="str">
        <f t="shared" si="1"/>
        <v/>
      </c>
      <c r="B25" s="13"/>
      <c r="C25" s="9"/>
      <c r="D25" s="16"/>
      <c r="E25" s="16"/>
      <c r="F25" s="15">
        <f t="shared" si="2"/>
        <v>0</v>
      </c>
      <c r="G25" s="27"/>
      <c r="H25" s="27"/>
      <c r="J25" s="28"/>
      <c r="K25" s="28"/>
      <c r="L25" s="28"/>
      <c r="M25" s="28"/>
      <c r="N25" s="28"/>
      <c r="O25" s="28"/>
      <c r="P25" s="28"/>
      <c r="Q25" s="28"/>
      <c r="R25" s="28"/>
      <c r="S25" s="35"/>
      <c r="T25" s="34"/>
      <c r="U25" s="28"/>
      <c r="V25" s="34"/>
      <c r="W25" s="34"/>
      <c r="X25" s="34"/>
      <c r="Y25" s="34"/>
      <c r="Z25" s="34"/>
      <c r="AA25" s="34"/>
      <c r="AB25" s="34"/>
      <c r="AC25" s="34"/>
      <c r="AD25" s="34"/>
      <c r="AE25" s="34"/>
      <c r="AF25" s="34"/>
      <c r="AG25" s="34"/>
      <c r="AH25" s="34"/>
      <c r="AI25" s="44" t="str">
        <f t="shared" si="0"/>
        <v/>
      </c>
      <c r="AJ25" s="34"/>
      <c r="AK25" s="34"/>
      <c r="AL25" s="34"/>
    </row>
    <row r="26" ht="15" customHeight="1" spans="1:8">
      <c r="A26" s="17" t="s">
        <v>1421</v>
      </c>
      <c r="B26" s="14"/>
      <c r="C26" s="9"/>
      <c r="D26" s="16">
        <f>SUM(D7:D25)</f>
        <v>0</v>
      </c>
      <c r="E26" s="16">
        <f>SUM(E7:E25)</f>
        <v>0</v>
      </c>
      <c r="F26" s="16">
        <f>SUM(F7:F25)</f>
        <v>0</v>
      </c>
      <c r="G26" s="27">
        <f>SUM(G7:G25)</f>
        <v>0</v>
      </c>
      <c r="H26" s="27"/>
    </row>
    <row r="27" customHeight="1" spans="1:7">
      <c r="A27" s="3" t="str">
        <f>基本信息输入表!$K$6&amp;"填表人："&amp;基本信息输入表!$M$74</f>
        <v>被评估单位填表人：</v>
      </c>
      <c r="G27" s="3" t="str">
        <f>"评估人员："&amp;基本信息输入表!$Q$74</f>
        <v>评估人员：</v>
      </c>
    </row>
    <row r="28" customHeight="1" spans="1:1">
      <c r="A28" s="3" t="str">
        <f>"填表日期："&amp;YEAR(基本信息输入表!$O$74)&amp;"年"&amp;MONTH(基本信息输入表!$O$74)&amp;"月"&amp;DAY(基本信息输入表!$O$74)&amp;"日"</f>
        <v>填表日期：1900年1月0日</v>
      </c>
    </row>
    <row r="29" customHeight="1" spans="9:9">
      <c r="I29" s="29" t="s">
        <v>466</v>
      </c>
    </row>
  </sheetData>
  <mergeCells count="27">
    <mergeCell ref="A2:H2"/>
    <mergeCell ref="A3:H3"/>
    <mergeCell ref="J4:P4"/>
    <mergeCell ref="Q4:X4"/>
    <mergeCell ref="Y4:AH4"/>
    <mergeCell ref="AI4:AL4"/>
    <mergeCell ref="Q5:T5"/>
    <mergeCell ref="U5:V5"/>
    <mergeCell ref="Z5:AA5"/>
    <mergeCell ref="AB5:AF5"/>
    <mergeCell ref="A26:B26"/>
    <mergeCell ref="J5:J6"/>
    <mergeCell ref="K5:K6"/>
    <mergeCell ref="L5:L6"/>
    <mergeCell ref="M5:M6"/>
    <mergeCell ref="N5:N6"/>
    <mergeCell ref="O5:O6"/>
    <mergeCell ref="P5:P6"/>
    <mergeCell ref="W5:W6"/>
    <mergeCell ref="X5:X6"/>
    <mergeCell ref="Y5:Y6"/>
    <mergeCell ref="AG5:AG6"/>
    <mergeCell ref="AH5:AH6"/>
    <mergeCell ref="AI5:AI6"/>
    <mergeCell ref="AJ5:AJ6"/>
    <mergeCell ref="AK5:AK6"/>
    <mergeCell ref="AL5:AL6"/>
  </mergeCells>
  <dataValidations count="3">
    <dataValidation type="list" allowBlank="1" showInputMessage="1" showErrorMessage="1" sqref="U7:U25">
      <formula1>基本信息输入表!$A$126:$A$128</formula1>
    </dataValidation>
    <dataValidation type="list" allowBlank="1" showInputMessage="1" showErrorMessage="1" sqref="Q7:R25">
      <formula1>$A$108:$A$109</formula1>
    </dataValidation>
    <dataValidation type="list" allowBlank="1" showInputMessage="1" showErrorMessage="1" sqref="J7:N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9" fitToHeight="1000" orientation="landscape"/>
  <headerFooter scaleWithDoc="0">
    <oddFooter>&amp;R&amp;"宋体,常规"&amp;10&amp;P/&amp;N</oddFoot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M29"/>
  <sheetViews>
    <sheetView showGridLines="0" workbookViewId="0">
      <selection activeCell="I6" sqref="I6:J20"/>
    </sheetView>
  </sheetViews>
  <sheetFormatPr defaultColWidth="9" defaultRowHeight="15.75" customHeight="1"/>
  <cols>
    <col min="1" max="1" width="7.625" style="3" customWidth="1"/>
    <col min="2" max="2" width="23" style="3" customWidth="1"/>
    <col min="3" max="3" width="11" style="3" customWidth="1"/>
    <col min="4" max="5" width="15.625" style="3" customWidth="1" outlineLevel="1"/>
    <col min="6" max="7" width="15.625" style="3" customWidth="1"/>
    <col min="8" max="8" width="12.25" style="3" customWidth="1"/>
    <col min="9" max="9" width="17.25" style="3" customWidth="1"/>
    <col min="10" max="10" width="9" style="3"/>
    <col min="11" max="15" width="5.625" style="4" customWidth="1" outlineLevel="1"/>
    <col min="16" max="16" width="14.75" style="4" customWidth="1" outlineLevel="1"/>
    <col min="17" max="17" width="13.625" style="4" customWidth="1"/>
    <col min="18" max="19" width="5.625" style="4" customWidth="1" outlineLevel="1"/>
    <col min="20" max="20" width="7.25" style="4" customWidth="1" outlineLevel="1"/>
    <col min="21" max="21" width="5.625" style="4" customWidth="1" outlineLevel="1"/>
    <col min="22" max="23" width="8.625" style="4" customWidth="1" outlineLevel="1"/>
    <col min="24" max="24" width="14.625" style="4" customWidth="1" outlineLevel="1"/>
    <col min="25" max="25" width="13.625" style="4" customWidth="1"/>
    <col min="26" max="27" width="8.625" style="4" customWidth="1" outlineLevel="2"/>
    <col min="28" max="28" width="11.25" style="4" customWidth="1" outlineLevel="2"/>
    <col min="29" max="33" width="10.75" style="4" customWidth="1" outlineLevel="2"/>
    <col min="34" max="34" width="8.625" style="4" customWidth="1" outlineLevel="1"/>
    <col min="35" max="35" width="13.75" style="4" customWidth="1"/>
    <col min="36" max="38" width="13.625" style="4" customWidth="1" outlineLevel="1"/>
    <col min="39" max="39" width="13.625" style="4" customWidth="1"/>
    <col min="40" max="16384" width="9" style="3"/>
  </cols>
  <sheetData>
    <row r="1" customHeight="1" spans="1:1">
      <c r="A1" s="5" t="s">
        <v>435</v>
      </c>
    </row>
    <row r="2" s="1" customFormat="1" ht="30" customHeight="1" spans="1:39">
      <c r="A2" s="6" t="s">
        <v>1424</v>
      </c>
      <c r="B2" s="6"/>
      <c r="C2" s="6"/>
      <c r="D2" s="6"/>
      <c r="E2" s="6"/>
      <c r="F2" s="6"/>
      <c r="G2" s="6"/>
      <c r="H2" s="6"/>
      <c r="I2" s="6"/>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row>
    <row r="3" customHeight="1" spans="1:39">
      <c r="A3" s="2" t="str">
        <f>"评估基准日："&amp;TEXT(基本信息输入表!M7,"yyyy年mm月dd日")</f>
        <v>评估基准日：2024年06月30日</v>
      </c>
      <c r="B3" s="2"/>
      <c r="C3" s="2"/>
      <c r="D3" s="2"/>
      <c r="E3" s="2"/>
      <c r="F3" s="2"/>
      <c r="G3" s="2"/>
      <c r="H3" s="2"/>
      <c r="I3" s="2"/>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ht="14.1" customHeight="1" spans="1:39">
      <c r="A4" s="2"/>
      <c r="B4" s="2"/>
      <c r="C4" s="2"/>
      <c r="D4" s="2"/>
      <c r="E4" s="2"/>
      <c r="F4" s="2"/>
      <c r="G4" s="2"/>
      <c r="H4" s="2"/>
      <c r="I4" s="19" t="s">
        <v>1425</v>
      </c>
      <c r="K4" s="20" t="s">
        <v>598</v>
      </c>
      <c r="L4" s="20"/>
      <c r="M4" s="20"/>
      <c r="N4" s="20"/>
      <c r="O4" s="20"/>
      <c r="P4" s="20"/>
      <c r="Q4" s="20"/>
      <c r="R4" s="30" t="s">
        <v>599</v>
      </c>
      <c r="S4" s="31"/>
      <c r="T4" s="31"/>
      <c r="U4" s="31"/>
      <c r="V4" s="31"/>
      <c r="W4" s="31"/>
      <c r="X4" s="31"/>
      <c r="Y4" s="32"/>
      <c r="Z4" s="68" t="s">
        <v>600</v>
      </c>
      <c r="AA4" s="36"/>
      <c r="AB4" s="36"/>
      <c r="AC4" s="36"/>
      <c r="AD4" s="36"/>
      <c r="AE4" s="36"/>
      <c r="AF4" s="36"/>
      <c r="AG4" s="36"/>
      <c r="AH4" s="36"/>
      <c r="AI4" s="37"/>
      <c r="AJ4" s="33" t="s">
        <v>601</v>
      </c>
      <c r="AK4" s="33"/>
      <c r="AL4" s="33"/>
      <c r="AM4" s="33"/>
    </row>
    <row r="5" customHeight="1" spans="1:39">
      <c r="A5" s="7" t="str">
        <f>基本信息输入表!K6&amp;"："&amp;基本信息输入表!M6</f>
        <v>被评估单位：贵州天然气能源投资股份有限公司</v>
      </c>
      <c r="B5" s="7"/>
      <c r="C5" s="7"/>
      <c r="D5" s="7"/>
      <c r="E5" s="7"/>
      <c r="F5" s="7"/>
      <c r="I5" s="21" t="s">
        <v>469</v>
      </c>
      <c r="K5" s="20" t="s">
        <v>602</v>
      </c>
      <c r="L5" s="22" t="s">
        <v>913</v>
      </c>
      <c r="M5" s="39" t="s">
        <v>1336</v>
      </c>
      <c r="N5" s="23" t="s">
        <v>630</v>
      </c>
      <c r="O5" s="23" t="s">
        <v>604</v>
      </c>
      <c r="P5" s="20" t="s">
        <v>605</v>
      </c>
      <c r="Q5" s="20"/>
      <c r="R5" s="30" t="s">
        <v>606</v>
      </c>
      <c r="S5" s="31"/>
      <c r="T5" s="31"/>
      <c r="U5" s="32"/>
      <c r="V5" s="33" t="s">
        <v>607</v>
      </c>
      <c r="W5" s="33"/>
      <c r="X5" s="33" t="s">
        <v>608</v>
      </c>
      <c r="Y5" s="38"/>
      <c r="Z5" s="20" t="s">
        <v>609</v>
      </c>
      <c r="AA5" s="20" t="s">
        <v>657</v>
      </c>
      <c r="AB5" s="20"/>
      <c r="AC5" s="69" t="s">
        <v>658</v>
      </c>
      <c r="AD5" s="70"/>
      <c r="AE5" s="70"/>
      <c r="AF5" s="70"/>
      <c r="AG5" s="71"/>
      <c r="AH5" s="20" t="s">
        <v>443</v>
      </c>
      <c r="AI5" s="40"/>
      <c r="AJ5" s="38" t="s">
        <v>610</v>
      </c>
      <c r="AK5" s="38" t="s">
        <v>611</v>
      </c>
      <c r="AL5" s="33" t="s">
        <v>612</v>
      </c>
      <c r="AM5" s="38"/>
    </row>
    <row r="6" s="2" customFormat="1" customHeight="1" spans="1:39">
      <c r="A6" s="9" t="s">
        <v>470</v>
      </c>
      <c r="B6" s="9" t="s">
        <v>1401</v>
      </c>
      <c r="C6" s="9" t="s">
        <v>987</v>
      </c>
      <c r="D6" s="106" t="s">
        <v>709</v>
      </c>
      <c r="E6" s="106" t="s">
        <v>695</v>
      </c>
      <c r="F6" s="11" t="s">
        <v>442</v>
      </c>
      <c r="G6" s="9" t="s">
        <v>443</v>
      </c>
      <c r="H6" s="9" t="s">
        <v>445</v>
      </c>
      <c r="I6" s="9" t="s">
        <v>588</v>
      </c>
      <c r="K6" s="20"/>
      <c r="L6" s="20"/>
      <c r="M6" s="109"/>
      <c r="N6" s="20"/>
      <c r="O6" s="20"/>
      <c r="P6" s="20"/>
      <c r="Q6" s="20"/>
      <c r="R6" s="33" t="s">
        <v>617</v>
      </c>
      <c r="S6" s="33" t="s">
        <v>618</v>
      </c>
      <c r="T6" s="33" t="s">
        <v>620</v>
      </c>
      <c r="U6" s="30" t="s">
        <v>621</v>
      </c>
      <c r="V6" s="33" t="s">
        <v>622</v>
      </c>
      <c r="W6" s="33" t="s">
        <v>623</v>
      </c>
      <c r="X6" s="33"/>
      <c r="Y6" s="41"/>
      <c r="Z6" s="20"/>
      <c r="AA6" s="20" t="s">
        <v>669</v>
      </c>
      <c r="AB6" s="20" t="s">
        <v>670</v>
      </c>
      <c r="AC6" s="110"/>
      <c r="AD6" s="110"/>
      <c r="AE6" s="110"/>
      <c r="AF6" s="110"/>
      <c r="AG6" s="20"/>
      <c r="AH6" s="20"/>
      <c r="AI6" s="43"/>
      <c r="AJ6" s="41"/>
      <c r="AK6" s="41"/>
      <c r="AL6" s="33"/>
      <c r="AM6" s="41"/>
    </row>
    <row r="7" customHeight="1" spans="1:39">
      <c r="A7" s="107" t="str">
        <f>IF(B7="","",ROW()-6)</f>
        <v/>
      </c>
      <c r="B7" s="13"/>
      <c r="C7" s="9"/>
      <c r="D7" s="15"/>
      <c r="E7" s="15"/>
      <c r="F7" s="15">
        <f>D7+E7</f>
        <v>0</v>
      </c>
      <c r="G7" s="16"/>
      <c r="H7" s="104" t="str">
        <f>IF(F7=0,"",(G7-F7)/F7*100)</f>
        <v/>
      </c>
      <c r="I7" s="27"/>
      <c r="K7" s="28"/>
      <c r="L7" s="28"/>
      <c r="M7" s="28"/>
      <c r="N7" s="28"/>
      <c r="O7" s="28"/>
      <c r="P7" s="28"/>
      <c r="Q7" s="28"/>
      <c r="R7" s="28"/>
      <c r="S7" s="28"/>
      <c r="T7" s="34"/>
      <c r="U7" s="34"/>
      <c r="V7" s="28"/>
      <c r="W7" s="34"/>
      <c r="X7" s="34"/>
      <c r="Y7" s="34"/>
      <c r="Z7" s="34"/>
      <c r="AA7" s="34" t="s">
        <v>208</v>
      </c>
      <c r="AB7" s="34"/>
      <c r="AC7" s="34"/>
      <c r="AD7" s="34"/>
      <c r="AE7" s="34"/>
      <c r="AF7" s="34"/>
      <c r="AG7" s="34"/>
      <c r="AH7" s="34"/>
      <c r="AI7" s="34"/>
      <c r="AJ7" s="44" t="str">
        <f t="shared" ref="AJ7:AJ25" si="0">IFERROR((AH7-F8)/(F8)*100,"")</f>
        <v/>
      </c>
      <c r="AK7" s="34"/>
      <c r="AL7" s="34"/>
      <c r="AM7" s="34"/>
    </row>
    <row r="8" customHeight="1" spans="1:39">
      <c r="A8" s="107" t="str">
        <f t="shared" ref="A8:A25" si="1">IF(B8="","",ROW()-6)</f>
        <v/>
      </c>
      <c r="B8" s="13"/>
      <c r="C8" s="9"/>
      <c r="D8" s="16"/>
      <c r="E8" s="16"/>
      <c r="F8" s="15">
        <f t="shared" ref="F8:F25" si="2">D8+E8</f>
        <v>0</v>
      </c>
      <c r="G8" s="16"/>
      <c r="H8" s="104" t="str">
        <f t="shared" ref="H8:H26" si="3">IF(F8=0,"",(G8-F8)/F8*100)</f>
        <v/>
      </c>
      <c r="I8" s="27"/>
      <c r="K8" s="28"/>
      <c r="L8" s="28"/>
      <c r="M8" s="28"/>
      <c r="N8" s="28"/>
      <c r="O8" s="28"/>
      <c r="P8" s="28"/>
      <c r="Q8" s="28"/>
      <c r="R8" s="28"/>
      <c r="S8" s="28"/>
      <c r="T8" s="35"/>
      <c r="U8" s="34"/>
      <c r="V8" s="28"/>
      <c r="W8" s="34"/>
      <c r="X8" s="34"/>
      <c r="Y8" s="34"/>
      <c r="Z8" s="34"/>
      <c r="AA8" s="34"/>
      <c r="AB8" s="34"/>
      <c r="AC8" s="34"/>
      <c r="AD8" s="34"/>
      <c r="AE8" s="34"/>
      <c r="AF8" s="34"/>
      <c r="AG8" s="34"/>
      <c r="AH8" s="34"/>
      <c r="AI8" s="34"/>
      <c r="AJ8" s="44" t="str">
        <f t="shared" si="0"/>
        <v/>
      </c>
      <c r="AK8" s="34"/>
      <c r="AL8" s="34"/>
      <c r="AM8" s="34"/>
    </row>
    <row r="9" customHeight="1" spans="1:39">
      <c r="A9" s="107" t="str">
        <f t="shared" si="1"/>
        <v/>
      </c>
      <c r="B9" s="13"/>
      <c r="C9" s="9"/>
      <c r="D9" s="16"/>
      <c r="E9" s="16"/>
      <c r="F9" s="15">
        <f t="shared" si="2"/>
        <v>0</v>
      </c>
      <c r="G9" s="16"/>
      <c r="H9" s="104" t="str">
        <f t="shared" si="3"/>
        <v/>
      </c>
      <c r="I9" s="27"/>
      <c r="K9" s="28"/>
      <c r="L9" s="28"/>
      <c r="M9" s="28"/>
      <c r="N9" s="28"/>
      <c r="O9" s="28"/>
      <c r="P9" s="28"/>
      <c r="Q9" s="28"/>
      <c r="R9" s="28"/>
      <c r="S9" s="28"/>
      <c r="T9" s="35"/>
      <c r="U9" s="34"/>
      <c r="V9" s="28"/>
      <c r="W9" s="34"/>
      <c r="X9" s="34"/>
      <c r="Y9" s="34"/>
      <c r="Z9" s="34"/>
      <c r="AA9" s="34"/>
      <c r="AB9" s="34"/>
      <c r="AC9" s="34"/>
      <c r="AD9" s="34"/>
      <c r="AE9" s="34"/>
      <c r="AF9" s="34"/>
      <c r="AG9" s="34"/>
      <c r="AH9" s="34"/>
      <c r="AI9" s="34"/>
      <c r="AJ9" s="44" t="str">
        <f t="shared" si="0"/>
        <v/>
      </c>
      <c r="AK9" s="34"/>
      <c r="AL9" s="34"/>
      <c r="AM9" s="34"/>
    </row>
    <row r="10" customHeight="1" spans="1:39">
      <c r="A10" s="107" t="str">
        <f t="shared" si="1"/>
        <v/>
      </c>
      <c r="B10" s="13"/>
      <c r="C10" s="9"/>
      <c r="D10" s="16"/>
      <c r="E10" s="16"/>
      <c r="F10" s="15">
        <f t="shared" si="2"/>
        <v>0</v>
      </c>
      <c r="G10" s="16"/>
      <c r="H10" s="104" t="str">
        <f t="shared" si="3"/>
        <v/>
      </c>
      <c r="I10" s="27"/>
      <c r="K10" s="28"/>
      <c r="L10" s="28"/>
      <c r="M10" s="28"/>
      <c r="N10" s="28"/>
      <c r="O10" s="28"/>
      <c r="P10" s="28"/>
      <c r="Q10" s="28"/>
      <c r="R10" s="28"/>
      <c r="S10" s="28"/>
      <c r="T10" s="35"/>
      <c r="U10" s="34"/>
      <c r="V10" s="28"/>
      <c r="W10" s="34"/>
      <c r="X10" s="34"/>
      <c r="Y10" s="34"/>
      <c r="Z10" s="34"/>
      <c r="AA10" s="34"/>
      <c r="AB10" s="34"/>
      <c r="AC10" s="34"/>
      <c r="AD10" s="34"/>
      <c r="AE10" s="34"/>
      <c r="AF10" s="34"/>
      <c r="AG10" s="34"/>
      <c r="AH10" s="34"/>
      <c r="AI10" s="34"/>
      <c r="AJ10" s="44" t="str">
        <f t="shared" si="0"/>
        <v/>
      </c>
      <c r="AK10" s="34"/>
      <c r="AL10" s="34"/>
      <c r="AM10" s="34"/>
    </row>
    <row r="11" customHeight="1" spans="1:39">
      <c r="A11" s="107" t="str">
        <f t="shared" si="1"/>
        <v/>
      </c>
      <c r="B11" s="13"/>
      <c r="C11" s="9"/>
      <c r="D11" s="16"/>
      <c r="E11" s="16"/>
      <c r="F11" s="15">
        <f t="shared" si="2"/>
        <v>0</v>
      </c>
      <c r="G11" s="16"/>
      <c r="H11" s="104" t="str">
        <f t="shared" si="3"/>
        <v/>
      </c>
      <c r="I11" s="27"/>
      <c r="K11" s="28"/>
      <c r="L11" s="28"/>
      <c r="M11" s="28"/>
      <c r="N11" s="28"/>
      <c r="O11" s="28"/>
      <c r="P11" s="28"/>
      <c r="Q11" s="28"/>
      <c r="R11" s="28"/>
      <c r="S11" s="28"/>
      <c r="T11" s="35"/>
      <c r="U11" s="34"/>
      <c r="V11" s="28"/>
      <c r="W11" s="34"/>
      <c r="X11" s="34"/>
      <c r="Y11" s="34"/>
      <c r="Z11" s="34"/>
      <c r="AA11" s="34"/>
      <c r="AB11" s="34"/>
      <c r="AC11" s="34"/>
      <c r="AD11" s="34"/>
      <c r="AE11" s="34"/>
      <c r="AF11" s="34"/>
      <c r="AG11" s="34"/>
      <c r="AH11" s="34"/>
      <c r="AI11" s="34"/>
      <c r="AJ11" s="44" t="str">
        <f t="shared" si="0"/>
        <v/>
      </c>
      <c r="AK11" s="34"/>
      <c r="AL11" s="34"/>
      <c r="AM11" s="34"/>
    </row>
    <row r="12" customHeight="1" spans="1:39">
      <c r="A12" s="107" t="str">
        <f t="shared" si="1"/>
        <v/>
      </c>
      <c r="B12" s="13"/>
      <c r="C12" s="9"/>
      <c r="D12" s="16"/>
      <c r="E12" s="16"/>
      <c r="F12" s="15">
        <f t="shared" si="2"/>
        <v>0</v>
      </c>
      <c r="G12" s="16"/>
      <c r="H12" s="104" t="str">
        <f t="shared" si="3"/>
        <v/>
      </c>
      <c r="I12" s="27"/>
      <c r="K12" s="28"/>
      <c r="L12" s="28"/>
      <c r="M12" s="28"/>
      <c r="N12" s="28"/>
      <c r="O12" s="28"/>
      <c r="P12" s="28"/>
      <c r="Q12" s="28"/>
      <c r="R12" s="28"/>
      <c r="S12" s="28"/>
      <c r="T12" s="35"/>
      <c r="U12" s="34"/>
      <c r="V12" s="28"/>
      <c r="W12" s="34"/>
      <c r="X12" s="34"/>
      <c r="Y12" s="34"/>
      <c r="Z12" s="34"/>
      <c r="AA12" s="34"/>
      <c r="AB12" s="34"/>
      <c r="AC12" s="34"/>
      <c r="AD12" s="34"/>
      <c r="AE12" s="34"/>
      <c r="AF12" s="34"/>
      <c r="AG12" s="34"/>
      <c r="AH12" s="34"/>
      <c r="AI12" s="34"/>
      <c r="AJ12" s="44" t="str">
        <f t="shared" si="0"/>
        <v/>
      </c>
      <c r="AK12" s="34"/>
      <c r="AL12" s="34"/>
      <c r="AM12" s="34"/>
    </row>
    <row r="13" customHeight="1" spans="1:39">
      <c r="A13" s="107" t="str">
        <f t="shared" si="1"/>
        <v/>
      </c>
      <c r="B13" s="13"/>
      <c r="C13" s="9"/>
      <c r="D13" s="16"/>
      <c r="E13" s="16"/>
      <c r="F13" s="15">
        <f t="shared" si="2"/>
        <v>0</v>
      </c>
      <c r="G13" s="16"/>
      <c r="H13" s="104" t="str">
        <f t="shared" si="3"/>
        <v/>
      </c>
      <c r="I13" s="27"/>
      <c r="K13" s="28"/>
      <c r="L13" s="28"/>
      <c r="M13" s="28"/>
      <c r="N13" s="28"/>
      <c r="O13" s="28"/>
      <c r="P13" s="28"/>
      <c r="Q13" s="28"/>
      <c r="R13" s="28"/>
      <c r="S13" s="28"/>
      <c r="T13" s="35"/>
      <c r="U13" s="34"/>
      <c r="V13" s="28"/>
      <c r="W13" s="34"/>
      <c r="X13" s="34"/>
      <c r="Y13" s="34"/>
      <c r="Z13" s="34"/>
      <c r="AA13" s="34"/>
      <c r="AB13" s="34"/>
      <c r="AC13" s="34"/>
      <c r="AD13" s="34"/>
      <c r="AE13" s="34"/>
      <c r="AF13" s="34"/>
      <c r="AG13" s="34"/>
      <c r="AH13" s="34"/>
      <c r="AI13" s="34"/>
      <c r="AJ13" s="44" t="str">
        <f t="shared" si="0"/>
        <v/>
      </c>
      <c r="AK13" s="34"/>
      <c r="AL13" s="34"/>
      <c r="AM13" s="34"/>
    </row>
    <row r="14" customHeight="1" spans="1:39">
      <c r="A14" s="107" t="str">
        <f t="shared" si="1"/>
        <v/>
      </c>
      <c r="B14" s="13"/>
      <c r="C14" s="9"/>
      <c r="D14" s="16"/>
      <c r="E14" s="16"/>
      <c r="F14" s="15">
        <f t="shared" si="2"/>
        <v>0</v>
      </c>
      <c r="G14" s="16"/>
      <c r="H14" s="104" t="str">
        <f t="shared" si="3"/>
        <v/>
      </c>
      <c r="I14" s="27"/>
      <c r="K14" s="28"/>
      <c r="L14" s="28"/>
      <c r="M14" s="28"/>
      <c r="N14" s="28"/>
      <c r="O14" s="28"/>
      <c r="P14" s="28"/>
      <c r="Q14" s="28"/>
      <c r="R14" s="28"/>
      <c r="S14" s="28"/>
      <c r="T14" s="35"/>
      <c r="U14" s="34"/>
      <c r="V14" s="28"/>
      <c r="W14" s="34"/>
      <c r="X14" s="34"/>
      <c r="Y14" s="34"/>
      <c r="Z14" s="34"/>
      <c r="AA14" s="34"/>
      <c r="AB14" s="34"/>
      <c r="AC14" s="34"/>
      <c r="AD14" s="34"/>
      <c r="AE14" s="34"/>
      <c r="AF14" s="34"/>
      <c r="AG14" s="34"/>
      <c r="AH14" s="34"/>
      <c r="AI14" s="34"/>
      <c r="AJ14" s="44" t="str">
        <f>IFERROR((AH14-F18)/(F18)*100,"")</f>
        <v/>
      </c>
      <c r="AK14" s="34"/>
      <c r="AL14" s="34"/>
      <c r="AM14" s="34"/>
    </row>
    <row r="15" customHeight="1" spans="1:39">
      <c r="A15" s="107"/>
      <c r="B15" s="13"/>
      <c r="C15" s="9"/>
      <c r="D15" s="16"/>
      <c r="E15" s="16"/>
      <c r="F15" s="15">
        <f t="shared" si="2"/>
        <v>0</v>
      </c>
      <c r="G15" s="16"/>
      <c r="H15" s="104"/>
      <c r="I15" s="27"/>
      <c r="K15" s="28"/>
      <c r="L15" s="28"/>
      <c r="M15" s="28"/>
      <c r="N15" s="28"/>
      <c r="O15" s="28"/>
      <c r="P15" s="28"/>
      <c r="Q15" s="28"/>
      <c r="R15" s="28"/>
      <c r="S15" s="28"/>
      <c r="T15" s="35"/>
      <c r="U15" s="34"/>
      <c r="V15" s="28"/>
      <c r="W15" s="34"/>
      <c r="X15" s="34"/>
      <c r="Y15" s="34"/>
      <c r="Z15" s="34"/>
      <c r="AA15" s="34"/>
      <c r="AB15" s="34"/>
      <c r="AC15" s="34"/>
      <c r="AD15" s="34"/>
      <c r="AE15" s="34"/>
      <c r="AF15" s="34"/>
      <c r="AG15" s="34"/>
      <c r="AH15" s="34"/>
      <c r="AI15" s="34"/>
      <c r="AJ15" s="44"/>
      <c r="AK15" s="34"/>
      <c r="AL15" s="34"/>
      <c r="AM15" s="34"/>
    </row>
    <row r="16" customHeight="1" spans="1:39">
      <c r="A16" s="107"/>
      <c r="B16" s="13"/>
      <c r="C16" s="9"/>
      <c r="D16" s="16"/>
      <c r="E16" s="16"/>
      <c r="F16" s="15">
        <f t="shared" si="2"/>
        <v>0</v>
      </c>
      <c r="G16" s="16"/>
      <c r="H16" s="104"/>
      <c r="I16" s="27"/>
      <c r="K16" s="28"/>
      <c r="L16" s="28"/>
      <c r="M16" s="28"/>
      <c r="N16" s="28"/>
      <c r="O16" s="28"/>
      <c r="P16" s="28"/>
      <c r="Q16" s="28"/>
      <c r="R16" s="28"/>
      <c r="S16" s="28"/>
      <c r="T16" s="35"/>
      <c r="U16" s="34"/>
      <c r="V16" s="28"/>
      <c r="W16" s="34"/>
      <c r="X16" s="34"/>
      <c r="Y16" s="34"/>
      <c r="Z16" s="34"/>
      <c r="AA16" s="34"/>
      <c r="AB16" s="34"/>
      <c r="AC16" s="34"/>
      <c r="AD16" s="34"/>
      <c r="AE16" s="34"/>
      <c r="AF16" s="34"/>
      <c r="AG16" s="34"/>
      <c r="AH16" s="34"/>
      <c r="AI16" s="34"/>
      <c r="AJ16" s="44"/>
      <c r="AK16" s="34"/>
      <c r="AL16" s="34"/>
      <c r="AM16" s="34"/>
    </row>
    <row r="17" customHeight="1" spans="1:39">
      <c r="A17" s="107"/>
      <c r="B17" s="13"/>
      <c r="C17" s="9"/>
      <c r="D17" s="16"/>
      <c r="E17" s="16"/>
      <c r="F17" s="15">
        <f t="shared" si="2"/>
        <v>0</v>
      </c>
      <c r="G17" s="16"/>
      <c r="H17" s="104"/>
      <c r="I17" s="27"/>
      <c r="K17" s="28"/>
      <c r="L17" s="28"/>
      <c r="M17" s="28"/>
      <c r="N17" s="28"/>
      <c r="O17" s="28"/>
      <c r="P17" s="28"/>
      <c r="Q17" s="28"/>
      <c r="R17" s="28"/>
      <c r="S17" s="28"/>
      <c r="T17" s="35"/>
      <c r="U17" s="34"/>
      <c r="V17" s="28"/>
      <c r="W17" s="34"/>
      <c r="X17" s="34"/>
      <c r="Y17" s="34"/>
      <c r="Z17" s="34"/>
      <c r="AA17" s="34"/>
      <c r="AB17" s="34"/>
      <c r="AC17" s="34"/>
      <c r="AD17" s="34"/>
      <c r="AE17" s="34"/>
      <c r="AF17" s="34"/>
      <c r="AG17" s="34"/>
      <c r="AH17" s="34"/>
      <c r="AI17" s="34"/>
      <c r="AJ17" s="44"/>
      <c r="AK17" s="34"/>
      <c r="AL17" s="34"/>
      <c r="AM17" s="34"/>
    </row>
    <row r="18" customHeight="1" spans="1:39">
      <c r="A18" s="107" t="str">
        <f t="shared" si="1"/>
        <v/>
      </c>
      <c r="B18" s="13"/>
      <c r="C18" s="9"/>
      <c r="D18" s="16"/>
      <c r="E18" s="16"/>
      <c r="F18" s="15">
        <f t="shared" si="2"/>
        <v>0</v>
      </c>
      <c r="G18" s="16"/>
      <c r="H18" s="104" t="str">
        <f t="shared" si="3"/>
        <v/>
      </c>
      <c r="I18" s="27"/>
      <c r="K18" s="28"/>
      <c r="L18" s="28"/>
      <c r="M18" s="28"/>
      <c r="N18" s="28"/>
      <c r="O18" s="28"/>
      <c r="P18" s="28"/>
      <c r="Q18" s="28"/>
      <c r="R18" s="28"/>
      <c r="S18" s="28"/>
      <c r="T18" s="35"/>
      <c r="U18" s="34"/>
      <c r="V18" s="28"/>
      <c r="W18" s="34"/>
      <c r="X18" s="34"/>
      <c r="Y18" s="34"/>
      <c r="Z18" s="34"/>
      <c r="AA18" s="34"/>
      <c r="AB18" s="34"/>
      <c r="AC18" s="34"/>
      <c r="AD18" s="34"/>
      <c r="AE18" s="34"/>
      <c r="AF18" s="34"/>
      <c r="AG18" s="34"/>
      <c r="AH18" s="34"/>
      <c r="AI18" s="34"/>
      <c r="AJ18" s="44" t="str">
        <f t="shared" si="0"/>
        <v/>
      </c>
      <c r="AK18" s="34"/>
      <c r="AL18" s="34"/>
      <c r="AM18" s="34"/>
    </row>
    <row r="19" customHeight="1" spans="1:39">
      <c r="A19" s="107" t="str">
        <f t="shared" si="1"/>
        <v/>
      </c>
      <c r="B19" s="13"/>
      <c r="C19" s="9"/>
      <c r="D19" s="16"/>
      <c r="E19" s="16"/>
      <c r="F19" s="15">
        <f t="shared" si="2"/>
        <v>0</v>
      </c>
      <c r="G19" s="16"/>
      <c r="H19" s="104" t="str">
        <f t="shared" si="3"/>
        <v/>
      </c>
      <c r="I19" s="27"/>
      <c r="K19" s="28"/>
      <c r="L19" s="28"/>
      <c r="M19" s="28"/>
      <c r="N19" s="28"/>
      <c r="O19" s="28"/>
      <c r="P19" s="28"/>
      <c r="Q19" s="28"/>
      <c r="R19" s="28"/>
      <c r="S19" s="28"/>
      <c r="T19" s="35"/>
      <c r="U19" s="34"/>
      <c r="V19" s="28"/>
      <c r="W19" s="34"/>
      <c r="X19" s="34"/>
      <c r="Y19" s="34"/>
      <c r="Z19" s="34"/>
      <c r="AA19" s="34"/>
      <c r="AB19" s="34"/>
      <c r="AC19" s="34"/>
      <c r="AD19" s="34"/>
      <c r="AE19" s="34"/>
      <c r="AF19" s="34"/>
      <c r="AG19" s="34"/>
      <c r="AH19" s="34"/>
      <c r="AI19" s="34"/>
      <c r="AJ19" s="44" t="str">
        <f t="shared" si="0"/>
        <v/>
      </c>
      <c r="AK19" s="34"/>
      <c r="AL19" s="34"/>
      <c r="AM19" s="34"/>
    </row>
    <row r="20" customHeight="1" spans="1:39">
      <c r="A20" s="107" t="str">
        <f t="shared" si="1"/>
        <v/>
      </c>
      <c r="B20" s="13"/>
      <c r="C20" s="9"/>
      <c r="D20" s="16"/>
      <c r="E20" s="16"/>
      <c r="F20" s="15">
        <f t="shared" si="2"/>
        <v>0</v>
      </c>
      <c r="G20" s="16"/>
      <c r="H20" s="104" t="str">
        <f t="shared" si="3"/>
        <v/>
      </c>
      <c r="I20" s="27"/>
      <c r="K20" s="28"/>
      <c r="L20" s="28"/>
      <c r="M20" s="28"/>
      <c r="N20" s="28"/>
      <c r="O20" s="28"/>
      <c r="P20" s="28"/>
      <c r="Q20" s="28"/>
      <c r="R20" s="28"/>
      <c r="S20" s="28"/>
      <c r="T20" s="35"/>
      <c r="U20" s="34"/>
      <c r="V20" s="28"/>
      <c r="W20" s="34"/>
      <c r="X20" s="34"/>
      <c r="Y20" s="34"/>
      <c r="Z20" s="34"/>
      <c r="AA20" s="34"/>
      <c r="AB20" s="34"/>
      <c r="AC20" s="34"/>
      <c r="AD20" s="34"/>
      <c r="AE20" s="34"/>
      <c r="AF20" s="34"/>
      <c r="AG20" s="34"/>
      <c r="AH20" s="34"/>
      <c r="AI20" s="34"/>
      <c r="AJ20" s="44" t="str">
        <f t="shared" si="0"/>
        <v/>
      </c>
      <c r="AK20" s="34"/>
      <c r="AL20" s="34"/>
      <c r="AM20" s="34"/>
    </row>
    <row r="21" customHeight="1" spans="1:39">
      <c r="A21" s="107" t="str">
        <f t="shared" si="1"/>
        <v/>
      </c>
      <c r="B21" s="13"/>
      <c r="C21" s="9"/>
      <c r="D21" s="16"/>
      <c r="E21" s="16"/>
      <c r="F21" s="15">
        <f t="shared" si="2"/>
        <v>0</v>
      </c>
      <c r="G21" s="16"/>
      <c r="H21" s="104" t="str">
        <f t="shared" si="3"/>
        <v/>
      </c>
      <c r="I21" s="27"/>
      <c r="K21" s="28"/>
      <c r="L21" s="28"/>
      <c r="M21" s="28"/>
      <c r="N21" s="28"/>
      <c r="O21" s="28"/>
      <c r="P21" s="28"/>
      <c r="Q21" s="28"/>
      <c r="R21" s="28"/>
      <c r="S21" s="28"/>
      <c r="T21" s="35"/>
      <c r="U21" s="34"/>
      <c r="V21" s="28"/>
      <c r="W21" s="34"/>
      <c r="X21" s="34"/>
      <c r="Y21" s="34"/>
      <c r="Z21" s="34"/>
      <c r="AA21" s="34"/>
      <c r="AB21" s="34"/>
      <c r="AC21" s="34"/>
      <c r="AD21" s="34"/>
      <c r="AE21" s="34"/>
      <c r="AF21" s="34"/>
      <c r="AG21" s="34"/>
      <c r="AH21" s="34"/>
      <c r="AI21" s="34"/>
      <c r="AJ21" s="44" t="str">
        <f t="shared" si="0"/>
        <v/>
      </c>
      <c r="AK21" s="34"/>
      <c r="AL21" s="34"/>
      <c r="AM21" s="34"/>
    </row>
    <row r="22" customHeight="1" spans="1:39">
      <c r="A22" s="107" t="str">
        <f t="shared" si="1"/>
        <v/>
      </c>
      <c r="B22" s="13"/>
      <c r="C22" s="9"/>
      <c r="D22" s="16"/>
      <c r="E22" s="16"/>
      <c r="F22" s="15">
        <f t="shared" si="2"/>
        <v>0</v>
      </c>
      <c r="G22" s="16"/>
      <c r="H22" s="104" t="str">
        <f t="shared" si="3"/>
        <v/>
      </c>
      <c r="I22" s="27"/>
      <c r="K22" s="28"/>
      <c r="L22" s="28"/>
      <c r="M22" s="28"/>
      <c r="N22" s="28"/>
      <c r="O22" s="28"/>
      <c r="P22" s="28"/>
      <c r="Q22" s="28"/>
      <c r="R22" s="28"/>
      <c r="S22" s="28"/>
      <c r="T22" s="35"/>
      <c r="U22" s="34"/>
      <c r="V22" s="28"/>
      <c r="W22" s="34"/>
      <c r="X22" s="34"/>
      <c r="Y22" s="34"/>
      <c r="Z22" s="34"/>
      <c r="AA22" s="34"/>
      <c r="AB22" s="34"/>
      <c r="AC22" s="34"/>
      <c r="AD22" s="34"/>
      <c r="AE22" s="34"/>
      <c r="AF22" s="34"/>
      <c r="AG22" s="34"/>
      <c r="AH22" s="34"/>
      <c r="AI22" s="34"/>
      <c r="AJ22" s="44" t="str">
        <f>IFERROR((AH22-#REF!)/(#REF!)*100,"")</f>
        <v/>
      </c>
      <c r="AK22" s="34"/>
      <c r="AL22" s="34"/>
      <c r="AM22" s="34"/>
    </row>
    <row r="23" customHeight="1" spans="1:39">
      <c r="A23" s="107" t="str">
        <f t="shared" si="1"/>
        <v/>
      </c>
      <c r="B23" s="13"/>
      <c r="C23" s="9"/>
      <c r="D23" s="16"/>
      <c r="E23" s="16"/>
      <c r="F23" s="15">
        <f t="shared" si="2"/>
        <v>0</v>
      </c>
      <c r="G23" s="16"/>
      <c r="H23" s="104" t="str">
        <f t="shared" si="3"/>
        <v/>
      </c>
      <c r="I23" s="27"/>
      <c r="K23" s="28"/>
      <c r="L23" s="28"/>
      <c r="M23" s="28"/>
      <c r="N23" s="28"/>
      <c r="O23" s="28"/>
      <c r="P23" s="28"/>
      <c r="Q23" s="28"/>
      <c r="R23" s="28"/>
      <c r="S23" s="28"/>
      <c r="T23" s="35"/>
      <c r="U23" s="34"/>
      <c r="V23" s="28"/>
      <c r="W23" s="34"/>
      <c r="X23" s="34"/>
      <c r="Y23" s="34"/>
      <c r="Z23" s="34"/>
      <c r="AA23" s="34"/>
      <c r="AB23" s="34"/>
      <c r="AC23" s="34"/>
      <c r="AD23" s="34"/>
      <c r="AE23" s="34"/>
      <c r="AF23" s="34"/>
      <c r="AG23" s="34"/>
      <c r="AH23" s="34"/>
      <c r="AI23" s="34"/>
      <c r="AJ23" s="44" t="str">
        <f t="shared" si="0"/>
        <v/>
      </c>
      <c r="AK23" s="34"/>
      <c r="AL23" s="34"/>
      <c r="AM23" s="34"/>
    </row>
    <row r="24" customHeight="1" spans="1:39">
      <c r="A24" s="107" t="str">
        <f t="shared" si="1"/>
        <v/>
      </c>
      <c r="B24" s="13"/>
      <c r="C24" s="9"/>
      <c r="D24" s="16"/>
      <c r="E24" s="16"/>
      <c r="F24" s="15">
        <f t="shared" si="2"/>
        <v>0</v>
      </c>
      <c r="G24" s="16"/>
      <c r="H24" s="104" t="str">
        <f t="shared" si="3"/>
        <v/>
      </c>
      <c r="I24" s="27"/>
      <c r="K24" s="28"/>
      <c r="L24" s="28"/>
      <c r="M24" s="28"/>
      <c r="N24" s="28"/>
      <c r="O24" s="28"/>
      <c r="P24" s="28"/>
      <c r="Q24" s="28"/>
      <c r="R24" s="28"/>
      <c r="S24" s="28"/>
      <c r="T24" s="35"/>
      <c r="U24" s="34"/>
      <c r="V24" s="28"/>
      <c r="W24" s="34"/>
      <c r="X24" s="34"/>
      <c r="Y24" s="34"/>
      <c r="Z24" s="34"/>
      <c r="AA24" s="34"/>
      <c r="AB24" s="34"/>
      <c r="AC24" s="34"/>
      <c r="AD24" s="34"/>
      <c r="AE24" s="34"/>
      <c r="AF24" s="34"/>
      <c r="AG24" s="34"/>
      <c r="AH24" s="34"/>
      <c r="AI24" s="34"/>
      <c r="AJ24" s="44" t="str">
        <f t="shared" si="0"/>
        <v/>
      </c>
      <c r="AK24" s="34"/>
      <c r="AL24" s="34"/>
      <c r="AM24" s="34"/>
    </row>
    <row r="25" customHeight="1" spans="1:39">
      <c r="A25" s="107" t="str">
        <f t="shared" si="1"/>
        <v/>
      </c>
      <c r="B25" s="13"/>
      <c r="C25" s="9"/>
      <c r="D25" s="16"/>
      <c r="E25" s="16"/>
      <c r="F25" s="15">
        <f t="shared" si="2"/>
        <v>0</v>
      </c>
      <c r="G25" s="16"/>
      <c r="H25" s="104" t="str">
        <f t="shared" si="3"/>
        <v/>
      </c>
      <c r="I25" s="27"/>
      <c r="K25" s="28"/>
      <c r="L25" s="28"/>
      <c r="M25" s="28"/>
      <c r="N25" s="28"/>
      <c r="O25" s="28"/>
      <c r="P25" s="28"/>
      <c r="Q25" s="28"/>
      <c r="R25" s="28"/>
      <c r="S25" s="28"/>
      <c r="T25" s="35"/>
      <c r="U25" s="34"/>
      <c r="V25" s="28"/>
      <c r="W25" s="34"/>
      <c r="X25" s="34"/>
      <c r="Y25" s="34"/>
      <c r="Z25" s="34"/>
      <c r="AA25" s="34"/>
      <c r="AB25" s="34"/>
      <c r="AC25" s="34"/>
      <c r="AD25" s="34"/>
      <c r="AE25" s="34"/>
      <c r="AF25" s="34"/>
      <c r="AG25" s="34"/>
      <c r="AH25" s="34"/>
      <c r="AI25" s="34"/>
      <c r="AJ25" s="44" t="str">
        <f t="shared" si="0"/>
        <v/>
      </c>
      <c r="AK25" s="34"/>
      <c r="AL25" s="34"/>
      <c r="AM25" s="34"/>
    </row>
    <row r="26" customHeight="1" spans="1:9">
      <c r="A26" s="17" t="s">
        <v>1421</v>
      </c>
      <c r="B26" s="14"/>
      <c r="C26" s="9"/>
      <c r="D26" s="16">
        <f>SUM(D7:D25)</f>
        <v>0</v>
      </c>
      <c r="E26" s="16">
        <f>SUM(E7:E25)</f>
        <v>0</v>
      </c>
      <c r="F26" s="16">
        <f>SUM(F7:F25)</f>
        <v>0</v>
      </c>
      <c r="G26" s="108">
        <f>SUM(G7:G25)</f>
        <v>0</v>
      </c>
      <c r="H26" s="104" t="str">
        <f t="shared" si="3"/>
        <v/>
      </c>
      <c r="I26" s="27"/>
    </row>
    <row r="27" customHeight="1" spans="1:7">
      <c r="A27" s="3" t="str">
        <f>基本信息输入表!$K$6&amp;"填表人："&amp;基本信息输入表!$M$75</f>
        <v>被评估单位填表人：</v>
      </c>
      <c r="G27" s="3" t="str">
        <f>"评估人员："&amp;基本信息输入表!$Q$75</f>
        <v>评估人员：</v>
      </c>
    </row>
    <row r="28" customHeight="1" spans="1:1">
      <c r="A28" s="3" t="str">
        <f>"填表日期："&amp;YEAR(基本信息输入表!$O$75)&amp;"年"&amp;MONTH(基本信息输入表!$O$75)&amp;"月"&amp;DAY(基本信息输入表!$O$75)&amp;"日"</f>
        <v>填表日期：1900年1月0日</v>
      </c>
    </row>
    <row r="29" customHeight="1" spans="10:10">
      <c r="J29" s="29" t="s">
        <v>466</v>
      </c>
    </row>
  </sheetData>
  <mergeCells count="28">
    <mergeCell ref="A2:I2"/>
    <mergeCell ref="A3:I3"/>
    <mergeCell ref="K4:Q4"/>
    <mergeCell ref="R4:Y4"/>
    <mergeCell ref="Z4:AI4"/>
    <mergeCell ref="AJ4:AM4"/>
    <mergeCell ref="A5:F5"/>
    <mergeCell ref="R5:U5"/>
    <mergeCell ref="V5:W5"/>
    <mergeCell ref="AA5:AB5"/>
    <mergeCell ref="AC5:AG5"/>
    <mergeCell ref="A26:B26"/>
    <mergeCell ref="K5:K6"/>
    <mergeCell ref="L5:L6"/>
    <mergeCell ref="M5:M6"/>
    <mergeCell ref="N5:N6"/>
    <mergeCell ref="O5:O6"/>
    <mergeCell ref="P5:P6"/>
    <mergeCell ref="Q5:Q6"/>
    <mergeCell ref="X5:X6"/>
    <mergeCell ref="Y5:Y6"/>
    <mergeCell ref="Z5:Z6"/>
    <mergeCell ref="AH5:AH6"/>
    <mergeCell ref="AI5:AI6"/>
    <mergeCell ref="AJ5:AJ6"/>
    <mergeCell ref="AK5:AK6"/>
    <mergeCell ref="AL5:AL6"/>
    <mergeCell ref="AM5:AM6"/>
  </mergeCells>
  <dataValidations count="3">
    <dataValidation type="list" allowBlank="1" showInputMessage="1" showErrorMessage="1" sqref="V7:V25">
      <formula1>基本信息输入表!$A$126:$A$128</formula1>
    </dataValidation>
    <dataValidation type="list" allowBlank="1" showInputMessage="1" showErrorMessage="1" sqref="R7:S25">
      <formula1>$A$108:$A$109</formula1>
    </dataValidation>
    <dataValidation type="list" allowBlank="1" showInputMessage="1" showErrorMessage="1" sqref="K7:O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7" fitToHeight="1000" orientation="landscape"/>
  <headerFooter scaleWithDoc="0">
    <oddFooter>&amp;R&amp;"宋体,常规"&amp;10&amp;P/&amp;N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workbookViewId="0">
      <selection activeCell="I6" sqref="I6:J20"/>
    </sheetView>
  </sheetViews>
  <sheetFormatPr defaultColWidth="9" defaultRowHeight="15.5"/>
  <cols>
    <col min="1" max="1" width="9" style="103"/>
    <col min="2" max="2" width="21.75" style="103" customWidth="1"/>
    <col min="3" max="4" width="18.625" style="103" hidden="1" customWidth="1"/>
    <col min="5" max="7" width="18.625" style="103" customWidth="1"/>
    <col min="8" max="8" width="17" style="103" customWidth="1"/>
    <col min="9" max="16384" width="9" style="103"/>
  </cols>
  <sheetData>
    <row r="1" spans="1:1">
      <c r="A1" s="5" t="s">
        <v>435</v>
      </c>
    </row>
    <row r="2" s="102" customFormat="1" ht="23" spans="1:8">
      <c r="A2" s="6" t="s">
        <v>1426</v>
      </c>
      <c r="B2" s="6"/>
      <c r="C2" s="6"/>
      <c r="D2" s="6"/>
      <c r="E2" s="6"/>
      <c r="F2" s="6"/>
      <c r="G2" s="6"/>
      <c r="H2" s="6"/>
    </row>
    <row r="3" ht="15.75" customHeight="1" spans="1:8">
      <c r="A3" s="2" t="str">
        <f>"评估基准日："&amp;TEXT(基本信息输入表!M7,"yyyy年mm月dd日")</f>
        <v>评估基准日：2024年06月30日</v>
      </c>
      <c r="B3" s="2"/>
      <c r="C3" s="2"/>
      <c r="D3" s="2"/>
      <c r="E3" s="2"/>
      <c r="F3" s="2"/>
      <c r="G3" s="2"/>
      <c r="H3" s="2"/>
    </row>
    <row r="4" spans="1:8">
      <c r="A4" s="2"/>
      <c r="B4" s="2"/>
      <c r="C4" s="2"/>
      <c r="D4" s="2"/>
      <c r="E4" s="2"/>
      <c r="F4" s="2"/>
      <c r="G4" s="2"/>
      <c r="H4" s="21" t="s">
        <v>1427</v>
      </c>
    </row>
    <row r="5" spans="1:8">
      <c r="A5" s="7" t="str">
        <f>基本信息输入表!K6&amp;"："&amp;基本信息输入表!M6</f>
        <v>被评估单位：贵州天然气能源投资股份有限公司</v>
      </c>
      <c r="B5" s="7"/>
      <c r="C5" s="7"/>
      <c r="D5" s="7"/>
      <c r="E5" s="7"/>
      <c r="F5" s="3"/>
      <c r="G5" s="3"/>
      <c r="H5" s="96" t="s">
        <v>469</v>
      </c>
    </row>
    <row r="6" spans="1:8">
      <c r="A6" s="9" t="s">
        <v>586</v>
      </c>
      <c r="B6" s="9" t="s">
        <v>587</v>
      </c>
      <c r="C6" s="10" t="s">
        <v>440</v>
      </c>
      <c r="D6" s="10" t="s">
        <v>441</v>
      </c>
      <c r="E6" s="9" t="s">
        <v>442</v>
      </c>
      <c r="F6" s="9" t="s">
        <v>443</v>
      </c>
      <c r="G6" s="17" t="s">
        <v>999</v>
      </c>
      <c r="H6" s="9" t="s">
        <v>445</v>
      </c>
    </row>
    <row r="7" spans="1:8">
      <c r="A7" s="9" t="s">
        <v>1428</v>
      </c>
      <c r="B7" s="46" t="s">
        <v>1429</v>
      </c>
      <c r="C7" s="15">
        <f>'5-1短期借款'!I30</f>
        <v>0</v>
      </c>
      <c r="D7" s="15">
        <f>'5-1短期借款'!J30</f>
        <v>0</v>
      </c>
      <c r="E7" s="15">
        <f>'5-1短期借款'!K30</f>
        <v>0</v>
      </c>
      <c r="F7" s="15">
        <f>'5-1短期借款'!L30</f>
        <v>0</v>
      </c>
      <c r="G7" s="16">
        <f>F7-E7</f>
        <v>0</v>
      </c>
      <c r="H7" s="104" t="str">
        <f>IF(E7=0,"",G7/E7*100)</f>
        <v/>
      </c>
    </row>
    <row r="8" spans="1:8">
      <c r="A8" s="9" t="s">
        <v>1430</v>
      </c>
      <c r="B8" s="46" t="s">
        <v>1431</v>
      </c>
      <c r="C8" s="15">
        <f>'5-2交易性金融负债'!G29</f>
        <v>0</v>
      </c>
      <c r="D8" s="15">
        <f>'5-2交易性金融负债'!H29</f>
        <v>0</v>
      </c>
      <c r="E8" s="15">
        <f>'5-2交易性金融负债'!I29</f>
        <v>0</v>
      </c>
      <c r="F8" s="15">
        <f>'5-2交易性金融负债'!J29</f>
        <v>0</v>
      </c>
      <c r="G8" s="16">
        <f>F8-E8</f>
        <v>0</v>
      </c>
      <c r="H8" s="104" t="str">
        <f>IF(E8=0,"",G8/E8*100)</f>
        <v/>
      </c>
    </row>
    <row r="9" spans="1:8">
      <c r="A9" s="9" t="s">
        <v>1432</v>
      </c>
      <c r="B9" s="46" t="s">
        <v>1433</v>
      </c>
      <c r="C9" s="15">
        <f>'5-3应付票据'!F26</f>
        <v>0</v>
      </c>
      <c r="D9" s="15">
        <f>'5-3应付票据'!G26</f>
        <v>0</v>
      </c>
      <c r="E9" s="15">
        <f>'5-3应付票据'!H26</f>
        <v>0</v>
      </c>
      <c r="F9" s="15">
        <f>'5-3应付票据'!I26</f>
        <v>0</v>
      </c>
      <c r="G9" s="16">
        <f>F9-E9</f>
        <v>0</v>
      </c>
      <c r="H9" s="104" t="str">
        <f>IF(E9=0,"",G9/E9*100)</f>
        <v/>
      </c>
    </row>
    <row r="10" spans="1:8">
      <c r="A10" s="9" t="s">
        <v>1434</v>
      </c>
      <c r="B10" s="46" t="s">
        <v>1435</v>
      </c>
      <c r="C10" s="15">
        <f>'5-4应付账款'!G29</f>
        <v>0</v>
      </c>
      <c r="D10" s="15">
        <f>'5-4应付账款'!H29</f>
        <v>0</v>
      </c>
      <c r="E10" s="15">
        <f>'5-4应付账款'!I29</f>
        <v>0</v>
      </c>
      <c r="F10" s="15">
        <f>'5-4应付账款'!J29</f>
        <v>0</v>
      </c>
      <c r="G10" s="16">
        <f>F10-E10</f>
        <v>0</v>
      </c>
      <c r="H10" s="104" t="str">
        <f>IF(E10=0,"",G10/E10*100)</f>
        <v/>
      </c>
    </row>
    <row r="11" spans="1:8">
      <c r="A11" s="9" t="s">
        <v>1436</v>
      </c>
      <c r="B11" s="46" t="s">
        <v>1437</v>
      </c>
      <c r="C11" s="15">
        <f>'5-5预收账款'!G27</f>
        <v>0</v>
      </c>
      <c r="D11" s="15">
        <f>'5-5预收账款'!H27</f>
        <v>0</v>
      </c>
      <c r="E11" s="15">
        <f>'5-5预收账款'!I27</f>
        <v>0</v>
      </c>
      <c r="F11" s="15">
        <f>'5-5预收账款'!J27</f>
        <v>0</v>
      </c>
      <c r="G11" s="16">
        <f>F11-E11</f>
        <v>0</v>
      </c>
      <c r="H11" s="104" t="str">
        <f>IF(E11=0,"",G11/E11*100)</f>
        <v/>
      </c>
    </row>
    <row r="12" spans="1:8">
      <c r="A12" s="9" t="s">
        <v>1438</v>
      </c>
      <c r="B12" s="105" t="s">
        <v>193</v>
      </c>
      <c r="C12" s="15"/>
      <c r="D12" s="15"/>
      <c r="E12" s="15">
        <f>'5.6合同负债'!G27</f>
        <v>0</v>
      </c>
      <c r="F12" s="15">
        <f>'5.6合同负债'!H27</f>
        <v>0</v>
      </c>
      <c r="G12" s="16">
        <f t="shared" ref="G12:G19" si="0">F12-E12</f>
        <v>0</v>
      </c>
      <c r="H12" s="104" t="str">
        <f t="shared" ref="H12:H19" si="1">IF(E12=0,"",G12/E12*100)</f>
        <v/>
      </c>
    </row>
    <row r="13" spans="1:8">
      <c r="A13" s="9" t="s">
        <v>1439</v>
      </c>
      <c r="B13" s="46" t="s">
        <v>1440</v>
      </c>
      <c r="C13" s="15">
        <f>'5-7职工薪酬'!D26</f>
        <v>0</v>
      </c>
      <c r="D13" s="15">
        <f>'5-7职工薪酬'!E26</f>
        <v>0</v>
      </c>
      <c r="E13" s="15">
        <f>'5-7职工薪酬'!F26</f>
        <v>0</v>
      </c>
      <c r="F13" s="15">
        <f>'5-7职工薪酬'!G26</f>
        <v>0</v>
      </c>
      <c r="G13" s="16">
        <f t="shared" si="0"/>
        <v>0</v>
      </c>
      <c r="H13" s="104" t="str">
        <f t="shared" si="1"/>
        <v/>
      </c>
    </row>
    <row r="14" spans="1:8">
      <c r="A14" s="9" t="s">
        <v>1441</v>
      </c>
      <c r="B14" s="46" t="s">
        <v>1442</v>
      </c>
      <c r="C14" s="15">
        <f>'5-8应交税费'!E26</f>
        <v>0</v>
      </c>
      <c r="D14" s="15">
        <f>'5-8应交税费'!F26</f>
        <v>0</v>
      </c>
      <c r="E14" s="15">
        <f>'5-8应交税费'!G26</f>
        <v>0</v>
      </c>
      <c r="F14" s="15">
        <f>'5-8应交税费'!H26</f>
        <v>0</v>
      </c>
      <c r="G14" s="16">
        <f t="shared" si="0"/>
        <v>0</v>
      </c>
      <c r="H14" s="104" t="str">
        <f t="shared" si="1"/>
        <v/>
      </c>
    </row>
    <row r="15" spans="1:8">
      <c r="A15" s="9" t="s">
        <v>1443</v>
      </c>
      <c r="B15" s="46" t="s">
        <v>1444</v>
      </c>
      <c r="C15" s="15">
        <f>'5-9应付利息'!G26</f>
        <v>0</v>
      </c>
      <c r="D15" s="15">
        <f>'5-9应付利息'!H26</f>
        <v>0</v>
      </c>
      <c r="E15" s="15">
        <f>'5-9应付利息'!I26</f>
        <v>0</v>
      </c>
      <c r="F15" s="15">
        <f>'5-9应付利息'!J26</f>
        <v>0</v>
      </c>
      <c r="G15" s="16">
        <f t="shared" si="0"/>
        <v>0</v>
      </c>
      <c r="H15" s="104" t="str">
        <f t="shared" si="1"/>
        <v/>
      </c>
    </row>
    <row r="16" spans="1:8">
      <c r="A16" s="9" t="s">
        <v>1445</v>
      </c>
      <c r="B16" s="46" t="s">
        <v>1446</v>
      </c>
      <c r="C16" s="15">
        <f>'5-10应付股利（利润）'!E26</f>
        <v>0</v>
      </c>
      <c r="D16" s="15">
        <f>'5-10应付股利（利润）'!F26</f>
        <v>0</v>
      </c>
      <c r="E16" s="15">
        <f>'5-10应付股利（利润）'!G26</f>
        <v>0</v>
      </c>
      <c r="F16" s="15">
        <f>'5-10应付股利（利润）'!H26</f>
        <v>0</v>
      </c>
      <c r="G16" s="16">
        <f t="shared" si="0"/>
        <v>0</v>
      </c>
      <c r="H16" s="104" t="str">
        <f t="shared" si="1"/>
        <v/>
      </c>
    </row>
    <row r="17" spans="1:8">
      <c r="A17" s="9" t="s">
        <v>1447</v>
      </c>
      <c r="B17" s="46" t="s">
        <v>1448</v>
      </c>
      <c r="C17" s="15">
        <f>'5-11其他应付款'!G27</f>
        <v>0</v>
      </c>
      <c r="D17" s="15">
        <f>'5-11其他应付款'!H27</f>
        <v>0</v>
      </c>
      <c r="E17" s="15">
        <f>'5-11其他应付款'!I27</f>
        <v>0</v>
      </c>
      <c r="F17" s="15">
        <f>'5-11其他应付款'!J27</f>
        <v>0</v>
      </c>
      <c r="G17" s="16">
        <f t="shared" si="0"/>
        <v>0</v>
      </c>
      <c r="H17" s="104" t="str">
        <f t="shared" si="1"/>
        <v/>
      </c>
    </row>
    <row r="18" spans="1:8">
      <c r="A18" s="9" t="s">
        <v>1449</v>
      </c>
      <c r="B18" s="46" t="s">
        <v>1450</v>
      </c>
      <c r="C18" s="15">
        <f>'5-12一年到期非流动负债'!F26</f>
        <v>0</v>
      </c>
      <c r="D18" s="15">
        <f>'5-12一年到期非流动负债'!G26</f>
        <v>0</v>
      </c>
      <c r="E18" s="15">
        <f>'5-12一年到期非流动负债'!H26</f>
        <v>0</v>
      </c>
      <c r="F18" s="15">
        <f>'5-12一年到期非流动负债'!I26</f>
        <v>0</v>
      </c>
      <c r="G18" s="16">
        <f t="shared" si="0"/>
        <v>0</v>
      </c>
      <c r="H18" s="104" t="str">
        <f t="shared" si="1"/>
        <v/>
      </c>
    </row>
    <row r="19" spans="1:8">
      <c r="A19" s="9" t="s">
        <v>1451</v>
      </c>
      <c r="B19" s="46" t="s">
        <v>1452</v>
      </c>
      <c r="C19" s="15">
        <f>'5-13其他流动负债'!E26</f>
        <v>0</v>
      </c>
      <c r="D19" s="15">
        <f>'5-13其他流动负债'!F26</f>
        <v>0</v>
      </c>
      <c r="E19" s="15">
        <f>'5-13其他流动负债'!G26</f>
        <v>0</v>
      </c>
      <c r="F19" s="15">
        <f>'5-13其他流动负债'!H26</f>
        <v>0</v>
      </c>
      <c r="G19" s="16">
        <f t="shared" si="0"/>
        <v>0</v>
      </c>
      <c r="H19" s="104" t="str">
        <f t="shared" si="1"/>
        <v/>
      </c>
    </row>
    <row r="20" spans="1:8">
      <c r="A20" s="9"/>
      <c r="B20" s="46"/>
      <c r="C20" s="46"/>
      <c r="D20" s="46"/>
      <c r="E20" s="15"/>
      <c r="F20" s="16"/>
      <c r="G20" s="16"/>
      <c r="H20" s="104"/>
    </row>
    <row r="21" spans="1:8">
      <c r="A21" s="9"/>
      <c r="B21" s="46"/>
      <c r="C21" s="46"/>
      <c r="D21" s="46"/>
      <c r="E21" s="15"/>
      <c r="F21" s="16"/>
      <c r="G21" s="16"/>
      <c r="H21" s="104"/>
    </row>
    <row r="22" spans="1:8">
      <c r="A22" s="9"/>
      <c r="B22" s="46"/>
      <c r="C22" s="46"/>
      <c r="D22" s="46"/>
      <c r="E22" s="15"/>
      <c r="F22" s="16"/>
      <c r="G22" s="16"/>
      <c r="H22" s="104"/>
    </row>
    <row r="23" spans="1:8">
      <c r="A23" s="9"/>
      <c r="B23" s="46"/>
      <c r="C23" s="46"/>
      <c r="D23" s="46"/>
      <c r="E23" s="15"/>
      <c r="F23" s="16"/>
      <c r="G23" s="16"/>
      <c r="H23" s="104"/>
    </row>
    <row r="24" spans="1:8">
      <c r="A24" s="9"/>
      <c r="B24" s="46"/>
      <c r="C24" s="46"/>
      <c r="D24" s="46"/>
      <c r="E24" s="15"/>
      <c r="F24" s="16"/>
      <c r="G24" s="16"/>
      <c r="H24" s="104"/>
    </row>
    <row r="25" spans="1:8">
      <c r="A25" s="9"/>
      <c r="B25" s="46"/>
      <c r="C25" s="46"/>
      <c r="D25" s="46"/>
      <c r="E25" s="15"/>
      <c r="F25" s="16"/>
      <c r="G25" s="16"/>
      <c r="H25" s="104"/>
    </row>
    <row r="26" spans="1:8">
      <c r="A26" s="9"/>
      <c r="B26" s="46"/>
      <c r="C26" s="46"/>
      <c r="D26" s="46"/>
      <c r="E26" s="15"/>
      <c r="F26" s="16"/>
      <c r="G26" s="16"/>
      <c r="H26" s="104"/>
    </row>
    <row r="27" spans="1:8">
      <c r="A27" s="9"/>
      <c r="B27" s="46"/>
      <c r="C27" s="46"/>
      <c r="D27" s="46"/>
      <c r="E27" s="15"/>
      <c r="F27" s="16"/>
      <c r="G27" s="16"/>
      <c r="H27" s="104"/>
    </row>
    <row r="28" spans="1:8">
      <c r="A28" s="9"/>
      <c r="B28" s="46"/>
      <c r="C28" s="46"/>
      <c r="D28" s="46"/>
      <c r="E28" s="15"/>
      <c r="F28" s="16"/>
      <c r="G28" s="16"/>
      <c r="H28" s="104"/>
    </row>
    <row r="29" spans="1:8">
      <c r="A29" s="17" t="s">
        <v>1453</v>
      </c>
      <c r="B29" s="14"/>
      <c r="C29" s="15">
        <f>SUM(C7:C28)</f>
        <v>0</v>
      </c>
      <c r="D29" s="15">
        <f>SUM(D7:D28)</f>
        <v>0</v>
      </c>
      <c r="E29" s="15">
        <f>SUM(E7:E28)</f>
        <v>0</v>
      </c>
      <c r="F29" s="15">
        <f>SUM(F7:F28)</f>
        <v>0</v>
      </c>
      <c r="G29" s="16">
        <f>F29-E29</f>
        <v>0</v>
      </c>
      <c r="H29" s="104" t="str">
        <f>IF(E29=0,"",G29/E29*100)</f>
        <v/>
      </c>
    </row>
    <row r="30" s="3" customFormat="1" ht="15.75" customHeight="1" spans="6:6">
      <c r="F30" s="3" t="str">
        <f>"评估人员："&amp;基本信息输入表!$Q$76</f>
        <v>评估人员：</v>
      </c>
    </row>
    <row r="31" s="3" customFormat="1" ht="15.75" customHeight="1" spans="9:9">
      <c r="I31" s="29" t="s">
        <v>466</v>
      </c>
    </row>
  </sheetData>
  <mergeCells count="4">
    <mergeCell ref="A2:H2"/>
    <mergeCell ref="A3:H3"/>
    <mergeCell ref="A5:E5"/>
    <mergeCell ref="A29:B29"/>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L33"/>
  <sheetViews>
    <sheetView showGridLines="0" workbookViewId="0">
      <selection activeCell="I6" sqref="I6:J20"/>
    </sheetView>
  </sheetViews>
  <sheetFormatPr defaultColWidth="9" defaultRowHeight="15.75" customHeight="1"/>
  <cols>
    <col min="1" max="1" width="5.5" style="3" customWidth="1"/>
    <col min="2" max="2" width="19.625" style="3" customWidth="1"/>
    <col min="3" max="3" width="9.25" style="3" customWidth="1"/>
    <col min="4" max="4" width="7.5" style="3" customWidth="1"/>
    <col min="5" max="5" width="7.625" style="3" customWidth="1"/>
    <col min="6" max="7" width="7.25" style="3" customWidth="1"/>
    <col min="8" max="8" width="10.625" style="3" customWidth="1"/>
    <col min="9" max="10" width="15.625" style="3" customWidth="1" outlineLevel="1"/>
    <col min="11" max="12" width="15.625" style="3" customWidth="1"/>
    <col min="13" max="14" width="8" style="3" customWidth="1"/>
    <col min="15" max="15" width="10.625" style="3" customWidth="1"/>
    <col min="16" max="16" width="9" style="3"/>
    <col min="17" max="20" width="5.625" style="4" customWidth="1" outlineLevel="1"/>
    <col min="21" max="21" width="14.75" style="4" customWidth="1" outlineLevel="1"/>
    <col min="22" max="22" width="13.625" style="4" customWidth="1"/>
    <col min="23" max="25" width="5.625" style="4" customWidth="1" outlineLevel="1"/>
    <col min="26" max="26" width="7.25" style="4" customWidth="1" outlineLevel="1"/>
    <col min="27" max="27" width="5.625" style="4" customWidth="1" outlineLevel="1"/>
    <col min="28" max="29" width="8.625" style="4" customWidth="1" outlineLevel="1"/>
    <col min="30" max="30" width="14.625" style="4" customWidth="1" outlineLevel="1"/>
    <col min="31" max="31" width="13.625" style="4" customWidth="1"/>
    <col min="32" max="32" width="10.75" style="4" customWidth="1" outlineLevel="1"/>
    <col min="33" max="33" width="8.625" style="4" customWidth="1" outlineLevel="1"/>
    <col min="34" max="34" width="13.75" style="4" customWidth="1"/>
    <col min="35" max="37" width="13.625" style="4" customWidth="1" outlineLevel="1"/>
    <col min="38" max="38" width="13.625" style="4" customWidth="1"/>
    <col min="39" max="16384" width="9" style="3"/>
  </cols>
  <sheetData>
    <row r="1" customHeight="1" spans="1:1">
      <c r="A1" s="5" t="s">
        <v>435</v>
      </c>
    </row>
    <row r="2" s="1" customFormat="1" ht="30" customHeight="1" spans="1:38">
      <c r="A2" s="6" t="s">
        <v>1454</v>
      </c>
      <c r="B2" s="6"/>
      <c r="C2" s="6"/>
      <c r="D2" s="6"/>
      <c r="E2" s="6"/>
      <c r="F2" s="6"/>
      <c r="G2" s="6"/>
      <c r="H2" s="6"/>
      <c r="I2" s="6"/>
      <c r="J2" s="6"/>
      <c r="K2" s="6"/>
      <c r="L2" s="6"/>
      <c r="M2" s="6"/>
      <c r="N2" s="6"/>
      <c r="O2" s="6"/>
      <c r="Q2" s="18"/>
      <c r="R2" s="18"/>
      <c r="S2" s="18"/>
      <c r="T2" s="18"/>
      <c r="U2" s="18"/>
      <c r="V2" s="18"/>
      <c r="W2" s="18"/>
      <c r="X2" s="18"/>
      <c r="Y2" s="18"/>
      <c r="Z2" s="18"/>
      <c r="AA2" s="18"/>
      <c r="AB2" s="18"/>
      <c r="AC2" s="18"/>
      <c r="AD2" s="18"/>
      <c r="AE2" s="18"/>
      <c r="AF2" s="18"/>
      <c r="AG2" s="18"/>
      <c r="AH2" s="18"/>
      <c r="AI2" s="18"/>
      <c r="AJ2" s="18"/>
      <c r="AK2" s="18"/>
      <c r="AL2" s="18"/>
    </row>
    <row r="3" customHeight="1" spans="1:38">
      <c r="A3" s="2" t="str">
        <f>"评估基准日："&amp;TEXT(基本信息输入表!M7,"yyyy年mm月dd日")</f>
        <v>评估基准日：2024年06月30日</v>
      </c>
      <c r="B3" s="2"/>
      <c r="C3" s="2"/>
      <c r="D3" s="2"/>
      <c r="E3" s="2"/>
      <c r="F3" s="2"/>
      <c r="G3" s="2"/>
      <c r="H3" s="2"/>
      <c r="I3" s="2"/>
      <c r="J3" s="2"/>
      <c r="K3" s="2"/>
      <c r="L3" s="2"/>
      <c r="M3" s="2"/>
      <c r="N3" s="2"/>
      <c r="O3" s="2"/>
      <c r="Q3" s="18"/>
      <c r="R3" s="18"/>
      <c r="S3" s="18"/>
      <c r="T3" s="18"/>
      <c r="U3" s="18"/>
      <c r="V3" s="18"/>
      <c r="W3" s="18"/>
      <c r="X3" s="18"/>
      <c r="Y3" s="18"/>
      <c r="Z3" s="18"/>
      <c r="AA3" s="18"/>
      <c r="AB3" s="18"/>
      <c r="AC3" s="18"/>
      <c r="AD3" s="18"/>
      <c r="AE3" s="18"/>
      <c r="AF3" s="18"/>
      <c r="AG3" s="18"/>
      <c r="AH3" s="18"/>
      <c r="AI3" s="18"/>
      <c r="AJ3" s="18"/>
      <c r="AK3" s="18"/>
      <c r="AL3" s="18"/>
    </row>
    <row r="4" ht="14.1" customHeight="1" spans="1:38">
      <c r="A4" s="2"/>
      <c r="B4" s="2"/>
      <c r="C4" s="2"/>
      <c r="D4" s="2"/>
      <c r="E4" s="2"/>
      <c r="F4" s="2"/>
      <c r="G4" s="2"/>
      <c r="H4" s="2"/>
      <c r="I4" s="2"/>
      <c r="J4" s="2"/>
      <c r="K4" s="2"/>
      <c r="L4" s="2"/>
      <c r="M4" s="2"/>
      <c r="N4" s="2"/>
      <c r="O4" s="21" t="s">
        <v>1455</v>
      </c>
      <c r="Q4" s="20" t="s">
        <v>598</v>
      </c>
      <c r="R4" s="20"/>
      <c r="S4" s="20"/>
      <c r="T4" s="20"/>
      <c r="U4" s="20"/>
      <c r="V4" s="20"/>
      <c r="W4" s="30" t="s">
        <v>599</v>
      </c>
      <c r="X4" s="31"/>
      <c r="Y4" s="31"/>
      <c r="Z4" s="31"/>
      <c r="AA4" s="31"/>
      <c r="AB4" s="31"/>
      <c r="AC4" s="31"/>
      <c r="AD4" s="31"/>
      <c r="AE4" s="32"/>
      <c r="AF4" s="36" t="s">
        <v>600</v>
      </c>
      <c r="AG4" s="36"/>
      <c r="AH4" s="37"/>
      <c r="AI4" s="33" t="s">
        <v>601</v>
      </c>
      <c r="AJ4" s="33"/>
      <c r="AK4" s="33"/>
      <c r="AL4" s="33"/>
    </row>
    <row r="5" customHeight="1" spans="1:38">
      <c r="A5" s="3" t="str">
        <f>基本信息输入表!K6&amp;"："&amp;基本信息输入表!M6</f>
        <v>被评估单位：贵州天然气能源投资股份有限公司</v>
      </c>
      <c r="O5" s="21" t="s">
        <v>469</v>
      </c>
      <c r="Q5" s="20" t="s">
        <v>602</v>
      </c>
      <c r="R5" s="22" t="s">
        <v>913</v>
      </c>
      <c r="S5" s="23" t="s">
        <v>630</v>
      </c>
      <c r="T5" s="23" t="s">
        <v>604</v>
      </c>
      <c r="U5" s="20" t="s">
        <v>605</v>
      </c>
      <c r="V5" s="20"/>
      <c r="W5" s="30" t="s">
        <v>606</v>
      </c>
      <c r="X5" s="31"/>
      <c r="Y5" s="31"/>
      <c r="Z5" s="31"/>
      <c r="AA5" s="32"/>
      <c r="AB5" s="33" t="s">
        <v>607</v>
      </c>
      <c r="AC5" s="33"/>
      <c r="AD5" s="33" t="s">
        <v>608</v>
      </c>
      <c r="AE5" s="38"/>
      <c r="AF5" s="39" t="s">
        <v>1456</v>
      </c>
      <c r="AG5" s="20" t="s">
        <v>443</v>
      </c>
      <c r="AH5" s="40"/>
      <c r="AI5" s="38" t="s">
        <v>610</v>
      </c>
      <c r="AJ5" s="38" t="s">
        <v>611</v>
      </c>
      <c r="AK5" s="33" t="s">
        <v>612</v>
      </c>
      <c r="AL5" s="38"/>
    </row>
    <row r="6" s="2" customFormat="1" customHeight="1" spans="1:38">
      <c r="A6" s="9" t="s">
        <v>470</v>
      </c>
      <c r="B6" s="9" t="s">
        <v>1457</v>
      </c>
      <c r="C6" s="9" t="s">
        <v>1458</v>
      </c>
      <c r="D6" s="9" t="s">
        <v>731</v>
      </c>
      <c r="E6" s="9" t="s">
        <v>921</v>
      </c>
      <c r="F6" s="9" t="s">
        <v>1459</v>
      </c>
      <c r="G6" s="9" t="s">
        <v>614</v>
      </c>
      <c r="H6" s="9" t="s">
        <v>1460</v>
      </c>
      <c r="I6" s="10" t="s">
        <v>440</v>
      </c>
      <c r="J6" s="10" t="s">
        <v>441</v>
      </c>
      <c r="K6" s="11" t="s">
        <v>442</v>
      </c>
      <c r="L6" s="9" t="s">
        <v>443</v>
      </c>
      <c r="M6" s="61" t="s">
        <v>1461</v>
      </c>
      <c r="N6" s="62" t="s">
        <v>865</v>
      </c>
      <c r="O6" s="9" t="s">
        <v>588</v>
      </c>
      <c r="Q6" s="20"/>
      <c r="R6" s="20"/>
      <c r="S6" s="20"/>
      <c r="T6" s="20"/>
      <c r="U6" s="20"/>
      <c r="V6" s="20"/>
      <c r="W6" s="33" t="s">
        <v>617</v>
      </c>
      <c r="X6" s="95" t="s">
        <v>1462</v>
      </c>
      <c r="Y6" s="33" t="s">
        <v>618</v>
      </c>
      <c r="Z6" s="33" t="s">
        <v>620</v>
      </c>
      <c r="AA6" s="30" t="s">
        <v>621</v>
      </c>
      <c r="AB6" s="33" t="s">
        <v>622</v>
      </c>
      <c r="AC6" s="33" t="s">
        <v>623</v>
      </c>
      <c r="AD6" s="33"/>
      <c r="AE6" s="41"/>
      <c r="AF6" s="42"/>
      <c r="AG6" s="20"/>
      <c r="AH6" s="43"/>
      <c r="AI6" s="41"/>
      <c r="AJ6" s="41"/>
      <c r="AK6" s="33"/>
      <c r="AL6" s="41"/>
    </row>
    <row r="7" customHeight="1" spans="1:38">
      <c r="A7" s="12" t="str">
        <f>IF(B7="","",ROW()-6)</f>
        <v/>
      </c>
      <c r="B7" s="13"/>
      <c r="C7" s="13"/>
      <c r="D7" s="9"/>
      <c r="E7" s="9"/>
      <c r="F7" s="9"/>
      <c r="G7" s="9"/>
      <c r="H7" s="16"/>
      <c r="I7" s="16"/>
      <c r="J7" s="16"/>
      <c r="K7" s="16">
        <f>I7+J7</f>
        <v>0</v>
      </c>
      <c r="L7" s="16"/>
      <c r="M7" s="63" t="str">
        <f>IF(L7=K7,"",L7-K7)</f>
        <v/>
      </c>
      <c r="N7" s="92" t="str">
        <f>IF(OR(K7=0,L7=K7),"",ROUND(M7/ABS(K7),4))</f>
        <v/>
      </c>
      <c r="O7" s="27"/>
      <c r="Q7" s="28"/>
      <c r="R7" s="28"/>
      <c r="S7" s="28"/>
      <c r="T7" s="28"/>
      <c r="U7" s="28"/>
      <c r="V7" s="28"/>
      <c r="W7" s="28"/>
      <c r="X7" s="28"/>
      <c r="Y7" s="28"/>
      <c r="Z7" s="34"/>
      <c r="AA7" s="34"/>
      <c r="AB7" s="28"/>
      <c r="AC7" s="34"/>
      <c r="AD7" s="34"/>
      <c r="AE7" s="34"/>
      <c r="AF7" s="34"/>
      <c r="AG7" s="34"/>
      <c r="AH7" s="34"/>
      <c r="AI7" s="44" t="str">
        <f t="shared" ref="AI7:AI29" si="0">IFERROR((AG7-K8)/(K8)*100,"")</f>
        <v/>
      </c>
      <c r="AJ7" s="34"/>
      <c r="AK7" s="34"/>
      <c r="AL7" s="34"/>
    </row>
    <row r="8" customHeight="1" spans="1:38">
      <c r="A8" s="12" t="str">
        <f t="shared" ref="A8:A29" si="1">IF(B8="","",ROW()-6)</f>
        <v/>
      </c>
      <c r="B8" s="13"/>
      <c r="C8" s="13"/>
      <c r="D8" s="9"/>
      <c r="E8" s="9"/>
      <c r="F8" s="9"/>
      <c r="G8" s="9"/>
      <c r="H8" s="16"/>
      <c r="I8" s="16"/>
      <c r="J8" s="16"/>
      <c r="K8" s="16">
        <f t="shared" ref="K8:K29" si="2">I8+J8</f>
        <v>0</v>
      </c>
      <c r="L8" s="16"/>
      <c r="M8" s="63" t="str">
        <f t="shared" ref="M8:M30" si="3">IF(L8=K8,"",L8-K8)</f>
        <v/>
      </c>
      <c r="N8" s="92" t="str">
        <f t="shared" ref="N8:N30" si="4">IF(OR(K8=0,L8=K8),"",ROUND(M8/ABS(K8),4))</f>
        <v/>
      </c>
      <c r="O8" s="27"/>
      <c r="Q8" s="28"/>
      <c r="R8" s="28"/>
      <c r="S8" s="28"/>
      <c r="T8" s="28"/>
      <c r="U8" s="28"/>
      <c r="V8" s="28"/>
      <c r="W8" s="28"/>
      <c r="X8" s="28"/>
      <c r="Y8" s="28"/>
      <c r="Z8" s="35"/>
      <c r="AA8" s="34"/>
      <c r="AB8" s="28"/>
      <c r="AC8" s="34"/>
      <c r="AD8" s="34"/>
      <c r="AE8" s="34"/>
      <c r="AF8" s="34"/>
      <c r="AG8" s="34"/>
      <c r="AH8" s="34"/>
      <c r="AI8" s="44" t="str">
        <f t="shared" si="0"/>
        <v/>
      </c>
      <c r="AJ8" s="34"/>
      <c r="AK8" s="34"/>
      <c r="AL8" s="34"/>
    </row>
    <row r="9" customHeight="1" spans="1:38">
      <c r="A9" s="12" t="str">
        <f t="shared" si="1"/>
        <v/>
      </c>
      <c r="B9" s="13"/>
      <c r="C9" s="13"/>
      <c r="D9" s="9"/>
      <c r="E9" s="9"/>
      <c r="F9" s="9"/>
      <c r="G9" s="9"/>
      <c r="H9" s="16"/>
      <c r="I9" s="16"/>
      <c r="J9" s="16"/>
      <c r="K9" s="16">
        <f t="shared" si="2"/>
        <v>0</v>
      </c>
      <c r="L9" s="16"/>
      <c r="M9" s="63" t="str">
        <f t="shared" si="3"/>
        <v/>
      </c>
      <c r="N9" s="92" t="str">
        <f t="shared" si="4"/>
        <v/>
      </c>
      <c r="O9" s="27"/>
      <c r="Q9" s="28"/>
      <c r="R9" s="28"/>
      <c r="S9" s="28"/>
      <c r="T9" s="28"/>
      <c r="U9" s="28"/>
      <c r="V9" s="28"/>
      <c r="W9" s="28"/>
      <c r="X9" s="28"/>
      <c r="Y9" s="28"/>
      <c r="Z9" s="35"/>
      <c r="AA9" s="34"/>
      <c r="AB9" s="28"/>
      <c r="AC9" s="34"/>
      <c r="AD9" s="34"/>
      <c r="AE9" s="34"/>
      <c r="AF9" s="34"/>
      <c r="AG9" s="34"/>
      <c r="AH9" s="34"/>
      <c r="AI9" s="44" t="str">
        <f t="shared" si="0"/>
        <v/>
      </c>
      <c r="AJ9" s="34"/>
      <c r="AK9" s="34"/>
      <c r="AL9" s="34"/>
    </row>
    <row r="10" customHeight="1" spans="1:38">
      <c r="A10" s="12" t="str">
        <f t="shared" si="1"/>
        <v/>
      </c>
      <c r="B10" s="13"/>
      <c r="C10" s="13"/>
      <c r="D10" s="9"/>
      <c r="E10" s="9"/>
      <c r="F10" s="9"/>
      <c r="G10" s="9"/>
      <c r="H10" s="16"/>
      <c r="I10" s="16"/>
      <c r="J10" s="16"/>
      <c r="K10" s="16">
        <f t="shared" si="2"/>
        <v>0</v>
      </c>
      <c r="L10" s="16"/>
      <c r="M10" s="63" t="str">
        <f t="shared" si="3"/>
        <v/>
      </c>
      <c r="N10" s="92" t="str">
        <f t="shared" si="4"/>
        <v/>
      </c>
      <c r="O10" s="27"/>
      <c r="Q10" s="28"/>
      <c r="R10" s="28"/>
      <c r="S10" s="28"/>
      <c r="T10" s="28"/>
      <c r="U10" s="28"/>
      <c r="V10" s="28"/>
      <c r="W10" s="28"/>
      <c r="X10" s="28"/>
      <c r="Y10" s="28"/>
      <c r="Z10" s="35"/>
      <c r="AA10" s="34"/>
      <c r="AB10" s="28"/>
      <c r="AC10" s="34"/>
      <c r="AD10" s="34"/>
      <c r="AE10" s="34"/>
      <c r="AF10" s="34"/>
      <c r="AG10" s="34"/>
      <c r="AH10" s="34"/>
      <c r="AI10" s="44" t="str">
        <f t="shared" si="0"/>
        <v/>
      </c>
      <c r="AJ10" s="34"/>
      <c r="AK10" s="34"/>
      <c r="AL10" s="34"/>
    </row>
    <row r="11" customHeight="1" spans="1:38">
      <c r="A11" s="12" t="str">
        <f t="shared" si="1"/>
        <v/>
      </c>
      <c r="B11" s="13"/>
      <c r="C11" s="13"/>
      <c r="D11" s="9"/>
      <c r="E11" s="9"/>
      <c r="F11" s="9"/>
      <c r="G11" s="9"/>
      <c r="H11" s="16"/>
      <c r="I11" s="16"/>
      <c r="J11" s="16"/>
      <c r="K11" s="16">
        <f t="shared" si="2"/>
        <v>0</v>
      </c>
      <c r="L11" s="16"/>
      <c r="M11" s="63" t="str">
        <f t="shared" si="3"/>
        <v/>
      </c>
      <c r="N11" s="92" t="str">
        <f t="shared" si="4"/>
        <v/>
      </c>
      <c r="O11" s="27"/>
      <c r="Q11" s="28"/>
      <c r="R11" s="28"/>
      <c r="S11" s="28"/>
      <c r="T11" s="28"/>
      <c r="U11" s="28"/>
      <c r="V11" s="28"/>
      <c r="W11" s="28"/>
      <c r="X11" s="28"/>
      <c r="Y11" s="28"/>
      <c r="Z11" s="35"/>
      <c r="AA11" s="34"/>
      <c r="AB11" s="28"/>
      <c r="AC11" s="34"/>
      <c r="AD11" s="34"/>
      <c r="AE11" s="34"/>
      <c r="AF11" s="34"/>
      <c r="AG11" s="34"/>
      <c r="AH11" s="34"/>
      <c r="AI11" s="44" t="str">
        <f t="shared" si="0"/>
        <v/>
      </c>
      <c r="AJ11" s="34"/>
      <c r="AK11" s="34"/>
      <c r="AL11" s="34"/>
    </row>
    <row r="12" customHeight="1" spans="1:38">
      <c r="A12" s="12" t="str">
        <f t="shared" si="1"/>
        <v/>
      </c>
      <c r="B12" s="13"/>
      <c r="C12" s="13"/>
      <c r="D12" s="9"/>
      <c r="E12" s="9"/>
      <c r="F12" s="9"/>
      <c r="G12" s="9"/>
      <c r="H12" s="16"/>
      <c r="I12" s="16"/>
      <c r="J12" s="16"/>
      <c r="K12" s="16">
        <f t="shared" si="2"/>
        <v>0</v>
      </c>
      <c r="L12" s="16"/>
      <c r="M12" s="63" t="str">
        <f t="shared" si="3"/>
        <v/>
      </c>
      <c r="N12" s="92" t="str">
        <f t="shared" si="4"/>
        <v/>
      </c>
      <c r="O12" s="27"/>
      <c r="Q12" s="28"/>
      <c r="R12" s="28"/>
      <c r="S12" s="28"/>
      <c r="T12" s="28"/>
      <c r="U12" s="28"/>
      <c r="V12" s="28"/>
      <c r="W12" s="28"/>
      <c r="X12" s="28"/>
      <c r="Y12" s="28"/>
      <c r="Z12" s="35"/>
      <c r="AA12" s="34"/>
      <c r="AB12" s="28"/>
      <c r="AC12" s="34"/>
      <c r="AD12" s="34"/>
      <c r="AE12" s="34"/>
      <c r="AF12" s="34"/>
      <c r="AG12" s="34"/>
      <c r="AH12" s="34"/>
      <c r="AI12" s="44" t="str">
        <f t="shared" si="0"/>
        <v/>
      </c>
      <c r="AJ12" s="34"/>
      <c r="AK12" s="34"/>
      <c r="AL12" s="34"/>
    </row>
    <row r="13" customHeight="1" spans="1:38">
      <c r="A13" s="12" t="str">
        <f t="shared" si="1"/>
        <v/>
      </c>
      <c r="B13" s="13"/>
      <c r="C13" s="13"/>
      <c r="D13" s="9"/>
      <c r="E13" s="9"/>
      <c r="F13" s="9"/>
      <c r="G13" s="9"/>
      <c r="H13" s="16"/>
      <c r="I13" s="16"/>
      <c r="J13" s="16"/>
      <c r="K13" s="16">
        <f t="shared" si="2"/>
        <v>0</v>
      </c>
      <c r="L13" s="16"/>
      <c r="M13" s="63" t="str">
        <f t="shared" si="3"/>
        <v/>
      </c>
      <c r="N13" s="92" t="str">
        <f t="shared" si="4"/>
        <v/>
      </c>
      <c r="O13" s="27"/>
      <c r="Q13" s="28"/>
      <c r="R13" s="28"/>
      <c r="S13" s="28"/>
      <c r="T13" s="28"/>
      <c r="U13" s="28"/>
      <c r="V13" s="28"/>
      <c r="W13" s="28"/>
      <c r="X13" s="28"/>
      <c r="Y13" s="28"/>
      <c r="Z13" s="35"/>
      <c r="AA13" s="34"/>
      <c r="AB13" s="28"/>
      <c r="AC13" s="34"/>
      <c r="AD13" s="34"/>
      <c r="AE13" s="34"/>
      <c r="AF13" s="34"/>
      <c r="AG13" s="34"/>
      <c r="AH13" s="34"/>
      <c r="AI13" s="44" t="str">
        <f t="shared" si="0"/>
        <v/>
      </c>
      <c r="AJ13" s="34"/>
      <c r="AK13" s="34"/>
      <c r="AL13" s="34"/>
    </row>
    <row r="14" customHeight="1" spans="1:38">
      <c r="A14" s="12" t="str">
        <f t="shared" si="1"/>
        <v/>
      </c>
      <c r="B14" s="13"/>
      <c r="C14" s="13"/>
      <c r="D14" s="9"/>
      <c r="E14" s="9"/>
      <c r="F14" s="9"/>
      <c r="G14" s="9"/>
      <c r="H14" s="16"/>
      <c r="I14" s="16"/>
      <c r="J14" s="16"/>
      <c r="K14" s="16">
        <f t="shared" si="2"/>
        <v>0</v>
      </c>
      <c r="L14" s="16"/>
      <c r="M14" s="63" t="str">
        <f t="shared" si="3"/>
        <v/>
      </c>
      <c r="N14" s="92" t="str">
        <f t="shared" si="4"/>
        <v/>
      </c>
      <c r="O14" s="27"/>
      <c r="Q14" s="28"/>
      <c r="R14" s="28"/>
      <c r="S14" s="28"/>
      <c r="T14" s="28"/>
      <c r="U14" s="28"/>
      <c r="V14" s="28"/>
      <c r="W14" s="28"/>
      <c r="X14" s="28"/>
      <c r="Y14" s="28"/>
      <c r="Z14" s="35"/>
      <c r="AA14" s="34"/>
      <c r="AB14" s="28"/>
      <c r="AC14" s="34"/>
      <c r="AD14" s="34"/>
      <c r="AE14" s="34"/>
      <c r="AF14" s="34"/>
      <c r="AG14" s="34"/>
      <c r="AH14" s="34"/>
      <c r="AI14" s="44" t="str">
        <f>IFERROR((AG14-K18)/(K18)*100,"")</f>
        <v/>
      </c>
      <c r="AJ14" s="34"/>
      <c r="AK14" s="34"/>
      <c r="AL14" s="34"/>
    </row>
    <row r="15" customHeight="1" spans="1:38">
      <c r="A15" s="12"/>
      <c r="B15" s="13"/>
      <c r="C15" s="13"/>
      <c r="D15" s="9"/>
      <c r="E15" s="9"/>
      <c r="F15" s="9"/>
      <c r="G15" s="9"/>
      <c r="H15" s="16"/>
      <c r="I15" s="16"/>
      <c r="J15" s="16"/>
      <c r="K15" s="16">
        <f t="shared" si="2"/>
        <v>0</v>
      </c>
      <c r="L15" s="16"/>
      <c r="M15" s="63" t="str">
        <f t="shared" si="3"/>
        <v/>
      </c>
      <c r="N15" s="92" t="str">
        <f t="shared" si="4"/>
        <v/>
      </c>
      <c r="O15" s="27"/>
      <c r="Q15" s="28"/>
      <c r="R15" s="28"/>
      <c r="S15" s="28"/>
      <c r="T15" s="28"/>
      <c r="U15" s="28"/>
      <c r="V15" s="28"/>
      <c r="W15" s="28"/>
      <c r="X15" s="28"/>
      <c r="Y15" s="28"/>
      <c r="Z15" s="35"/>
      <c r="AA15" s="34"/>
      <c r="AB15" s="28"/>
      <c r="AC15" s="34"/>
      <c r="AD15" s="34"/>
      <c r="AE15" s="34"/>
      <c r="AF15" s="34"/>
      <c r="AG15" s="34"/>
      <c r="AH15" s="34"/>
      <c r="AI15" s="44"/>
      <c r="AJ15" s="34"/>
      <c r="AK15" s="34"/>
      <c r="AL15" s="34"/>
    </row>
    <row r="16" customHeight="1" spans="1:38">
      <c r="A16" s="12"/>
      <c r="B16" s="13"/>
      <c r="C16" s="13"/>
      <c r="D16" s="9"/>
      <c r="E16" s="9"/>
      <c r="F16" s="9"/>
      <c r="G16" s="9"/>
      <c r="H16" s="16"/>
      <c r="I16" s="16"/>
      <c r="J16" s="16"/>
      <c r="K16" s="16">
        <f t="shared" si="2"/>
        <v>0</v>
      </c>
      <c r="L16" s="16"/>
      <c r="M16" s="63" t="str">
        <f t="shared" si="3"/>
        <v/>
      </c>
      <c r="N16" s="92" t="str">
        <f t="shared" si="4"/>
        <v/>
      </c>
      <c r="O16" s="27"/>
      <c r="Q16" s="28"/>
      <c r="R16" s="28"/>
      <c r="S16" s="28"/>
      <c r="T16" s="28"/>
      <c r="U16" s="28"/>
      <c r="V16" s="28"/>
      <c r="W16" s="28"/>
      <c r="X16" s="28"/>
      <c r="Y16" s="28"/>
      <c r="Z16" s="35"/>
      <c r="AA16" s="34"/>
      <c r="AB16" s="28"/>
      <c r="AC16" s="34"/>
      <c r="AD16" s="34"/>
      <c r="AE16" s="34"/>
      <c r="AF16" s="34"/>
      <c r="AG16" s="34"/>
      <c r="AH16" s="34"/>
      <c r="AI16" s="44"/>
      <c r="AJ16" s="34"/>
      <c r="AK16" s="34"/>
      <c r="AL16" s="34"/>
    </row>
    <row r="17" customHeight="1" spans="1:38">
      <c r="A17" s="12"/>
      <c r="B17" s="13"/>
      <c r="C17" s="13"/>
      <c r="D17" s="9"/>
      <c r="E17" s="9"/>
      <c r="F17" s="9"/>
      <c r="G17" s="9"/>
      <c r="H17" s="16"/>
      <c r="I17" s="16"/>
      <c r="J17" s="16"/>
      <c r="K17" s="16">
        <f t="shared" si="2"/>
        <v>0</v>
      </c>
      <c r="L17" s="16"/>
      <c r="M17" s="63" t="str">
        <f t="shared" si="3"/>
        <v/>
      </c>
      <c r="N17" s="92" t="str">
        <f t="shared" si="4"/>
        <v/>
      </c>
      <c r="O17" s="27"/>
      <c r="Q17" s="28"/>
      <c r="R17" s="28"/>
      <c r="S17" s="28"/>
      <c r="T17" s="28"/>
      <c r="U17" s="28"/>
      <c r="V17" s="28"/>
      <c r="W17" s="28"/>
      <c r="X17" s="28"/>
      <c r="Y17" s="28"/>
      <c r="Z17" s="35"/>
      <c r="AA17" s="34"/>
      <c r="AB17" s="28"/>
      <c r="AC17" s="34"/>
      <c r="AD17" s="34"/>
      <c r="AE17" s="34"/>
      <c r="AF17" s="34"/>
      <c r="AG17" s="34"/>
      <c r="AH17" s="34"/>
      <c r="AI17" s="44"/>
      <c r="AJ17" s="34"/>
      <c r="AK17" s="34"/>
      <c r="AL17" s="34"/>
    </row>
    <row r="18" customHeight="1" spans="1:38">
      <c r="A18" s="12" t="str">
        <f t="shared" si="1"/>
        <v/>
      </c>
      <c r="B18" s="13"/>
      <c r="C18" s="13"/>
      <c r="D18" s="9"/>
      <c r="E18" s="9"/>
      <c r="F18" s="9"/>
      <c r="G18" s="9"/>
      <c r="H18" s="16"/>
      <c r="I18" s="16"/>
      <c r="J18" s="16"/>
      <c r="K18" s="16">
        <f t="shared" si="2"/>
        <v>0</v>
      </c>
      <c r="L18" s="16"/>
      <c r="M18" s="63" t="str">
        <f t="shared" si="3"/>
        <v/>
      </c>
      <c r="N18" s="92" t="str">
        <f t="shared" si="4"/>
        <v/>
      </c>
      <c r="O18" s="27"/>
      <c r="Q18" s="28"/>
      <c r="R18" s="28"/>
      <c r="S18" s="28"/>
      <c r="T18" s="28"/>
      <c r="U18" s="28"/>
      <c r="V18" s="28"/>
      <c r="W18" s="28"/>
      <c r="X18" s="28"/>
      <c r="Y18" s="28"/>
      <c r="Z18" s="35"/>
      <c r="AA18" s="34"/>
      <c r="AB18" s="28"/>
      <c r="AC18" s="34"/>
      <c r="AD18" s="34"/>
      <c r="AE18" s="34"/>
      <c r="AF18" s="34"/>
      <c r="AG18" s="34"/>
      <c r="AH18" s="34"/>
      <c r="AI18" s="44" t="str">
        <f t="shared" si="0"/>
        <v/>
      </c>
      <c r="AJ18" s="34"/>
      <c r="AK18" s="34"/>
      <c r="AL18" s="34"/>
    </row>
    <row r="19" customHeight="1" spans="1:38">
      <c r="A19" s="12" t="str">
        <f t="shared" si="1"/>
        <v/>
      </c>
      <c r="B19" s="13"/>
      <c r="C19" s="13"/>
      <c r="D19" s="9"/>
      <c r="E19" s="9"/>
      <c r="F19" s="9"/>
      <c r="G19" s="9"/>
      <c r="H19" s="16"/>
      <c r="I19" s="16"/>
      <c r="J19" s="16"/>
      <c r="K19" s="16">
        <f t="shared" si="2"/>
        <v>0</v>
      </c>
      <c r="L19" s="16"/>
      <c r="M19" s="63" t="str">
        <f t="shared" si="3"/>
        <v/>
      </c>
      <c r="N19" s="92" t="str">
        <f t="shared" si="4"/>
        <v/>
      </c>
      <c r="O19" s="27"/>
      <c r="Q19" s="28"/>
      <c r="R19" s="28"/>
      <c r="S19" s="28"/>
      <c r="T19" s="28"/>
      <c r="U19" s="28"/>
      <c r="V19" s="28"/>
      <c r="W19" s="28"/>
      <c r="X19" s="28"/>
      <c r="Y19" s="28"/>
      <c r="Z19" s="35"/>
      <c r="AA19" s="34"/>
      <c r="AB19" s="28"/>
      <c r="AC19" s="34"/>
      <c r="AD19" s="34"/>
      <c r="AE19" s="34"/>
      <c r="AF19" s="34"/>
      <c r="AG19" s="34"/>
      <c r="AH19" s="34"/>
      <c r="AI19" s="44" t="str">
        <f t="shared" si="0"/>
        <v/>
      </c>
      <c r="AJ19" s="34"/>
      <c r="AK19" s="34"/>
      <c r="AL19" s="34"/>
    </row>
    <row r="20" customHeight="1" spans="1:38">
      <c r="A20" s="12" t="str">
        <f t="shared" si="1"/>
        <v/>
      </c>
      <c r="B20" s="13"/>
      <c r="C20" s="13"/>
      <c r="D20" s="9"/>
      <c r="E20" s="9"/>
      <c r="F20" s="9"/>
      <c r="G20" s="9"/>
      <c r="H20" s="16"/>
      <c r="I20" s="16"/>
      <c r="J20" s="16"/>
      <c r="K20" s="16">
        <f t="shared" si="2"/>
        <v>0</v>
      </c>
      <c r="L20" s="16"/>
      <c r="M20" s="63" t="str">
        <f t="shared" si="3"/>
        <v/>
      </c>
      <c r="N20" s="92" t="str">
        <f t="shared" si="4"/>
        <v/>
      </c>
      <c r="O20" s="27"/>
      <c r="Q20" s="28"/>
      <c r="R20" s="28"/>
      <c r="S20" s="28"/>
      <c r="T20" s="28"/>
      <c r="U20" s="28"/>
      <c r="V20" s="28"/>
      <c r="W20" s="28"/>
      <c r="X20" s="28"/>
      <c r="Y20" s="28"/>
      <c r="Z20" s="35"/>
      <c r="AA20" s="34"/>
      <c r="AB20" s="28"/>
      <c r="AC20" s="34"/>
      <c r="AD20" s="34"/>
      <c r="AE20" s="34"/>
      <c r="AF20" s="34"/>
      <c r="AG20" s="34"/>
      <c r="AH20" s="34"/>
      <c r="AI20" s="44" t="str">
        <f t="shared" si="0"/>
        <v/>
      </c>
      <c r="AJ20" s="34"/>
      <c r="AK20" s="34"/>
      <c r="AL20" s="34"/>
    </row>
    <row r="21" customHeight="1" spans="1:38">
      <c r="A21" s="12" t="str">
        <f t="shared" si="1"/>
        <v/>
      </c>
      <c r="B21" s="13"/>
      <c r="C21" s="13"/>
      <c r="D21" s="9"/>
      <c r="E21" s="9"/>
      <c r="F21" s="9"/>
      <c r="G21" s="9"/>
      <c r="H21" s="16"/>
      <c r="I21" s="16"/>
      <c r="J21" s="16"/>
      <c r="K21" s="16">
        <f t="shared" si="2"/>
        <v>0</v>
      </c>
      <c r="L21" s="16"/>
      <c r="M21" s="63" t="str">
        <f t="shared" si="3"/>
        <v/>
      </c>
      <c r="N21" s="92" t="str">
        <f t="shared" si="4"/>
        <v/>
      </c>
      <c r="O21" s="27"/>
      <c r="Q21" s="28"/>
      <c r="R21" s="28"/>
      <c r="S21" s="28"/>
      <c r="T21" s="28"/>
      <c r="U21" s="28"/>
      <c r="V21" s="28"/>
      <c r="W21" s="28"/>
      <c r="X21" s="28"/>
      <c r="Y21" s="28"/>
      <c r="Z21" s="35"/>
      <c r="AA21" s="34"/>
      <c r="AB21" s="28"/>
      <c r="AC21" s="34"/>
      <c r="AD21" s="34"/>
      <c r="AE21" s="34"/>
      <c r="AF21" s="34"/>
      <c r="AG21" s="34"/>
      <c r="AH21" s="34"/>
      <c r="AI21" s="44" t="str">
        <f t="shared" si="0"/>
        <v/>
      </c>
      <c r="AJ21" s="34"/>
      <c r="AK21" s="34"/>
      <c r="AL21" s="34"/>
    </row>
    <row r="22" customHeight="1" spans="1:38">
      <c r="A22" s="12" t="str">
        <f t="shared" si="1"/>
        <v/>
      </c>
      <c r="B22" s="13"/>
      <c r="C22" s="13"/>
      <c r="D22" s="9"/>
      <c r="E22" s="9"/>
      <c r="F22" s="9"/>
      <c r="G22" s="9"/>
      <c r="H22" s="16"/>
      <c r="I22" s="16"/>
      <c r="J22" s="16"/>
      <c r="K22" s="16">
        <f t="shared" si="2"/>
        <v>0</v>
      </c>
      <c r="L22" s="16"/>
      <c r="M22" s="63" t="str">
        <f t="shared" si="3"/>
        <v/>
      </c>
      <c r="N22" s="92" t="str">
        <f t="shared" si="4"/>
        <v/>
      </c>
      <c r="O22" s="27"/>
      <c r="Q22" s="28"/>
      <c r="R22" s="28"/>
      <c r="S22" s="28"/>
      <c r="T22" s="28"/>
      <c r="U22" s="28"/>
      <c r="V22" s="28"/>
      <c r="W22" s="28"/>
      <c r="X22" s="28"/>
      <c r="Y22" s="28"/>
      <c r="Z22" s="35"/>
      <c r="AA22" s="34"/>
      <c r="AB22" s="28"/>
      <c r="AC22" s="34"/>
      <c r="AD22" s="34"/>
      <c r="AE22" s="34"/>
      <c r="AF22" s="34"/>
      <c r="AG22" s="34"/>
      <c r="AH22" s="34"/>
      <c r="AI22" s="44" t="str">
        <f t="shared" si="0"/>
        <v/>
      </c>
      <c r="AJ22" s="34"/>
      <c r="AK22" s="34"/>
      <c r="AL22" s="34"/>
    </row>
    <row r="23" customHeight="1" spans="1:38">
      <c r="A23" s="12" t="str">
        <f t="shared" si="1"/>
        <v/>
      </c>
      <c r="B23" s="13"/>
      <c r="C23" s="13"/>
      <c r="D23" s="9"/>
      <c r="E23" s="9"/>
      <c r="F23" s="9"/>
      <c r="G23" s="9"/>
      <c r="H23" s="16"/>
      <c r="I23" s="16"/>
      <c r="J23" s="16"/>
      <c r="K23" s="16">
        <f t="shared" si="2"/>
        <v>0</v>
      </c>
      <c r="L23" s="16"/>
      <c r="M23" s="63" t="str">
        <f t="shared" si="3"/>
        <v/>
      </c>
      <c r="N23" s="92" t="str">
        <f t="shared" si="4"/>
        <v/>
      </c>
      <c r="O23" s="27"/>
      <c r="Q23" s="28"/>
      <c r="R23" s="28"/>
      <c r="S23" s="28"/>
      <c r="T23" s="28"/>
      <c r="U23" s="28"/>
      <c r="V23" s="28"/>
      <c r="W23" s="28"/>
      <c r="X23" s="28"/>
      <c r="Y23" s="28"/>
      <c r="Z23" s="35"/>
      <c r="AA23" s="34"/>
      <c r="AB23" s="28"/>
      <c r="AC23" s="34"/>
      <c r="AD23" s="34"/>
      <c r="AE23" s="34"/>
      <c r="AF23" s="34"/>
      <c r="AG23" s="34"/>
      <c r="AH23" s="34"/>
      <c r="AI23" s="44" t="str">
        <f t="shared" si="0"/>
        <v/>
      </c>
      <c r="AJ23" s="34"/>
      <c r="AK23" s="34"/>
      <c r="AL23" s="34"/>
    </row>
    <row r="24" customHeight="1" spans="1:38">
      <c r="A24" s="12" t="str">
        <f t="shared" si="1"/>
        <v/>
      </c>
      <c r="B24" s="13"/>
      <c r="C24" s="13"/>
      <c r="D24" s="9"/>
      <c r="E24" s="9"/>
      <c r="F24" s="9"/>
      <c r="G24" s="9"/>
      <c r="H24" s="16"/>
      <c r="I24" s="16"/>
      <c r="J24" s="16"/>
      <c r="K24" s="16">
        <f t="shared" si="2"/>
        <v>0</v>
      </c>
      <c r="L24" s="16"/>
      <c r="M24" s="63" t="str">
        <f t="shared" si="3"/>
        <v/>
      </c>
      <c r="N24" s="92" t="str">
        <f t="shared" si="4"/>
        <v/>
      </c>
      <c r="O24" s="27"/>
      <c r="Q24" s="28"/>
      <c r="R24" s="28"/>
      <c r="S24" s="28"/>
      <c r="T24" s="28"/>
      <c r="U24" s="28"/>
      <c r="V24" s="28"/>
      <c r="W24" s="28"/>
      <c r="X24" s="28"/>
      <c r="Y24" s="28"/>
      <c r="Z24" s="35"/>
      <c r="AA24" s="34"/>
      <c r="AB24" s="28"/>
      <c r="AC24" s="34"/>
      <c r="AD24" s="34"/>
      <c r="AE24" s="34"/>
      <c r="AF24" s="34"/>
      <c r="AG24" s="34"/>
      <c r="AH24" s="34"/>
      <c r="AI24" s="44" t="str">
        <f t="shared" si="0"/>
        <v/>
      </c>
      <c r="AJ24" s="34"/>
      <c r="AK24" s="34"/>
      <c r="AL24" s="34"/>
    </row>
    <row r="25" customHeight="1" spans="1:38">
      <c r="A25" s="12" t="str">
        <f t="shared" si="1"/>
        <v/>
      </c>
      <c r="B25" s="13"/>
      <c r="C25" s="13"/>
      <c r="D25" s="9"/>
      <c r="E25" s="9"/>
      <c r="F25" s="9"/>
      <c r="G25" s="9"/>
      <c r="H25" s="16"/>
      <c r="I25" s="16"/>
      <c r="J25" s="16"/>
      <c r="K25" s="16">
        <f t="shared" si="2"/>
        <v>0</v>
      </c>
      <c r="L25" s="16"/>
      <c r="M25" s="63" t="str">
        <f t="shared" si="3"/>
        <v/>
      </c>
      <c r="N25" s="92" t="str">
        <f t="shared" si="4"/>
        <v/>
      </c>
      <c r="O25" s="27"/>
      <c r="Q25" s="28"/>
      <c r="R25" s="28"/>
      <c r="S25" s="28"/>
      <c r="T25" s="28"/>
      <c r="U25" s="28"/>
      <c r="V25" s="28"/>
      <c r="W25" s="28"/>
      <c r="X25" s="28"/>
      <c r="Y25" s="28"/>
      <c r="Z25" s="35"/>
      <c r="AA25" s="34"/>
      <c r="AB25" s="28"/>
      <c r="AC25" s="34"/>
      <c r="AD25" s="34"/>
      <c r="AE25" s="34"/>
      <c r="AF25" s="34"/>
      <c r="AG25" s="34"/>
      <c r="AH25" s="34"/>
      <c r="AI25" s="44" t="str">
        <f t="shared" si="0"/>
        <v/>
      </c>
      <c r="AJ25" s="34"/>
      <c r="AK25" s="34"/>
      <c r="AL25" s="34"/>
    </row>
    <row r="26" customHeight="1" spans="1:38">
      <c r="A26" s="12" t="str">
        <f t="shared" si="1"/>
        <v/>
      </c>
      <c r="B26" s="13"/>
      <c r="C26" s="13"/>
      <c r="D26" s="9"/>
      <c r="E26" s="9"/>
      <c r="F26" s="9"/>
      <c r="G26" s="9"/>
      <c r="H26" s="16"/>
      <c r="I26" s="16"/>
      <c r="J26" s="16"/>
      <c r="K26" s="16">
        <f t="shared" si="2"/>
        <v>0</v>
      </c>
      <c r="L26" s="16"/>
      <c r="M26" s="63" t="str">
        <f t="shared" si="3"/>
        <v/>
      </c>
      <c r="N26" s="92" t="str">
        <f t="shared" si="4"/>
        <v/>
      </c>
      <c r="O26" s="27"/>
      <c r="Q26" s="28"/>
      <c r="R26" s="28"/>
      <c r="S26" s="28"/>
      <c r="T26" s="28"/>
      <c r="U26" s="28"/>
      <c r="V26" s="28"/>
      <c r="W26" s="28"/>
      <c r="X26" s="28"/>
      <c r="Y26" s="28"/>
      <c r="Z26" s="35"/>
      <c r="AA26" s="34"/>
      <c r="AB26" s="28"/>
      <c r="AC26" s="34"/>
      <c r="AD26" s="34"/>
      <c r="AE26" s="34"/>
      <c r="AF26" s="34"/>
      <c r="AG26" s="34"/>
      <c r="AH26" s="34"/>
      <c r="AI26" s="44" t="str">
        <f t="shared" si="0"/>
        <v/>
      </c>
      <c r="AJ26" s="34"/>
      <c r="AK26" s="34"/>
      <c r="AL26" s="34"/>
    </row>
    <row r="27" customHeight="1" spans="1:38">
      <c r="A27" s="12" t="str">
        <f t="shared" si="1"/>
        <v/>
      </c>
      <c r="B27" s="13"/>
      <c r="C27" s="13"/>
      <c r="D27" s="9"/>
      <c r="E27" s="9"/>
      <c r="F27" s="9"/>
      <c r="G27" s="9"/>
      <c r="H27" s="16"/>
      <c r="I27" s="16"/>
      <c r="J27" s="16"/>
      <c r="K27" s="16">
        <f t="shared" si="2"/>
        <v>0</v>
      </c>
      <c r="L27" s="16"/>
      <c r="M27" s="63" t="str">
        <f t="shared" si="3"/>
        <v/>
      </c>
      <c r="N27" s="92" t="str">
        <f t="shared" si="4"/>
        <v/>
      </c>
      <c r="O27" s="27"/>
      <c r="Q27" s="28"/>
      <c r="R27" s="28"/>
      <c r="S27" s="28"/>
      <c r="T27" s="28"/>
      <c r="U27" s="28"/>
      <c r="V27" s="28"/>
      <c r="W27" s="28"/>
      <c r="X27" s="28"/>
      <c r="Y27" s="28"/>
      <c r="Z27" s="35"/>
      <c r="AA27" s="34"/>
      <c r="AB27" s="28"/>
      <c r="AC27" s="34"/>
      <c r="AD27" s="34"/>
      <c r="AE27" s="34"/>
      <c r="AF27" s="34"/>
      <c r="AG27" s="34"/>
      <c r="AH27" s="34"/>
      <c r="AI27" s="44" t="str">
        <f t="shared" si="0"/>
        <v/>
      </c>
      <c r="AJ27" s="34"/>
      <c r="AK27" s="34"/>
      <c r="AL27" s="34"/>
    </row>
    <row r="28" customHeight="1" spans="1:38">
      <c r="A28" s="12" t="str">
        <f t="shared" si="1"/>
        <v/>
      </c>
      <c r="B28" s="13"/>
      <c r="C28" s="13"/>
      <c r="D28" s="9"/>
      <c r="E28" s="9"/>
      <c r="F28" s="9"/>
      <c r="G28" s="9"/>
      <c r="H28" s="16"/>
      <c r="I28" s="16"/>
      <c r="J28" s="16"/>
      <c r="K28" s="16">
        <f t="shared" si="2"/>
        <v>0</v>
      </c>
      <c r="L28" s="16"/>
      <c r="M28" s="63" t="str">
        <f t="shared" si="3"/>
        <v/>
      </c>
      <c r="N28" s="92" t="str">
        <f t="shared" si="4"/>
        <v/>
      </c>
      <c r="O28" s="27"/>
      <c r="Q28" s="28"/>
      <c r="R28" s="28"/>
      <c r="S28" s="28"/>
      <c r="T28" s="28"/>
      <c r="U28" s="28"/>
      <c r="V28" s="28"/>
      <c r="W28" s="28"/>
      <c r="X28" s="28"/>
      <c r="Y28" s="28"/>
      <c r="Z28" s="35"/>
      <c r="AA28" s="34"/>
      <c r="AB28" s="28"/>
      <c r="AC28" s="34"/>
      <c r="AD28" s="34"/>
      <c r="AE28" s="34"/>
      <c r="AF28" s="34"/>
      <c r="AG28" s="34"/>
      <c r="AH28" s="34"/>
      <c r="AI28" s="44" t="str">
        <f t="shared" si="0"/>
        <v/>
      </c>
      <c r="AJ28" s="34"/>
      <c r="AK28" s="34"/>
      <c r="AL28" s="34"/>
    </row>
    <row r="29" customHeight="1" spans="1:38">
      <c r="A29" s="12" t="str">
        <f t="shared" si="1"/>
        <v/>
      </c>
      <c r="B29" s="13"/>
      <c r="C29" s="13"/>
      <c r="D29" s="9"/>
      <c r="E29" s="9"/>
      <c r="F29" s="9"/>
      <c r="G29" s="9"/>
      <c r="H29" s="16"/>
      <c r="I29" s="16"/>
      <c r="J29" s="16"/>
      <c r="K29" s="16">
        <f t="shared" si="2"/>
        <v>0</v>
      </c>
      <c r="L29" s="16"/>
      <c r="M29" s="63" t="str">
        <f t="shared" si="3"/>
        <v/>
      </c>
      <c r="N29" s="92" t="str">
        <f t="shared" si="4"/>
        <v/>
      </c>
      <c r="O29" s="27"/>
      <c r="Q29" s="28"/>
      <c r="R29" s="28"/>
      <c r="S29" s="28"/>
      <c r="T29" s="28"/>
      <c r="U29" s="28"/>
      <c r="V29" s="28"/>
      <c r="W29" s="28"/>
      <c r="X29" s="28"/>
      <c r="Y29" s="28"/>
      <c r="Z29" s="35"/>
      <c r="AA29" s="34"/>
      <c r="AB29" s="28"/>
      <c r="AC29" s="34"/>
      <c r="AD29" s="34"/>
      <c r="AE29" s="34"/>
      <c r="AF29" s="34"/>
      <c r="AG29" s="34"/>
      <c r="AH29" s="34"/>
      <c r="AI29" s="44" t="str">
        <f t="shared" si="0"/>
        <v/>
      </c>
      <c r="AJ29" s="34"/>
      <c r="AK29" s="34"/>
      <c r="AL29" s="34"/>
    </row>
    <row r="30" customHeight="1" spans="1:15">
      <c r="A30" s="17" t="s">
        <v>741</v>
      </c>
      <c r="B30" s="14"/>
      <c r="C30" s="14"/>
      <c r="D30" s="9"/>
      <c r="E30" s="9"/>
      <c r="F30" s="9"/>
      <c r="G30" s="9"/>
      <c r="H30" s="16"/>
      <c r="I30" s="16">
        <f>SUM(I7:I29)</f>
        <v>0</v>
      </c>
      <c r="J30" s="16">
        <f>SUM(J7:J29)</f>
        <v>0</v>
      </c>
      <c r="K30" s="16">
        <f>SUM(K7:K29)</f>
        <v>0</v>
      </c>
      <c r="L30" s="16">
        <f>SUM(L7:L29)</f>
        <v>0</v>
      </c>
      <c r="M30" s="63" t="str">
        <f t="shared" si="3"/>
        <v/>
      </c>
      <c r="N30" s="92" t="str">
        <f t="shared" si="4"/>
        <v/>
      </c>
      <c r="O30" s="27"/>
    </row>
    <row r="31" customHeight="1" spans="1:12">
      <c r="A31" s="3" t="str">
        <f>基本信息输入表!$K$6&amp;"填表人："&amp;基本信息输入表!$M$77</f>
        <v>被评估单位填表人：</v>
      </c>
      <c r="L31" s="3" t="str">
        <f>"评估人员："&amp;基本信息输入表!$Q$77</f>
        <v>评估人员：</v>
      </c>
    </row>
    <row r="32" customHeight="1" spans="1:1">
      <c r="A32" s="3" t="str">
        <f>"填表日期："&amp;YEAR(基本信息输入表!$O$77)&amp;"年"&amp;MONTH(基本信息输入表!$O$77)&amp;"月"&amp;DAY(基本信息输入表!$O$77)&amp;"日"</f>
        <v>填表日期：1900年1月0日</v>
      </c>
    </row>
    <row r="33" customHeight="1" spans="16:16">
      <c r="P33" s="29" t="s">
        <v>466</v>
      </c>
    </row>
  </sheetData>
  <mergeCells count="24">
    <mergeCell ref="A2:O2"/>
    <mergeCell ref="A3:O3"/>
    <mergeCell ref="Q4:V4"/>
    <mergeCell ref="W4:AE4"/>
    <mergeCell ref="AF4:AH4"/>
    <mergeCell ref="AI4:AL4"/>
    <mergeCell ref="W5:AA5"/>
    <mergeCell ref="AB5:AC5"/>
    <mergeCell ref="A30:B30"/>
    <mergeCell ref="Q5:Q6"/>
    <mergeCell ref="R5:R6"/>
    <mergeCell ref="S5:S6"/>
    <mergeCell ref="T5:T6"/>
    <mergeCell ref="U5:U6"/>
    <mergeCell ref="V5:V6"/>
    <mergeCell ref="AD5:AD6"/>
    <mergeCell ref="AE5:AE6"/>
    <mergeCell ref="AF5:AF6"/>
    <mergeCell ref="AG5:AG6"/>
    <mergeCell ref="AH5:AH6"/>
    <mergeCell ref="AI5:AI6"/>
    <mergeCell ref="AJ5:AJ6"/>
    <mergeCell ref="AK5:AK6"/>
    <mergeCell ref="AL5:AL6"/>
  </mergeCells>
  <dataValidations count="3">
    <dataValidation type="list" allowBlank="1" showInputMessage="1" showErrorMessage="1" sqref="AB7:AB29">
      <formula1>基本信息输入表!$A$126:$A$128</formula1>
    </dataValidation>
    <dataValidation type="list" allowBlank="1" showInputMessage="1" showErrorMessage="1" sqref="Q7:T29">
      <formula1>$A$108:$A$109</formula1>
    </dataValidation>
    <dataValidation type="list" allowBlank="1" showInputMessage="1" showErrorMessage="1" sqref="W7:Y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1" fitToHeight="1000" orientation="landscape"/>
  <headerFooter scaleWithDoc="0">
    <oddFooter>&amp;R&amp;"宋体,常规"&amp;10&amp;P/&amp;N</oddFooter>
  </headerFooter>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H32"/>
  <sheetViews>
    <sheetView showGridLines="0" workbookViewId="0">
      <selection activeCell="M12" sqref="M12"/>
    </sheetView>
  </sheetViews>
  <sheetFormatPr defaultColWidth="9" defaultRowHeight="15.75" customHeight="1"/>
  <cols>
    <col min="1" max="1" width="5.75" style="3" customWidth="1"/>
    <col min="2" max="2" width="26.125" style="3" customWidth="1"/>
    <col min="3" max="3" width="12.25" style="3" customWidth="1"/>
    <col min="4" max="6" width="18" style="3" customWidth="1"/>
    <col min="7" max="8" width="15.625" style="3" hidden="1" customWidth="1" outlineLevel="1"/>
    <col min="9" max="9" width="15.625" style="3" customWidth="1" collapsed="1"/>
    <col min="10" max="10" width="15.625" style="3" customWidth="1"/>
    <col min="11" max="11" width="10.625" style="3" customWidth="1"/>
    <col min="12" max="12" width="6.5" style="3" customWidth="1"/>
    <col min="13" max="13" width="16.75" style="3" customWidth="1"/>
    <col min="14" max="14" width="9" style="3"/>
    <col min="15" max="18" width="5.625" style="4" customWidth="1" outlineLevel="1"/>
    <col min="19" max="19" width="14.75" style="4" customWidth="1" outlineLevel="1"/>
    <col min="20" max="20" width="13.625" style="4" customWidth="1"/>
    <col min="21" max="23" width="5.625" style="4" customWidth="1" outlineLevel="1"/>
    <col min="24" max="25" width="8.625" style="4" customWidth="1" outlineLevel="1"/>
    <col min="26" max="26" width="14.625" style="4" customWidth="1" outlineLevel="1"/>
    <col min="27" max="27" width="13.625" style="4" customWidth="1"/>
    <col min="28" max="28" width="10.75" style="4" customWidth="1" outlineLevel="1"/>
    <col min="29" max="29" width="8.625" style="4" customWidth="1" outlineLevel="1"/>
    <col min="30" max="30" width="13.75" style="4" customWidth="1"/>
    <col min="31" max="33" width="13.625" style="4" customWidth="1" outlineLevel="1"/>
    <col min="34" max="34" width="13.625" style="4" customWidth="1"/>
    <col min="35" max="16384" width="9" style="3"/>
  </cols>
  <sheetData>
    <row r="1" customHeight="1" spans="1:1">
      <c r="A1" s="5" t="s">
        <v>435</v>
      </c>
    </row>
    <row r="2" s="1" customFormat="1" ht="30" customHeight="1" spans="1:34">
      <c r="A2" s="6" t="s">
        <v>1463</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row>
    <row r="3" customHeight="1" spans="1:34">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row>
    <row r="4" ht="14.1" customHeight="1" spans="1:34">
      <c r="A4" s="2"/>
      <c r="B4" s="2"/>
      <c r="C4" s="2"/>
      <c r="D4" s="2"/>
      <c r="E4" s="2"/>
      <c r="F4" s="2"/>
      <c r="G4" s="2"/>
      <c r="H4" s="2"/>
      <c r="I4" s="2"/>
      <c r="J4" s="2"/>
      <c r="K4" s="2"/>
      <c r="L4" s="2"/>
      <c r="M4" s="21" t="s">
        <v>1464</v>
      </c>
      <c r="O4" s="20" t="s">
        <v>598</v>
      </c>
      <c r="P4" s="20"/>
      <c r="Q4" s="20"/>
      <c r="R4" s="20"/>
      <c r="S4" s="20"/>
      <c r="T4" s="20"/>
      <c r="U4" s="30" t="s">
        <v>599</v>
      </c>
      <c r="V4" s="31"/>
      <c r="W4" s="31"/>
      <c r="X4" s="31"/>
      <c r="Y4" s="31"/>
      <c r="Z4" s="31"/>
      <c r="AA4" s="32"/>
      <c r="AB4" s="36" t="s">
        <v>600</v>
      </c>
      <c r="AC4" s="36"/>
      <c r="AD4" s="37"/>
      <c r="AE4" s="33" t="s">
        <v>601</v>
      </c>
      <c r="AF4" s="33"/>
      <c r="AG4" s="33"/>
      <c r="AH4" s="33"/>
    </row>
    <row r="5" customHeight="1" spans="1:34">
      <c r="A5" s="7" t="str">
        <f>基本信息输入表!K6&amp;"："&amp;基本信息输入表!M6</f>
        <v>被评估单位：贵州天然气能源投资股份有限公司</v>
      </c>
      <c r="B5" s="7"/>
      <c r="C5" s="7"/>
      <c r="D5" s="7"/>
      <c r="E5" s="8"/>
      <c r="F5" s="8"/>
      <c r="G5" s="8"/>
      <c r="H5" s="8"/>
      <c r="M5" s="21" t="s">
        <v>469</v>
      </c>
      <c r="O5" s="20" t="s">
        <v>602</v>
      </c>
      <c r="P5" s="22" t="s">
        <v>913</v>
      </c>
      <c r="Q5" s="23" t="s">
        <v>630</v>
      </c>
      <c r="R5" s="23" t="s">
        <v>604</v>
      </c>
      <c r="S5" s="20" t="s">
        <v>605</v>
      </c>
      <c r="T5" s="20"/>
      <c r="U5" s="30" t="s">
        <v>606</v>
      </c>
      <c r="V5" s="31"/>
      <c r="W5" s="32"/>
      <c r="X5" s="33" t="s">
        <v>607</v>
      </c>
      <c r="Y5" s="33"/>
      <c r="Z5" s="33" t="s">
        <v>608</v>
      </c>
      <c r="AA5" s="38"/>
      <c r="AB5" s="39" t="s">
        <v>1456</v>
      </c>
      <c r="AC5" s="20" t="s">
        <v>443</v>
      </c>
      <c r="AD5" s="40"/>
      <c r="AE5" s="38" t="s">
        <v>610</v>
      </c>
      <c r="AF5" s="38" t="s">
        <v>611</v>
      </c>
      <c r="AG5" s="33" t="s">
        <v>612</v>
      </c>
      <c r="AH5" s="38"/>
    </row>
    <row r="6" s="2" customFormat="1" customHeight="1" spans="1:34">
      <c r="A6" s="9" t="s">
        <v>470</v>
      </c>
      <c r="B6" s="9" t="s">
        <v>691</v>
      </c>
      <c r="C6" s="9" t="s">
        <v>731</v>
      </c>
      <c r="D6" s="9" t="s">
        <v>706</v>
      </c>
      <c r="E6" s="9" t="s">
        <v>614</v>
      </c>
      <c r="F6" s="9" t="s">
        <v>1460</v>
      </c>
      <c r="G6" s="10" t="s">
        <v>440</v>
      </c>
      <c r="H6" s="10" t="s">
        <v>441</v>
      </c>
      <c r="I6" s="11" t="s">
        <v>442</v>
      </c>
      <c r="J6" s="9" t="s">
        <v>443</v>
      </c>
      <c r="K6" s="61" t="s">
        <v>1461</v>
      </c>
      <c r="L6" s="62" t="s">
        <v>865</v>
      </c>
      <c r="M6" s="9" t="s">
        <v>588</v>
      </c>
      <c r="O6" s="20"/>
      <c r="P6" s="20"/>
      <c r="Q6" s="20"/>
      <c r="R6" s="20"/>
      <c r="S6" s="20"/>
      <c r="T6" s="20"/>
      <c r="U6" s="33" t="s">
        <v>617</v>
      </c>
      <c r="V6" s="33" t="s">
        <v>618</v>
      </c>
      <c r="W6" s="30" t="s">
        <v>621</v>
      </c>
      <c r="X6" s="33" t="s">
        <v>622</v>
      </c>
      <c r="Y6" s="33" t="s">
        <v>623</v>
      </c>
      <c r="Z6" s="33"/>
      <c r="AA6" s="41"/>
      <c r="AB6" s="42"/>
      <c r="AC6" s="20"/>
      <c r="AD6" s="43"/>
      <c r="AE6" s="41"/>
      <c r="AF6" s="41"/>
      <c r="AG6" s="33"/>
      <c r="AH6" s="41"/>
    </row>
    <row r="7" customHeight="1" spans="1:34">
      <c r="A7" s="12" t="str">
        <f>IF(B7="","",ROW()-6)</f>
        <v/>
      </c>
      <c r="B7" s="13"/>
      <c r="C7" s="9"/>
      <c r="D7" s="9"/>
      <c r="E7" s="9"/>
      <c r="F7" s="9"/>
      <c r="G7" s="9"/>
      <c r="H7" s="9"/>
      <c r="I7" s="16"/>
      <c r="J7" s="16">
        <f t="shared" ref="J7:J28" si="0">I7</f>
        <v>0</v>
      </c>
      <c r="K7" s="63" t="str">
        <f t="shared" ref="K7:K10" si="1">IF(J7=I7,"",J7-I7)</f>
        <v/>
      </c>
      <c r="L7" s="92" t="str">
        <f t="shared" ref="L7:L10" si="2">IF(OR(I7=0,J7=I7),"",ROUND(K7/ABS(I7),4))</f>
        <v/>
      </c>
      <c r="M7" s="27"/>
      <c r="O7" s="28"/>
      <c r="P7" s="28"/>
      <c r="Q7" s="28"/>
      <c r="R7" s="28"/>
      <c r="S7" s="28"/>
      <c r="T7" s="28"/>
      <c r="U7" s="28"/>
      <c r="V7" s="28"/>
      <c r="W7" s="34"/>
      <c r="X7" s="28"/>
      <c r="Y7" s="34"/>
      <c r="Z7" s="34"/>
      <c r="AA7" s="34"/>
      <c r="AB7" s="34"/>
      <c r="AC7" s="34"/>
      <c r="AD7" s="34"/>
      <c r="AE7" s="44" t="str">
        <f t="shared" ref="AE7:AE28" si="3">IFERROR((AC7-I8)/(I8)*100,"")</f>
        <v/>
      </c>
      <c r="AF7" s="34"/>
      <c r="AG7" s="34"/>
      <c r="AH7" s="34"/>
    </row>
    <row r="8" customHeight="1" spans="1:34">
      <c r="A8" s="12" t="str">
        <f t="shared" ref="A8:A28" si="4">IF(B8="","",ROW()-6)</f>
        <v/>
      </c>
      <c r="B8" s="13"/>
      <c r="C8" s="9"/>
      <c r="D8" s="9"/>
      <c r="E8" s="9"/>
      <c r="F8" s="9"/>
      <c r="G8" s="9"/>
      <c r="H8" s="9"/>
      <c r="I8" s="16"/>
      <c r="J8" s="16">
        <f t="shared" si="0"/>
        <v>0</v>
      </c>
      <c r="K8" s="63" t="str">
        <f t="shared" si="1"/>
        <v/>
      </c>
      <c r="L8" s="92" t="str">
        <f t="shared" si="2"/>
        <v/>
      </c>
      <c r="M8" s="27"/>
      <c r="O8" s="28"/>
      <c r="P8" s="28"/>
      <c r="Q8" s="28"/>
      <c r="R8" s="28"/>
      <c r="S8" s="28"/>
      <c r="T8" s="28"/>
      <c r="U8" s="28"/>
      <c r="V8" s="28"/>
      <c r="W8" s="34"/>
      <c r="X8" s="28"/>
      <c r="Y8" s="34"/>
      <c r="Z8" s="34"/>
      <c r="AA8" s="34"/>
      <c r="AB8" s="34"/>
      <c r="AC8" s="34"/>
      <c r="AD8" s="34"/>
      <c r="AE8" s="44" t="str">
        <f t="shared" si="3"/>
        <v/>
      </c>
      <c r="AF8" s="34"/>
      <c r="AG8" s="34"/>
      <c r="AH8" s="34"/>
    </row>
    <row r="9" customHeight="1" spans="1:34">
      <c r="A9" s="12" t="str">
        <f t="shared" si="4"/>
        <v/>
      </c>
      <c r="B9" s="13"/>
      <c r="C9" s="9"/>
      <c r="D9" s="9"/>
      <c r="E9" s="9"/>
      <c r="F9" s="9"/>
      <c r="G9" s="9"/>
      <c r="H9" s="9"/>
      <c r="I9" s="16"/>
      <c r="J9" s="16">
        <f t="shared" si="0"/>
        <v>0</v>
      </c>
      <c r="K9" s="63" t="str">
        <f t="shared" si="1"/>
        <v/>
      </c>
      <c r="L9" s="92" t="str">
        <f t="shared" si="2"/>
        <v/>
      </c>
      <c r="M9" s="27"/>
      <c r="O9" s="28"/>
      <c r="P9" s="28"/>
      <c r="Q9" s="28"/>
      <c r="R9" s="28"/>
      <c r="S9" s="28"/>
      <c r="T9" s="28"/>
      <c r="U9" s="28"/>
      <c r="V9" s="28"/>
      <c r="W9" s="34"/>
      <c r="X9" s="28"/>
      <c r="Y9" s="34"/>
      <c r="Z9" s="34"/>
      <c r="AA9" s="34"/>
      <c r="AB9" s="34"/>
      <c r="AC9" s="34"/>
      <c r="AD9" s="34"/>
      <c r="AE9" s="44" t="str">
        <f t="shared" si="3"/>
        <v/>
      </c>
      <c r="AF9" s="34"/>
      <c r="AG9" s="34"/>
      <c r="AH9" s="34"/>
    </row>
    <row r="10" customHeight="1" spans="1:34">
      <c r="A10" s="12" t="str">
        <f t="shared" si="4"/>
        <v/>
      </c>
      <c r="B10" s="13"/>
      <c r="C10" s="9"/>
      <c r="D10" s="9"/>
      <c r="E10" s="9"/>
      <c r="F10" s="9"/>
      <c r="G10" s="9"/>
      <c r="H10" s="9"/>
      <c r="I10" s="16"/>
      <c r="J10" s="16">
        <f t="shared" si="0"/>
        <v>0</v>
      </c>
      <c r="K10" s="63" t="str">
        <f t="shared" si="1"/>
        <v/>
      </c>
      <c r="L10" s="92" t="str">
        <f t="shared" si="2"/>
        <v/>
      </c>
      <c r="M10" s="27"/>
      <c r="O10" s="28"/>
      <c r="P10" s="28"/>
      <c r="Q10" s="28"/>
      <c r="R10" s="28"/>
      <c r="S10" s="28"/>
      <c r="T10" s="28"/>
      <c r="U10" s="28"/>
      <c r="V10" s="28"/>
      <c r="W10" s="34"/>
      <c r="X10" s="28"/>
      <c r="Y10" s="34"/>
      <c r="Z10" s="34"/>
      <c r="AA10" s="34"/>
      <c r="AB10" s="34"/>
      <c r="AC10" s="34"/>
      <c r="AD10" s="34"/>
      <c r="AE10" s="44" t="str">
        <f t="shared" si="3"/>
        <v/>
      </c>
      <c r="AF10" s="34"/>
      <c r="AG10" s="34"/>
      <c r="AH10" s="34"/>
    </row>
    <row r="11" customHeight="1" spans="1:34">
      <c r="A11" s="12" t="str">
        <f t="shared" si="4"/>
        <v/>
      </c>
      <c r="B11" s="13"/>
      <c r="C11" s="9"/>
      <c r="D11" s="9"/>
      <c r="E11" s="9"/>
      <c r="F11" s="9"/>
      <c r="G11" s="9"/>
      <c r="H11" s="9"/>
      <c r="I11" s="16"/>
      <c r="J11" s="16">
        <f t="shared" si="0"/>
        <v>0</v>
      </c>
      <c r="K11" s="63" t="str">
        <f t="shared" ref="K11:K29" si="5">IF(J11=I11,"",J11-I11)</f>
        <v/>
      </c>
      <c r="L11" s="92" t="str">
        <f t="shared" ref="L11:L29" si="6">IF(OR(I11=0,J11=I11),"",ROUND(K11/ABS(I11),4))</f>
        <v/>
      </c>
      <c r="M11" s="27"/>
      <c r="O11" s="28"/>
      <c r="P11" s="28"/>
      <c r="Q11" s="28"/>
      <c r="R11" s="28"/>
      <c r="S11" s="28"/>
      <c r="T11" s="28"/>
      <c r="U11" s="28"/>
      <c r="V11" s="28"/>
      <c r="W11" s="34"/>
      <c r="X11" s="28"/>
      <c r="Y11" s="34"/>
      <c r="Z11" s="34"/>
      <c r="AA11" s="34"/>
      <c r="AB11" s="34"/>
      <c r="AC11" s="34"/>
      <c r="AD11" s="34"/>
      <c r="AE11" s="44" t="str">
        <f t="shared" si="3"/>
        <v/>
      </c>
      <c r="AF11" s="34"/>
      <c r="AG11" s="34"/>
      <c r="AH11" s="34"/>
    </row>
    <row r="12" customHeight="1" spans="1:34">
      <c r="A12" s="12" t="str">
        <f t="shared" si="4"/>
        <v/>
      </c>
      <c r="B12" s="13"/>
      <c r="C12" s="9"/>
      <c r="D12" s="9"/>
      <c r="E12" s="9"/>
      <c r="F12" s="9"/>
      <c r="G12" s="9"/>
      <c r="H12" s="9"/>
      <c r="I12" s="16"/>
      <c r="J12" s="16">
        <f t="shared" si="0"/>
        <v>0</v>
      </c>
      <c r="K12" s="63" t="str">
        <f t="shared" si="5"/>
        <v/>
      </c>
      <c r="L12" s="92" t="str">
        <f t="shared" si="6"/>
        <v/>
      </c>
      <c r="M12" s="27"/>
      <c r="O12" s="28"/>
      <c r="P12" s="28"/>
      <c r="Q12" s="28"/>
      <c r="R12" s="28"/>
      <c r="S12" s="28"/>
      <c r="T12" s="28"/>
      <c r="U12" s="28"/>
      <c r="V12" s="28"/>
      <c r="W12" s="34"/>
      <c r="X12" s="28"/>
      <c r="Y12" s="34"/>
      <c r="Z12" s="34"/>
      <c r="AA12" s="34"/>
      <c r="AB12" s="34"/>
      <c r="AC12" s="34"/>
      <c r="AD12" s="34"/>
      <c r="AE12" s="44" t="str">
        <f t="shared" si="3"/>
        <v/>
      </c>
      <c r="AF12" s="34"/>
      <c r="AG12" s="34"/>
      <c r="AH12" s="34"/>
    </row>
    <row r="13" customHeight="1" spans="1:34">
      <c r="A13" s="12" t="str">
        <f t="shared" si="4"/>
        <v/>
      </c>
      <c r="B13" s="13"/>
      <c r="C13" s="9"/>
      <c r="D13" s="9"/>
      <c r="E13" s="9"/>
      <c r="F13" s="9"/>
      <c r="G13" s="9"/>
      <c r="H13" s="9"/>
      <c r="I13" s="16"/>
      <c r="J13" s="16">
        <f t="shared" si="0"/>
        <v>0</v>
      </c>
      <c r="K13" s="63" t="str">
        <f t="shared" si="5"/>
        <v/>
      </c>
      <c r="L13" s="92" t="str">
        <f t="shared" si="6"/>
        <v/>
      </c>
      <c r="M13" s="27"/>
      <c r="O13" s="28"/>
      <c r="P13" s="28"/>
      <c r="Q13" s="28"/>
      <c r="R13" s="28"/>
      <c r="S13" s="28"/>
      <c r="T13" s="28"/>
      <c r="U13" s="28"/>
      <c r="V13" s="28"/>
      <c r="W13" s="34"/>
      <c r="X13" s="28"/>
      <c r="Y13" s="34"/>
      <c r="Z13" s="34"/>
      <c r="AA13" s="34"/>
      <c r="AB13" s="34"/>
      <c r="AC13" s="34"/>
      <c r="AD13" s="34"/>
      <c r="AE13" s="44" t="str">
        <f t="shared" si="3"/>
        <v/>
      </c>
      <c r="AF13" s="34"/>
      <c r="AG13" s="34"/>
      <c r="AH13" s="34"/>
    </row>
    <row r="14" customHeight="1" spans="1:34">
      <c r="A14" s="12" t="str">
        <f t="shared" si="4"/>
        <v/>
      </c>
      <c r="B14" s="13"/>
      <c r="C14" s="9"/>
      <c r="D14" s="9"/>
      <c r="E14" s="9"/>
      <c r="F14" s="9"/>
      <c r="G14" s="9"/>
      <c r="H14" s="9"/>
      <c r="I14" s="16"/>
      <c r="J14" s="16">
        <f t="shared" si="0"/>
        <v>0</v>
      </c>
      <c r="K14" s="63" t="str">
        <f t="shared" si="5"/>
        <v/>
      </c>
      <c r="L14" s="92" t="str">
        <f t="shared" si="6"/>
        <v/>
      </c>
      <c r="M14" s="27"/>
      <c r="O14" s="28"/>
      <c r="P14" s="28"/>
      <c r="Q14" s="28"/>
      <c r="R14" s="28"/>
      <c r="S14" s="28"/>
      <c r="T14" s="28"/>
      <c r="U14" s="28"/>
      <c r="V14" s="28"/>
      <c r="W14" s="34"/>
      <c r="X14" s="28"/>
      <c r="Y14" s="34"/>
      <c r="Z14" s="34"/>
      <c r="AA14" s="34"/>
      <c r="AB14" s="34"/>
      <c r="AC14" s="34"/>
      <c r="AD14" s="34"/>
      <c r="AE14" s="44" t="str">
        <f t="shared" si="3"/>
        <v/>
      </c>
      <c r="AF14" s="34"/>
      <c r="AG14" s="34"/>
      <c r="AH14" s="34"/>
    </row>
    <row r="15" customHeight="1" spans="1:34">
      <c r="A15" s="12" t="str">
        <f t="shared" si="4"/>
        <v/>
      </c>
      <c r="B15" s="13"/>
      <c r="C15" s="9"/>
      <c r="D15" s="9"/>
      <c r="E15" s="9"/>
      <c r="F15" s="9"/>
      <c r="G15" s="9"/>
      <c r="H15" s="9"/>
      <c r="I15" s="16"/>
      <c r="J15" s="16">
        <f t="shared" si="0"/>
        <v>0</v>
      </c>
      <c r="K15" s="63" t="str">
        <f t="shared" si="5"/>
        <v/>
      </c>
      <c r="L15" s="92" t="str">
        <f t="shared" si="6"/>
        <v/>
      </c>
      <c r="M15" s="27"/>
      <c r="O15" s="28"/>
      <c r="P15" s="28"/>
      <c r="Q15" s="28"/>
      <c r="R15" s="28"/>
      <c r="S15" s="28"/>
      <c r="T15" s="28"/>
      <c r="U15" s="28"/>
      <c r="V15" s="28"/>
      <c r="W15" s="34"/>
      <c r="X15" s="28"/>
      <c r="Y15" s="34"/>
      <c r="Z15" s="34"/>
      <c r="AA15" s="34"/>
      <c r="AB15" s="34"/>
      <c r="AC15" s="34"/>
      <c r="AD15" s="34"/>
      <c r="AE15" s="44" t="str">
        <f t="shared" si="3"/>
        <v/>
      </c>
      <c r="AF15" s="34"/>
      <c r="AG15" s="34"/>
      <c r="AH15" s="34"/>
    </row>
    <row r="16" customHeight="1" spans="1:34">
      <c r="A16" s="12" t="str">
        <f t="shared" si="4"/>
        <v/>
      </c>
      <c r="B16" s="13"/>
      <c r="C16" s="9"/>
      <c r="D16" s="9"/>
      <c r="E16" s="9"/>
      <c r="F16" s="9"/>
      <c r="G16" s="9"/>
      <c r="H16" s="9"/>
      <c r="I16" s="16"/>
      <c r="J16" s="16">
        <f t="shared" si="0"/>
        <v>0</v>
      </c>
      <c r="K16" s="63" t="str">
        <f t="shared" si="5"/>
        <v/>
      </c>
      <c r="L16" s="92" t="str">
        <f t="shared" si="6"/>
        <v/>
      </c>
      <c r="M16" s="27"/>
      <c r="O16" s="28"/>
      <c r="P16" s="28"/>
      <c r="Q16" s="28"/>
      <c r="R16" s="28"/>
      <c r="S16" s="28"/>
      <c r="T16" s="28"/>
      <c r="U16" s="28"/>
      <c r="V16" s="28"/>
      <c r="W16" s="34"/>
      <c r="X16" s="28"/>
      <c r="Y16" s="34"/>
      <c r="Z16" s="34"/>
      <c r="AA16" s="34"/>
      <c r="AB16" s="34"/>
      <c r="AC16" s="34"/>
      <c r="AD16" s="34"/>
      <c r="AE16" s="44" t="str">
        <f>IFERROR((AC16-I19)/(I19)*100,"")</f>
        <v/>
      </c>
      <c r="AF16" s="34"/>
      <c r="AG16" s="34"/>
      <c r="AH16" s="34"/>
    </row>
    <row r="17" customHeight="1" spans="1:34">
      <c r="A17" s="12"/>
      <c r="B17" s="13"/>
      <c r="C17" s="9"/>
      <c r="D17" s="9"/>
      <c r="E17" s="9"/>
      <c r="F17" s="9"/>
      <c r="G17" s="9"/>
      <c r="H17" s="9"/>
      <c r="I17" s="16"/>
      <c r="J17" s="16">
        <f t="shared" si="0"/>
        <v>0</v>
      </c>
      <c r="K17" s="63" t="str">
        <f t="shared" si="5"/>
        <v/>
      </c>
      <c r="L17" s="92" t="str">
        <f t="shared" si="6"/>
        <v/>
      </c>
      <c r="M17" s="27"/>
      <c r="O17" s="28"/>
      <c r="P17" s="28"/>
      <c r="Q17" s="28"/>
      <c r="R17" s="28"/>
      <c r="S17" s="28"/>
      <c r="T17" s="28"/>
      <c r="U17" s="28"/>
      <c r="V17" s="28"/>
      <c r="W17" s="34"/>
      <c r="X17" s="28"/>
      <c r="Y17" s="34"/>
      <c r="Z17" s="34"/>
      <c r="AA17" s="34"/>
      <c r="AB17" s="34"/>
      <c r="AC17" s="34"/>
      <c r="AD17" s="34"/>
      <c r="AE17" s="44"/>
      <c r="AF17" s="34"/>
      <c r="AG17" s="34"/>
      <c r="AH17" s="34"/>
    </row>
    <row r="18" customHeight="1" spans="1:34">
      <c r="A18" s="12"/>
      <c r="B18" s="13"/>
      <c r="C18" s="9"/>
      <c r="D18" s="9"/>
      <c r="E18" s="9"/>
      <c r="F18" s="9"/>
      <c r="G18" s="9"/>
      <c r="H18" s="9"/>
      <c r="I18" s="16"/>
      <c r="J18" s="16">
        <f t="shared" si="0"/>
        <v>0</v>
      </c>
      <c r="K18" s="63" t="str">
        <f t="shared" si="5"/>
        <v/>
      </c>
      <c r="L18" s="92" t="str">
        <f t="shared" si="6"/>
        <v/>
      </c>
      <c r="M18" s="27"/>
      <c r="O18" s="28"/>
      <c r="P18" s="28"/>
      <c r="Q18" s="28"/>
      <c r="R18" s="28"/>
      <c r="S18" s="28"/>
      <c r="T18" s="28"/>
      <c r="U18" s="28"/>
      <c r="V18" s="28"/>
      <c r="W18" s="34"/>
      <c r="X18" s="28"/>
      <c r="Y18" s="34"/>
      <c r="Z18" s="34"/>
      <c r="AA18" s="34"/>
      <c r="AB18" s="34"/>
      <c r="AC18" s="34"/>
      <c r="AD18" s="34"/>
      <c r="AE18" s="44"/>
      <c r="AF18" s="34"/>
      <c r="AG18" s="34"/>
      <c r="AH18" s="34"/>
    </row>
    <row r="19" customHeight="1" spans="1:34">
      <c r="A19" s="12" t="str">
        <f t="shared" si="4"/>
        <v/>
      </c>
      <c r="B19" s="13"/>
      <c r="C19" s="9"/>
      <c r="D19" s="9"/>
      <c r="E19" s="9"/>
      <c r="F19" s="9"/>
      <c r="G19" s="9"/>
      <c r="H19" s="9"/>
      <c r="I19" s="16"/>
      <c r="J19" s="16">
        <f t="shared" si="0"/>
        <v>0</v>
      </c>
      <c r="K19" s="63" t="str">
        <f t="shared" si="5"/>
        <v/>
      </c>
      <c r="L19" s="92" t="str">
        <f t="shared" si="6"/>
        <v/>
      </c>
      <c r="M19" s="27"/>
      <c r="O19" s="28"/>
      <c r="P19" s="28"/>
      <c r="Q19" s="28"/>
      <c r="R19" s="28"/>
      <c r="S19" s="28"/>
      <c r="T19" s="28"/>
      <c r="U19" s="28"/>
      <c r="V19" s="28"/>
      <c r="W19" s="34"/>
      <c r="X19" s="28"/>
      <c r="Y19" s="34"/>
      <c r="Z19" s="34"/>
      <c r="AA19" s="34"/>
      <c r="AB19" s="34"/>
      <c r="AC19" s="34"/>
      <c r="AD19" s="34"/>
      <c r="AE19" s="44" t="str">
        <f t="shared" si="3"/>
        <v/>
      </c>
      <c r="AF19" s="34"/>
      <c r="AG19" s="34"/>
      <c r="AH19" s="34"/>
    </row>
    <row r="20" customHeight="1" spans="1:34">
      <c r="A20" s="12" t="str">
        <f t="shared" si="4"/>
        <v/>
      </c>
      <c r="B20" s="13"/>
      <c r="C20" s="9"/>
      <c r="D20" s="9"/>
      <c r="E20" s="9"/>
      <c r="F20" s="9"/>
      <c r="G20" s="9"/>
      <c r="H20" s="9"/>
      <c r="I20" s="16"/>
      <c r="J20" s="16">
        <f t="shared" si="0"/>
        <v>0</v>
      </c>
      <c r="K20" s="63" t="str">
        <f t="shared" si="5"/>
        <v/>
      </c>
      <c r="L20" s="92" t="str">
        <f t="shared" si="6"/>
        <v/>
      </c>
      <c r="M20" s="27"/>
      <c r="O20" s="28"/>
      <c r="P20" s="28"/>
      <c r="Q20" s="28"/>
      <c r="R20" s="28"/>
      <c r="S20" s="28"/>
      <c r="T20" s="28"/>
      <c r="U20" s="28"/>
      <c r="V20" s="28"/>
      <c r="W20" s="34"/>
      <c r="X20" s="28"/>
      <c r="Y20" s="34"/>
      <c r="Z20" s="34"/>
      <c r="AA20" s="34"/>
      <c r="AB20" s="34"/>
      <c r="AC20" s="34"/>
      <c r="AD20" s="34"/>
      <c r="AE20" s="44" t="str">
        <f t="shared" si="3"/>
        <v/>
      </c>
      <c r="AF20" s="34"/>
      <c r="AG20" s="34"/>
      <c r="AH20" s="34"/>
    </row>
    <row r="21" customHeight="1" spans="1:34">
      <c r="A21" s="12" t="str">
        <f t="shared" si="4"/>
        <v/>
      </c>
      <c r="B21" s="13"/>
      <c r="C21" s="9"/>
      <c r="D21" s="9"/>
      <c r="E21" s="9"/>
      <c r="F21" s="9"/>
      <c r="G21" s="9"/>
      <c r="H21" s="9"/>
      <c r="I21" s="16"/>
      <c r="J21" s="16">
        <f t="shared" si="0"/>
        <v>0</v>
      </c>
      <c r="K21" s="63" t="str">
        <f t="shared" si="5"/>
        <v/>
      </c>
      <c r="L21" s="92" t="str">
        <f t="shared" si="6"/>
        <v/>
      </c>
      <c r="M21" s="27"/>
      <c r="O21" s="28"/>
      <c r="P21" s="28"/>
      <c r="Q21" s="28"/>
      <c r="R21" s="28"/>
      <c r="S21" s="28"/>
      <c r="T21" s="28"/>
      <c r="U21" s="28"/>
      <c r="V21" s="28"/>
      <c r="W21" s="34"/>
      <c r="X21" s="28"/>
      <c r="Y21" s="34"/>
      <c r="Z21" s="34"/>
      <c r="AA21" s="34"/>
      <c r="AB21" s="34"/>
      <c r="AC21" s="34"/>
      <c r="AD21" s="34"/>
      <c r="AE21" s="44" t="str">
        <f t="shared" si="3"/>
        <v/>
      </c>
      <c r="AF21" s="34"/>
      <c r="AG21" s="34"/>
      <c r="AH21" s="34"/>
    </row>
    <row r="22" customHeight="1" spans="1:34">
      <c r="A22" s="12" t="str">
        <f t="shared" si="4"/>
        <v/>
      </c>
      <c r="B22" s="13"/>
      <c r="C22" s="9"/>
      <c r="D22" s="9"/>
      <c r="E22" s="9"/>
      <c r="F22" s="9"/>
      <c r="G22" s="9"/>
      <c r="H22" s="9"/>
      <c r="I22" s="16"/>
      <c r="J22" s="16">
        <f t="shared" si="0"/>
        <v>0</v>
      </c>
      <c r="K22" s="63" t="str">
        <f t="shared" si="5"/>
        <v/>
      </c>
      <c r="L22" s="92" t="str">
        <f t="shared" si="6"/>
        <v/>
      </c>
      <c r="M22" s="27"/>
      <c r="O22" s="28"/>
      <c r="P22" s="28"/>
      <c r="Q22" s="28"/>
      <c r="R22" s="28"/>
      <c r="S22" s="28"/>
      <c r="T22" s="28"/>
      <c r="U22" s="28"/>
      <c r="V22" s="28"/>
      <c r="W22" s="34"/>
      <c r="X22" s="28"/>
      <c r="Y22" s="34"/>
      <c r="Z22" s="34"/>
      <c r="AA22" s="34"/>
      <c r="AB22" s="34"/>
      <c r="AC22" s="34"/>
      <c r="AD22" s="34"/>
      <c r="AE22" s="44" t="str">
        <f t="shared" si="3"/>
        <v/>
      </c>
      <c r="AF22" s="34"/>
      <c r="AG22" s="34"/>
      <c r="AH22" s="34"/>
    </row>
    <row r="23" customHeight="1" spans="1:34">
      <c r="A23" s="12" t="str">
        <f t="shared" si="4"/>
        <v/>
      </c>
      <c r="B23" s="13"/>
      <c r="C23" s="9"/>
      <c r="D23" s="9"/>
      <c r="E23" s="9"/>
      <c r="F23" s="9"/>
      <c r="G23" s="9"/>
      <c r="H23" s="9"/>
      <c r="I23" s="16"/>
      <c r="J23" s="16">
        <f t="shared" si="0"/>
        <v>0</v>
      </c>
      <c r="K23" s="63" t="str">
        <f t="shared" si="5"/>
        <v/>
      </c>
      <c r="L23" s="92" t="str">
        <f t="shared" si="6"/>
        <v/>
      </c>
      <c r="M23" s="27"/>
      <c r="O23" s="28"/>
      <c r="P23" s="28"/>
      <c r="Q23" s="28"/>
      <c r="R23" s="28"/>
      <c r="S23" s="28"/>
      <c r="T23" s="28"/>
      <c r="U23" s="28"/>
      <c r="V23" s="28"/>
      <c r="W23" s="34"/>
      <c r="X23" s="28"/>
      <c r="Y23" s="34"/>
      <c r="Z23" s="34"/>
      <c r="AA23" s="34"/>
      <c r="AB23" s="34"/>
      <c r="AC23" s="34"/>
      <c r="AD23" s="34"/>
      <c r="AE23" s="44" t="str">
        <f t="shared" si="3"/>
        <v/>
      </c>
      <c r="AF23" s="34"/>
      <c r="AG23" s="34"/>
      <c r="AH23" s="34"/>
    </row>
    <row r="24" customHeight="1" spans="1:34">
      <c r="A24" s="12" t="str">
        <f t="shared" si="4"/>
        <v/>
      </c>
      <c r="B24" s="13"/>
      <c r="C24" s="9"/>
      <c r="D24" s="9"/>
      <c r="E24" s="9"/>
      <c r="F24" s="9"/>
      <c r="G24" s="9"/>
      <c r="H24" s="9"/>
      <c r="I24" s="16"/>
      <c r="J24" s="16">
        <f t="shared" si="0"/>
        <v>0</v>
      </c>
      <c r="K24" s="63" t="str">
        <f t="shared" si="5"/>
        <v/>
      </c>
      <c r="L24" s="92" t="str">
        <f t="shared" si="6"/>
        <v/>
      </c>
      <c r="M24" s="27"/>
      <c r="O24" s="28"/>
      <c r="P24" s="28"/>
      <c r="Q24" s="28"/>
      <c r="R24" s="28"/>
      <c r="S24" s="28"/>
      <c r="T24" s="28"/>
      <c r="U24" s="28"/>
      <c r="V24" s="28"/>
      <c r="W24" s="34"/>
      <c r="X24" s="28"/>
      <c r="Y24" s="34"/>
      <c r="Z24" s="34"/>
      <c r="AA24" s="34"/>
      <c r="AB24" s="34"/>
      <c r="AC24" s="34"/>
      <c r="AD24" s="34"/>
      <c r="AE24" s="44" t="str">
        <f t="shared" si="3"/>
        <v/>
      </c>
      <c r="AF24" s="34"/>
      <c r="AG24" s="34"/>
      <c r="AH24" s="34"/>
    </row>
    <row r="25" customHeight="1" spans="1:34">
      <c r="A25" s="12" t="str">
        <f t="shared" si="4"/>
        <v/>
      </c>
      <c r="B25" s="13"/>
      <c r="C25" s="9"/>
      <c r="D25" s="9"/>
      <c r="E25" s="9"/>
      <c r="F25" s="9"/>
      <c r="G25" s="9"/>
      <c r="H25" s="9"/>
      <c r="I25" s="16"/>
      <c r="J25" s="16">
        <f t="shared" si="0"/>
        <v>0</v>
      </c>
      <c r="K25" s="63" t="str">
        <f t="shared" si="5"/>
        <v/>
      </c>
      <c r="L25" s="92" t="str">
        <f t="shared" si="6"/>
        <v/>
      </c>
      <c r="M25" s="27"/>
      <c r="O25" s="28"/>
      <c r="P25" s="28"/>
      <c r="Q25" s="28"/>
      <c r="R25" s="28"/>
      <c r="S25" s="28"/>
      <c r="T25" s="28"/>
      <c r="U25" s="28"/>
      <c r="V25" s="28"/>
      <c r="W25" s="34"/>
      <c r="X25" s="28"/>
      <c r="Y25" s="34"/>
      <c r="Z25" s="34"/>
      <c r="AA25" s="34"/>
      <c r="AB25" s="34"/>
      <c r="AC25" s="34"/>
      <c r="AD25" s="34"/>
      <c r="AE25" s="44" t="str">
        <f t="shared" si="3"/>
        <v/>
      </c>
      <c r="AF25" s="34"/>
      <c r="AG25" s="34"/>
      <c r="AH25" s="34"/>
    </row>
    <row r="26" customHeight="1" spans="1:34">
      <c r="A26" s="12" t="str">
        <f t="shared" si="4"/>
        <v/>
      </c>
      <c r="B26" s="13"/>
      <c r="C26" s="9"/>
      <c r="D26" s="9"/>
      <c r="E26" s="9"/>
      <c r="F26" s="9"/>
      <c r="G26" s="9"/>
      <c r="H26" s="9"/>
      <c r="I26" s="16"/>
      <c r="J26" s="16">
        <f t="shared" si="0"/>
        <v>0</v>
      </c>
      <c r="K26" s="63" t="str">
        <f t="shared" si="5"/>
        <v/>
      </c>
      <c r="L26" s="92" t="str">
        <f t="shared" si="6"/>
        <v/>
      </c>
      <c r="M26" s="27"/>
      <c r="O26" s="28"/>
      <c r="P26" s="28"/>
      <c r="Q26" s="28"/>
      <c r="R26" s="28"/>
      <c r="S26" s="28"/>
      <c r="T26" s="28"/>
      <c r="U26" s="28"/>
      <c r="V26" s="28"/>
      <c r="W26" s="34"/>
      <c r="X26" s="28"/>
      <c r="Y26" s="34"/>
      <c r="Z26" s="34"/>
      <c r="AA26" s="34"/>
      <c r="AB26" s="34"/>
      <c r="AC26" s="34"/>
      <c r="AD26" s="34"/>
      <c r="AE26" s="44" t="str">
        <f t="shared" si="3"/>
        <v/>
      </c>
      <c r="AF26" s="34"/>
      <c r="AG26" s="34"/>
      <c r="AH26" s="34"/>
    </row>
    <row r="27" customHeight="1" spans="1:34">
      <c r="A27" s="12" t="str">
        <f t="shared" si="4"/>
        <v/>
      </c>
      <c r="B27" s="13"/>
      <c r="C27" s="9"/>
      <c r="D27" s="9"/>
      <c r="E27" s="9"/>
      <c r="F27" s="9"/>
      <c r="G27" s="9"/>
      <c r="H27" s="9"/>
      <c r="I27" s="16"/>
      <c r="J27" s="16">
        <f t="shared" si="0"/>
        <v>0</v>
      </c>
      <c r="K27" s="63" t="str">
        <f t="shared" si="5"/>
        <v/>
      </c>
      <c r="L27" s="92" t="str">
        <f t="shared" si="6"/>
        <v/>
      </c>
      <c r="M27" s="27"/>
      <c r="O27" s="28"/>
      <c r="P27" s="28"/>
      <c r="Q27" s="28"/>
      <c r="R27" s="28"/>
      <c r="S27" s="28"/>
      <c r="T27" s="28"/>
      <c r="U27" s="28"/>
      <c r="V27" s="28"/>
      <c r="W27" s="34"/>
      <c r="X27" s="28"/>
      <c r="Y27" s="34"/>
      <c r="Z27" s="34"/>
      <c r="AA27" s="34"/>
      <c r="AB27" s="34"/>
      <c r="AC27" s="34"/>
      <c r="AD27" s="34"/>
      <c r="AE27" s="44" t="str">
        <f t="shared" si="3"/>
        <v/>
      </c>
      <c r="AF27" s="34"/>
      <c r="AG27" s="34"/>
      <c r="AH27" s="34"/>
    </row>
    <row r="28" customHeight="1" spans="1:34">
      <c r="A28" s="12" t="str">
        <f t="shared" si="4"/>
        <v/>
      </c>
      <c r="B28" s="13"/>
      <c r="C28" s="9"/>
      <c r="D28" s="9"/>
      <c r="E28" s="9"/>
      <c r="F28" s="9"/>
      <c r="G28" s="9"/>
      <c r="H28" s="9"/>
      <c r="I28" s="16"/>
      <c r="J28" s="16">
        <f t="shared" si="0"/>
        <v>0</v>
      </c>
      <c r="K28" s="63" t="str">
        <f t="shared" si="5"/>
        <v/>
      </c>
      <c r="L28" s="92" t="str">
        <f t="shared" si="6"/>
        <v/>
      </c>
      <c r="M28" s="27"/>
      <c r="O28" s="28"/>
      <c r="P28" s="28"/>
      <c r="Q28" s="28"/>
      <c r="R28" s="28"/>
      <c r="S28" s="28"/>
      <c r="T28" s="28"/>
      <c r="U28" s="28"/>
      <c r="V28" s="28"/>
      <c r="W28" s="34"/>
      <c r="X28" s="28"/>
      <c r="Y28" s="34"/>
      <c r="Z28" s="34"/>
      <c r="AA28" s="34"/>
      <c r="AB28" s="34"/>
      <c r="AC28" s="34"/>
      <c r="AD28" s="34"/>
      <c r="AE28" s="44" t="str">
        <f t="shared" si="3"/>
        <v/>
      </c>
      <c r="AF28" s="34"/>
      <c r="AG28" s="34"/>
      <c r="AH28" s="34"/>
    </row>
    <row r="29" customHeight="1" spans="1:13">
      <c r="A29" s="17" t="s">
        <v>741</v>
      </c>
      <c r="B29" s="14"/>
      <c r="C29" s="9"/>
      <c r="D29" s="9"/>
      <c r="E29" s="9"/>
      <c r="F29" s="9"/>
      <c r="G29" s="16">
        <f>SUM(G7:G28)</f>
        <v>0</v>
      </c>
      <c r="H29" s="16">
        <f>SUM(H7:H28)</f>
        <v>0</v>
      </c>
      <c r="I29" s="16">
        <f>SUM(I7:I28)</f>
        <v>0</v>
      </c>
      <c r="J29" s="16">
        <f>SUM(J7:J28)</f>
        <v>0</v>
      </c>
      <c r="K29" s="63" t="str">
        <f t="shared" si="5"/>
        <v/>
      </c>
      <c r="L29" s="92" t="str">
        <f t="shared" si="6"/>
        <v/>
      </c>
      <c r="M29" s="27"/>
    </row>
    <row r="30" customHeight="1" spans="1:10">
      <c r="A30" s="3" t="str">
        <f>基本信息输入表!$K$6&amp;"填表人："&amp;基本信息输入表!$M$78</f>
        <v>被评估单位填表人：</v>
      </c>
      <c r="J30" s="3" t="str">
        <f>"评估人员："&amp;基本信息输入表!$Q$78</f>
        <v>评估人员：</v>
      </c>
    </row>
    <row r="31" customHeight="1" spans="1:1">
      <c r="A31" s="3" t="str">
        <f>"填表日期："&amp;YEAR(基本信息输入表!$O$78)&amp;"年"&amp;MONTH(基本信息输入表!$O$78)&amp;"月"&amp;DAY(基本信息输入表!$O$78)&amp;"日"</f>
        <v>填表日期：1900年1月0日</v>
      </c>
    </row>
    <row r="32" customHeight="1" spans="14:14">
      <c r="N32" s="29" t="s">
        <v>466</v>
      </c>
    </row>
  </sheetData>
  <mergeCells count="25">
    <mergeCell ref="A2:M2"/>
    <mergeCell ref="A3:M3"/>
    <mergeCell ref="O4:T4"/>
    <mergeCell ref="U4:AA4"/>
    <mergeCell ref="AB4:AD4"/>
    <mergeCell ref="AE4:AH4"/>
    <mergeCell ref="A5:D5"/>
    <mergeCell ref="U5:W5"/>
    <mergeCell ref="X5:Y5"/>
    <mergeCell ref="A29:B29"/>
    <mergeCell ref="O5:O6"/>
    <mergeCell ref="P5:P6"/>
    <mergeCell ref="Q5:Q6"/>
    <mergeCell ref="R5:R6"/>
    <mergeCell ref="S5:S6"/>
    <mergeCell ref="T5:T6"/>
    <mergeCell ref="Z5:Z6"/>
    <mergeCell ref="AA5:AA6"/>
    <mergeCell ref="AB5:AB6"/>
    <mergeCell ref="AC5:AC6"/>
    <mergeCell ref="AD5:AD6"/>
    <mergeCell ref="AE5:AE6"/>
    <mergeCell ref="AF5:AF6"/>
    <mergeCell ref="AG5:AG6"/>
    <mergeCell ref="AH5:AH6"/>
  </mergeCells>
  <dataValidations count="3">
    <dataValidation type="list" allowBlank="1" showInputMessage="1" showErrorMessage="1" sqref="X7:X28">
      <formula1>基本信息输入表!$A$126:$A$128</formula1>
    </dataValidation>
    <dataValidation type="list" allowBlank="1" showInputMessage="1" showErrorMessage="1" sqref="O7:R28">
      <formula1>$A$108:$A$109</formula1>
    </dataValidation>
    <dataValidation type="list" allowBlank="1" showInputMessage="1" showErrorMessage="1" sqref="U7:V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1" fitToHeight="1000" orientation="landscape"/>
  <headerFooter scaleWithDoc="0">
    <oddFooter>&amp;R&amp;"宋体,常规"&amp;10&amp;P/&amp;N</oddFooter>
  </headerFooter>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29"/>
  <sheetViews>
    <sheetView showGridLines="0" workbookViewId="0">
      <selection activeCell="J6" sqref="J6:K13"/>
    </sheetView>
  </sheetViews>
  <sheetFormatPr defaultColWidth="9" defaultRowHeight="15.75" customHeight="1"/>
  <cols>
    <col min="1" max="1" width="6.25" style="3" customWidth="1"/>
    <col min="2" max="2" width="23.25" style="3" customWidth="1"/>
    <col min="3" max="3" width="11" style="3" customWidth="1"/>
    <col min="4" max="4" width="11.75" style="3" customWidth="1"/>
    <col min="5" max="5" width="10" style="3" customWidth="1"/>
    <col min="6" max="7" width="15.625" style="3" customWidth="1" outlineLevel="1"/>
    <col min="8" max="9" width="15.625" style="3" customWidth="1"/>
    <col min="10" max="11" width="11.375" style="3" customWidth="1"/>
    <col min="12" max="12" width="16.25" style="3" customWidth="1"/>
    <col min="13" max="13" width="9" style="3"/>
    <col min="14" max="17" width="5.625" style="4" customWidth="1" outlineLevel="1"/>
    <col min="18" max="18" width="14.75" style="4" customWidth="1" outlineLevel="1"/>
    <col min="19" max="19" width="13.625" style="4" customWidth="1"/>
    <col min="20" max="22" width="5.625" style="4" customWidth="1" outlineLevel="1"/>
    <col min="23" max="24" width="8.625" style="4" customWidth="1" outlineLevel="1"/>
    <col min="25" max="25" width="14.625" style="4" customWidth="1" outlineLevel="1"/>
    <col min="26" max="26" width="13.625" style="4" customWidth="1"/>
    <col min="27" max="27" width="10.75" style="4" customWidth="1" outlineLevel="1"/>
    <col min="28" max="28" width="8.625" style="4" customWidth="1" outlineLevel="1"/>
    <col min="29" max="29" width="13.75" style="4" customWidth="1"/>
    <col min="30" max="32" width="13.625" style="4" customWidth="1" outlineLevel="1"/>
    <col min="33" max="33" width="13.625" style="4" customWidth="1"/>
    <col min="34" max="16384" width="9" style="3"/>
  </cols>
  <sheetData>
    <row r="1" customHeight="1" spans="1:1">
      <c r="A1" s="5" t="s">
        <v>435</v>
      </c>
    </row>
    <row r="2" s="1" customFormat="1" ht="30" customHeight="1" spans="1:33">
      <c r="A2" s="6" t="s">
        <v>1465</v>
      </c>
      <c r="B2" s="6"/>
      <c r="C2" s="6"/>
      <c r="D2" s="6"/>
      <c r="E2" s="6"/>
      <c r="F2" s="6"/>
      <c r="G2" s="6"/>
      <c r="H2" s="6"/>
      <c r="I2" s="6"/>
      <c r="J2" s="6"/>
      <c r="K2" s="6"/>
      <c r="L2" s="6"/>
      <c r="N2" s="18"/>
      <c r="O2" s="18"/>
      <c r="P2" s="18"/>
      <c r="Q2" s="18"/>
      <c r="R2" s="18"/>
      <c r="S2" s="18"/>
      <c r="T2" s="18"/>
      <c r="U2" s="18"/>
      <c r="V2" s="18"/>
      <c r="W2" s="18"/>
      <c r="X2" s="18"/>
      <c r="Y2" s="18"/>
      <c r="Z2" s="18"/>
      <c r="AA2" s="18"/>
      <c r="AB2" s="18"/>
      <c r="AC2" s="18"/>
      <c r="AD2" s="18"/>
      <c r="AE2" s="18"/>
      <c r="AF2" s="18"/>
      <c r="AG2" s="18"/>
    </row>
    <row r="3" customHeight="1" spans="1:33">
      <c r="A3" s="2" t="str">
        <f>"评估基准日："&amp;TEXT(基本信息输入表!M7,"yyyy年mm月dd日")</f>
        <v>评估基准日：2024年06月30日</v>
      </c>
      <c r="B3" s="2"/>
      <c r="C3" s="2"/>
      <c r="D3" s="2"/>
      <c r="E3" s="2"/>
      <c r="F3" s="2"/>
      <c r="G3" s="2"/>
      <c r="H3" s="2"/>
      <c r="I3" s="2"/>
      <c r="J3" s="2"/>
      <c r="K3" s="2"/>
      <c r="L3" s="2"/>
      <c r="N3" s="18"/>
      <c r="O3" s="18"/>
      <c r="P3" s="18"/>
      <c r="Q3" s="18"/>
      <c r="R3" s="18"/>
      <c r="S3" s="18"/>
      <c r="T3" s="18"/>
      <c r="U3" s="18"/>
      <c r="V3" s="18"/>
      <c r="W3" s="18"/>
      <c r="X3" s="18"/>
      <c r="Y3" s="18"/>
      <c r="Z3" s="18"/>
      <c r="AA3" s="18"/>
      <c r="AB3" s="18"/>
      <c r="AC3" s="18"/>
      <c r="AD3" s="18"/>
      <c r="AE3" s="18"/>
      <c r="AF3" s="18"/>
      <c r="AG3" s="18"/>
    </row>
    <row r="4" ht="14.1" customHeight="1" spans="1:33">
      <c r="A4" s="2"/>
      <c r="B4" s="2"/>
      <c r="C4" s="2"/>
      <c r="D4" s="2"/>
      <c r="E4" s="2"/>
      <c r="F4" s="2"/>
      <c r="G4" s="2"/>
      <c r="H4" s="2"/>
      <c r="I4" s="2"/>
      <c r="J4" s="2"/>
      <c r="K4" s="2"/>
      <c r="L4" s="21" t="s">
        <v>1466</v>
      </c>
      <c r="N4" s="20" t="s">
        <v>598</v>
      </c>
      <c r="O4" s="20"/>
      <c r="P4" s="20"/>
      <c r="Q4" s="20"/>
      <c r="R4" s="20"/>
      <c r="S4" s="20"/>
      <c r="T4" s="30" t="s">
        <v>599</v>
      </c>
      <c r="U4" s="31"/>
      <c r="V4" s="31"/>
      <c r="W4" s="31"/>
      <c r="X4" s="31"/>
      <c r="Y4" s="31"/>
      <c r="Z4" s="32"/>
      <c r="AA4" s="36" t="s">
        <v>600</v>
      </c>
      <c r="AB4" s="36"/>
      <c r="AC4" s="37"/>
      <c r="AD4" s="33" t="s">
        <v>601</v>
      </c>
      <c r="AE4" s="33"/>
      <c r="AF4" s="33"/>
      <c r="AG4" s="33"/>
    </row>
    <row r="5" customHeight="1" spans="1:33">
      <c r="A5" s="7" t="str">
        <f>基本信息输入表!K6&amp;"："&amp;基本信息输入表!M6</f>
        <v>被评估单位：贵州天然气能源投资股份有限公司</v>
      </c>
      <c r="B5" s="7"/>
      <c r="C5" s="7"/>
      <c r="L5" s="21" t="s">
        <v>469</v>
      </c>
      <c r="N5" s="20" t="s">
        <v>602</v>
      </c>
      <c r="O5" s="22" t="s">
        <v>913</v>
      </c>
      <c r="P5" s="23" t="s">
        <v>630</v>
      </c>
      <c r="Q5" s="23" t="s">
        <v>604</v>
      </c>
      <c r="R5" s="20" t="s">
        <v>605</v>
      </c>
      <c r="S5" s="20"/>
      <c r="T5" s="30" t="s">
        <v>606</v>
      </c>
      <c r="U5" s="31"/>
      <c r="V5" s="32"/>
      <c r="W5" s="33" t="s">
        <v>607</v>
      </c>
      <c r="X5" s="33"/>
      <c r="Y5" s="33" t="s">
        <v>608</v>
      </c>
      <c r="Z5" s="38"/>
      <c r="AA5" s="39" t="s">
        <v>1456</v>
      </c>
      <c r="AB5" s="20" t="s">
        <v>443</v>
      </c>
      <c r="AC5" s="40"/>
      <c r="AD5" s="38" t="s">
        <v>610</v>
      </c>
      <c r="AE5" s="38" t="s">
        <v>611</v>
      </c>
      <c r="AF5" s="33" t="s">
        <v>612</v>
      </c>
      <c r="AG5" s="38"/>
    </row>
    <row r="6" s="2" customFormat="1" customHeight="1" spans="1:33">
      <c r="A6" s="9" t="s">
        <v>470</v>
      </c>
      <c r="B6" s="9" t="s">
        <v>691</v>
      </c>
      <c r="C6" s="9" t="s">
        <v>731</v>
      </c>
      <c r="D6" s="9" t="s">
        <v>921</v>
      </c>
      <c r="E6" s="9" t="s">
        <v>680</v>
      </c>
      <c r="F6" s="10" t="s">
        <v>440</v>
      </c>
      <c r="G6" s="10" t="s">
        <v>441</v>
      </c>
      <c r="H6" s="11" t="s">
        <v>442</v>
      </c>
      <c r="I6" s="9" t="s">
        <v>443</v>
      </c>
      <c r="J6" s="61" t="s">
        <v>1461</v>
      </c>
      <c r="K6" s="62" t="s">
        <v>865</v>
      </c>
      <c r="L6" s="9" t="s">
        <v>588</v>
      </c>
      <c r="N6" s="20"/>
      <c r="O6" s="20"/>
      <c r="P6" s="20"/>
      <c r="Q6" s="20"/>
      <c r="R6" s="20"/>
      <c r="S6" s="20"/>
      <c r="T6" s="33" t="s">
        <v>617</v>
      </c>
      <c r="U6" s="33" t="s">
        <v>618</v>
      </c>
      <c r="V6" s="30" t="s">
        <v>621</v>
      </c>
      <c r="W6" s="33" t="s">
        <v>622</v>
      </c>
      <c r="X6" s="33" t="s">
        <v>623</v>
      </c>
      <c r="Y6" s="33"/>
      <c r="Z6" s="41"/>
      <c r="AA6" s="42"/>
      <c r="AB6" s="20"/>
      <c r="AC6" s="43"/>
      <c r="AD6" s="41"/>
      <c r="AE6" s="41"/>
      <c r="AF6" s="33"/>
      <c r="AG6" s="41"/>
    </row>
    <row r="7" customHeight="1" spans="1:33">
      <c r="A7" s="12" t="str">
        <f>IF(B7="","",ROW()-6)</f>
        <v/>
      </c>
      <c r="B7" s="13"/>
      <c r="C7" s="9"/>
      <c r="D7" s="9"/>
      <c r="E7" s="9"/>
      <c r="F7" s="9"/>
      <c r="G7" s="9"/>
      <c r="H7" s="16">
        <f>F7+G7</f>
        <v>0</v>
      </c>
      <c r="I7" s="16"/>
      <c r="J7" s="63" t="str">
        <f>IF(I7=H7,"",I7-H7)</f>
        <v/>
      </c>
      <c r="K7" s="92" t="str">
        <f>IF(OR(H7=0,I7=H7),"",ROUND(J7/ABS(H7),4))</f>
        <v/>
      </c>
      <c r="L7" s="27"/>
      <c r="N7" s="28"/>
      <c r="O7" s="28"/>
      <c r="P7" s="28"/>
      <c r="Q7" s="28"/>
      <c r="R7" s="28"/>
      <c r="S7" s="28"/>
      <c r="T7" s="28"/>
      <c r="U7" s="28"/>
      <c r="V7" s="34"/>
      <c r="W7" s="28"/>
      <c r="X7" s="34"/>
      <c r="Y7" s="34"/>
      <c r="Z7" s="34"/>
      <c r="AA7" s="34"/>
      <c r="AB7" s="34"/>
      <c r="AC7" s="34"/>
      <c r="AD7" s="44" t="str">
        <f t="shared" ref="AD7:AD25" si="0">IFERROR((AB7-H8)/(H8)*100,"")</f>
        <v/>
      </c>
      <c r="AE7" s="34"/>
      <c r="AF7" s="34"/>
      <c r="AG7" s="34"/>
    </row>
    <row r="8" customHeight="1" spans="1:33">
      <c r="A8" s="12" t="str">
        <f t="shared" ref="A8:A25" si="1">IF(B8="","",ROW()-6)</f>
        <v/>
      </c>
      <c r="B8" s="13"/>
      <c r="C8" s="9"/>
      <c r="D8" s="9"/>
      <c r="E8" s="9"/>
      <c r="F8" s="9"/>
      <c r="G8" s="9"/>
      <c r="H8" s="16">
        <f t="shared" ref="H8:H25" si="2">F8+G8</f>
        <v>0</v>
      </c>
      <c r="I8" s="16"/>
      <c r="J8" s="63" t="str">
        <f t="shared" ref="J8:J26" si="3">IF(I8=H8,"",I8-H8)</f>
        <v/>
      </c>
      <c r="K8" s="92" t="str">
        <f t="shared" ref="K8:K26" si="4">IF(OR(H8=0,I8=H8),"",ROUND(J8/ABS(H8),4))</f>
        <v/>
      </c>
      <c r="L8" s="27"/>
      <c r="N8" s="28"/>
      <c r="O8" s="28"/>
      <c r="P8" s="28"/>
      <c r="Q8" s="28"/>
      <c r="R8" s="28"/>
      <c r="S8" s="28"/>
      <c r="T8" s="28"/>
      <c r="U8" s="28"/>
      <c r="V8" s="34"/>
      <c r="W8" s="28"/>
      <c r="X8" s="34"/>
      <c r="Y8" s="34"/>
      <c r="Z8" s="34"/>
      <c r="AA8" s="34"/>
      <c r="AB8" s="34"/>
      <c r="AC8" s="34"/>
      <c r="AD8" s="44" t="str">
        <f t="shared" si="0"/>
        <v/>
      </c>
      <c r="AE8" s="34"/>
      <c r="AF8" s="34"/>
      <c r="AG8" s="34"/>
    </row>
    <row r="9" customHeight="1" spans="1:33">
      <c r="A9" s="12" t="str">
        <f t="shared" si="1"/>
        <v/>
      </c>
      <c r="B9" s="13"/>
      <c r="C9" s="9"/>
      <c r="D9" s="9"/>
      <c r="E9" s="9"/>
      <c r="F9" s="9"/>
      <c r="G9" s="9"/>
      <c r="H9" s="16">
        <f t="shared" si="2"/>
        <v>0</v>
      </c>
      <c r="I9" s="16"/>
      <c r="J9" s="63" t="str">
        <f t="shared" si="3"/>
        <v/>
      </c>
      <c r="K9" s="92" t="str">
        <f t="shared" si="4"/>
        <v/>
      </c>
      <c r="L9" s="27"/>
      <c r="N9" s="28"/>
      <c r="O9" s="28"/>
      <c r="P9" s="28"/>
      <c r="Q9" s="28"/>
      <c r="R9" s="28"/>
      <c r="S9" s="28"/>
      <c r="T9" s="28"/>
      <c r="U9" s="28"/>
      <c r="V9" s="34"/>
      <c r="W9" s="28"/>
      <c r="X9" s="34"/>
      <c r="Y9" s="34"/>
      <c r="Z9" s="34"/>
      <c r="AA9" s="34"/>
      <c r="AB9" s="34"/>
      <c r="AC9" s="34"/>
      <c r="AD9" s="44" t="str">
        <f t="shared" si="0"/>
        <v/>
      </c>
      <c r="AE9" s="34"/>
      <c r="AF9" s="34"/>
      <c r="AG9" s="34"/>
    </row>
    <row r="10" customHeight="1" spans="1:33">
      <c r="A10" s="12" t="str">
        <f t="shared" si="1"/>
        <v/>
      </c>
      <c r="B10" s="13"/>
      <c r="C10" s="9"/>
      <c r="D10" s="9"/>
      <c r="E10" s="9"/>
      <c r="F10" s="9"/>
      <c r="G10" s="9"/>
      <c r="H10" s="16">
        <f t="shared" si="2"/>
        <v>0</v>
      </c>
      <c r="I10" s="16"/>
      <c r="J10" s="63" t="str">
        <f t="shared" si="3"/>
        <v/>
      </c>
      <c r="K10" s="92" t="str">
        <f t="shared" si="4"/>
        <v/>
      </c>
      <c r="L10" s="27"/>
      <c r="N10" s="28"/>
      <c r="O10" s="28"/>
      <c r="P10" s="28"/>
      <c r="Q10" s="28"/>
      <c r="R10" s="28"/>
      <c r="S10" s="28"/>
      <c r="T10" s="28"/>
      <c r="U10" s="28"/>
      <c r="V10" s="34"/>
      <c r="W10" s="28"/>
      <c r="X10" s="34"/>
      <c r="Y10" s="34"/>
      <c r="Z10" s="34"/>
      <c r="AA10" s="34"/>
      <c r="AB10" s="34"/>
      <c r="AC10" s="34"/>
      <c r="AD10" s="44" t="str">
        <f t="shared" si="0"/>
        <v/>
      </c>
      <c r="AE10" s="34"/>
      <c r="AF10" s="34"/>
      <c r="AG10" s="34"/>
    </row>
    <row r="11" customHeight="1" spans="1:33">
      <c r="A11" s="12" t="str">
        <f t="shared" si="1"/>
        <v/>
      </c>
      <c r="B11" s="13"/>
      <c r="C11" s="9"/>
      <c r="D11" s="9"/>
      <c r="E11" s="9"/>
      <c r="F11" s="9"/>
      <c r="G11" s="9"/>
      <c r="H11" s="16">
        <f t="shared" si="2"/>
        <v>0</v>
      </c>
      <c r="I11" s="16"/>
      <c r="J11" s="63" t="str">
        <f t="shared" si="3"/>
        <v/>
      </c>
      <c r="K11" s="92" t="str">
        <f t="shared" si="4"/>
        <v/>
      </c>
      <c r="L11" s="27"/>
      <c r="N11" s="28"/>
      <c r="O11" s="28"/>
      <c r="P11" s="28"/>
      <c r="Q11" s="28"/>
      <c r="R11" s="28"/>
      <c r="S11" s="28"/>
      <c r="T11" s="28"/>
      <c r="U11" s="28"/>
      <c r="V11" s="34"/>
      <c r="W11" s="28"/>
      <c r="X11" s="34"/>
      <c r="Y11" s="34"/>
      <c r="Z11" s="34"/>
      <c r="AA11" s="34"/>
      <c r="AB11" s="34"/>
      <c r="AC11" s="34"/>
      <c r="AD11" s="44" t="str">
        <f t="shared" si="0"/>
        <v/>
      </c>
      <c r="AE11" s="34"/>
      <c r="AF11" s="34"/>
      <c r="AG11" s="34"/>
    </row>
    <row r="12" customHeight="1" spans="1:33">
      <c r="A12" s="12" t="str">
        <f t="shared" si="1"/>
        <v/>
      </c>
      <c r="B12" s="13"/>
      <c r="C12" s="9"/>
      <c r="D12" s="9"/>
      <c r="E12" s="9"/>
      <c r="F12" s="9"/>
      <c r="G12" s="9"/>
      <c r="H12" s="16">
        <f t="shared" si="2"/>
        <v>0</v>
      </c>
      <c r="I12" s="16"/>
      <c r="J12" s="63" t="str">
        <f t="shared" si="3"/>
        <v/>
      </c>
      <c r="K12" s="92" t="str">
        <f t="shared" si="4"/>
        <v/>
      </c>
      <c r="L12" s="27"/>
      <c r="N12" s="28"/>
      <c r="O12" s="28"/>
      <c r="P12" s="28"/>
      <c r="Q12" s="28"/>
      <c r="R12" s="28"/>
      <c r="S12" s="28"/>
      <c r="T12" s="28"/>
      <c r="U12" s="28"/>
      <c r="V12" s="34"/>
      <c r="W12" s="28"/>
      <c r="X12" s="34"/>
      <c r="Y12" s="34"/>
      <c r="Z12" s="34"/>
      <c r="AA12" s="34"/>
      <c r="AB12" s="34"/>
      <c r="AC12" s="34"/>
      <c r="AD12" s="44" t="str">
        <f t="shared" si="0"/>
        <v/>
      </c>
      <c r="AE12" s="34"/>
      <c r="AF12" s="34"/>
      <c r="AG12" s="34"/>
    </row>
    <row r="13" customHeight="1" spans="1:33">
      <c r="A13" s="12" t="str">
        <f t="shared" si="1"/>
        <v/>
      </c>
      <c r="B13" s="13"/>
      <c r="C13" s="9"/>
      <c r="D13" s="9"/>
      <c r="E13" s="9"/>
      <c r="F13" s="9"/>
      <c r="G13" s="9"/>
      <c r="H13" s="16">
        <f t="shared" si="2"/>
        <v>0</v>
      </c>
      <c r="I13" s="16"/>
      <c r="J13" s="63" t="str">
        <f t="shared" si="3"/>
        <v/>
      </c>
      <c r="K13" s="92" t="str">
        <f t="shared" si="4"/>
        <v/>
      </c>
      <c r="L13" s="27"/>
      <c r="N13" s="28"/>
      <c r="O13" s="28"/>
      <c r="P13" s="28"/>
      <c r="Q13" s="28"/>
      <c r="R13" s="28"/>
      <c r="S13" s="28"/>
      <c r="T13" s="28"/>
      <c r="U13" s="28"/>
      <c r="V13" s="34"/>
      <c r="W13" s="28"/>
      <c r="X13" s="34"/>
      <c r="Y13" s="34"/>
      <c r="Z13" s="34"/>
      <c r="AA13" s="34"/>
      <c r="AB13" s="34"/>
      <c r="AC13" s="34"/>
      <c r="AD13" s="44" t="str">
        <f t="shared" si="0"/>
        <v/>
      </c>
      <c r="AE13" s="34"/>
      <c r="AF13" s="34"/>
      <c r="AG13" s="34"/>
    </row>
    <row r="14" customHeight="1" spans="1:33">
      <c r="A14" s="12" t="str">
        <f t="shared" si="1"/>
        <v/>
      </c>
      <c r="B14" s="13"/>
      <c r="C14" s="9"/>
      <c r="D14" s="9"/>
      <c r="E14" s="9"/>
      <c r="F14" s="9"/>
      <c r="G14" s="9"/>
      <c r="H14" s="16">
        <f t="shared" si="2"/>
        <v>0</v>
      </c>
      <c r="I14" s="16"/>
      <c r="J14" s="63" t="str">
        <f t="shared" si="3"/>
        <v/>
      </c>
      <c r="K14" s="92" t="str">
        <f t="shared" si="4"/>
        <v/>
      </c>
      <c r="L14" s="27"/>
      <c r="N14" s="28"/>
      <c r="O14" s="28"/>
      <c r="P14" s="28"/>
      <c r="Q14" s="28"/>
      <c r="R14" s="28"/>
      <c r="S14" s="28"/>
      <c r="T14" s="28"/>
      <c r="U14" s="28"/>
      <c r="V14" s="34"/>
      <c r="W14" s="28"/>
      <c r="X14" s="34"/>
      <c r="Y14" s="34"/>
      <c r="Z14" s="34"/>
      <c r="AA14" s="34"/>
      <c r="AB14" s="34"/>
      <c r="AC14" s="34"/>
      <c r="AD14" s="44" t="str">
        <f t="shared" si="0"/>
        <v/>
      </c>
      <c r="AE14" s="34"/>
      <c r="AF14" s="34"/>
      <c r="AG14" s="34"/>
    </row>
    <row r="15" customHeight="1" spans="1:33">
      <c r="A15" s="12" t="str">
        <f t="shared" si="1"/>
        <v/>
      </c>
      <c r="B15" s="13"/>
      <c r="C15" s="9"/>
      <c r="D15" s="9"/>
      <c r="E15" s="9"/>
      <c r="F15" s="9"/>
      <c r="G15" s="9"/>
      <c r="H15" s="16">
        <f t="shared" si="2"/>
        <v>0</v>
      </c>
      <c r="I15" s="16"/>
      <c r="J15" s="63" t="str">
        <f t="shared" si="3"/>
        <v/>
      </c>
      <c r="K15" s="92" t="str">
        <f t="shared" si="4"/>
        <v/>
      </c>
      <c r="L15" s="27"/>
      <c r="N15" s="28"/>
      <c r="O15" s="28"/>
      <c r="P15" s="28"/>
      <c r="Q15" s="28"/>
      <c r="R15" s="28"/>
      <c r="S15" s="28"/>
      <c r="T15" s="28"/>
      <c r="U15" s="28"/>
      <c r="V15" s="34"/>
      <c r="W15" s="28"/>
      <c r="X15" s="34"/>
      <c r="Y15" s="34"/>
      <c r="Z15" s="34"/>
      <c r="AA15" s="34"/>
      <c r="AB15" s="34"/>
      <c r="AC15" s="34"/>
      <c r="AD15" s="44" t="str">
        <f t="shared" si="0"/>
        <v/>
      </c>
      <c r="AE15" s="34"/>
      <c r="AF15" s="34"/>
      <c r="AG15" s="34"/>
    </row>
    <row r="16" customHeight="1" spans="1:33">
      <c r="A16" s="12" t="str">
        <f t="shared" si="1"/>
        <v/>
      </c>
      <c r="B16" s="13"/>
      <c r="C16" s="9"/>
      <c r="D16" s="9"/>
      <c r="E16" s="9"/>
      <c r="F16" s="9"/>
      <c r="G16" s="9"/>
      <c r="H16" s="16">
        <f t="shared" si="2"/>
        <v>0</v>
      </c>
      <c r="I16" s="16"/>
      <c r="J16" s="63" t="str">
        <f t="shared" si="3"/>
        <v/>
      </c>
      <c r="K16" s="92" t="str">
        <f t="shared" si="4"/>
        <v/>
      </c>
      <c r="L16" s="27"/>
      <c r="N16" s="28"/>
      <c r="O16" s="28"/>
      <c r="P16" s="28"/>
      <c r="Q16" s="28"/>
      <c r="R16" s="28"/>
      <c r="S16" s="28"/>
      <c r="T16" s="28"/>
      <c r="U16" s="28"/>
      <c r="V16" s="34"/>
      <c r="W16" s="28"/>
      <c r="X16" s="34"/>
      <c r="Y16" s="34"/>
      <c r="Z16" s="34"/>
      <c r="AA16" s="34"/>
      <c r="AB16" s="34"/>
      <c r="AC16" s="34"/>
      <c r="AD16" s="44" t="str">
        <f t="shared" si="0"/>
        <v/>
      </c>
      <c r="AE16" s="34"/>
      <c r="AF16" s="34"/>
      <c r="AG16" s="34"/>
    </row>
    <row r="17" customHeight="1" spans="1:33">
      <c r="A17" s="12" t="str">
        <f t="shared" si="1"/>
        <v/>
      </c>
      <c r="B17" s="13"/>
      <c r="C17" s="9"/>
      <c r="D17" s="9"/>
      <c r="E17" s="9"/>
      <c r="F17" s="9"/>
      <c r="G17" s="9"/>
      <c r="H17" s="16">
        <f t="shared" si="2"/>
        <v>0</v>
      </c>
      <c r="I17" s="16"/>
      <c r="J17" s="63" t="str">
        <f t="shared" si="3"/>
        <v/>
      </c>
      <c r="K17" s="92" t="str">
        <f t="shared" si="4"/>
        <v/>
      </c>
      <c r="L17" s="27"/>
      <c r="N17" s="28"/>
      <c r="O17" s="28"/>
      <c r="P17" s="28"/>
      <c r="Q17" s="28"/>
      <c r="R17" s="28"/>
      <c r="S17" s="28"/>
      <c r="T17" s="28"/>
      <c r="U17" s="28"/>
      <c r="V17" s="34"/>
      <c r="W17" s="28"/>
      <c r="X17" s="34"/>
      <c r="Y17" s="34"/>
      <c r="Z17" s="34"/>
      <c r="AA17" s="34"/>
      <c r="AB17" s="34"/>
      <c r="AC17" s="34"/>
      <c r="AD17" s="44" t="str">
        <f>IFERROR((AB17-H20)/(H20)*100,"")</f>
        <v/>
      </c>
      <c r="AE17" s="34"/>
      <c r="AF17" s="34"/>
      <c r="AG17" s="34"/>
    </row>
    <row r="18" customHeight="1" spans="1:33">
      <c r="A18" s="12"/>
      <c r="B18" s="13"/>
      <c r="C18" s="9"/>
      <c r="D18" s="9"/>
      <c r="E18" s="9"/>
      <c r="F18" s="9"/>
      <c r="G18" s="9"/>
      <c r="H18" s="16">
        <f t="shared" si="2"/>
        <v>0</v>
      </c>
      <c r="I18" s="16"/>
      <c r="J18" s="63" t="str">
        <f t="shared" si="3"/>
        <v/>
      </c>
      <c r="K18" s="92" t="str">
        <f t="shared" si="4"/>
        <v/>
      </c>
      <c r="L18" s="27"/>
      <c r="N18" s="28"/>
      <c r="O18" s="28"/>
      <c r="P18" s="28"/>
      <c r="Q18" s="28"/>
      <c r="R18" s="28"/>
      <c r="S18" s="28"/>
      <c r="T18" s="28"/>
      <c r="U18" s="28"/>
      <c r="V18" s="34"/>
      <c r="W18" s="28"/>
      <c r="X18" s="34"/>
      <c r="Y18" s="34"/>
      <c r="Z18" s="34"/>
      <c r="AA18" s="34"/>
      <c r="AB18" s="34"/>
      <c r="AC18" s="34"/>
      <c r="AD18" s="44"/>
      <c r="AE18" s="34"/>
      <c r="AF18" s="34"/>
      <c r="AG18" s="34"/>
    </row>
    <row r="19" customHeight="1" spans="1:33">
      <c r="A19" s="12"/>
      <c r="B19" s="13"/>
      <c r="C19" s="9"/>
      <c r="D19" s="9"/>
      <c r="E19" s="9"/>
      <c r="F19" s="9"/>
      <c r="G19" s="9"/>
      <c r="H19" s="16">
        <f t="shared" si="2"/>
        <v>0</v>
      </c>
      <c r="I19" s="16"/>
      <c r="J19" s="63" t="str">
        <f t="shared" si="3"/>
        <v/>
      </c>
      <c r="K19" s="92" t="str">
        <f t="shared" si="4"/>
        <v/>
      </c>
      <c r="L19" s="27"/>
      <c r="N19" s="28"/>
      <c r="O19" s="28"/>
      <c r="P19" s="28"/>
      <c r="Q19" s="28"/>
      <c r="R19" s="28"/>
      <c r="S19" s="28"/>
      <c r="T19" s="28"/>
      <c r="U19" s="28"/>
      <c r="V19" s="34"/>
      <c r="W19" s="28"/>
      <c r="X19" s="34"/>
      <c r="Y19" s="34"/>
      <c r="Z19" s="34"/>
      <c r="AA19" s="34"/>
      <c r="AB19" s="34"/>
      <c r="AC19" s="34"/>
      <c r="AD19" s="44"/>
      <c r="AE19" s="34"/>
      <c r="AF19" s="34"/>
      <c r="AG19" s="34"/>
    </row>
    <row r="20" customHeight="1" spans="1:33">
      <c r="A20" s="12" t="str">
        <f t="shared" si="1"/>
        <v/>
      </c>
      <c r="B20" s="13"/>
      <c r="C20" s="9"/>
      <c r="D20" s="9"/>
      <c r="E20" s="9"/>
      <c r="F20" s="9"/>
      <c r="G20" s="9"/>
      <c r="H20" s="16">
        <f t="shared" si="2"/>
        <v>0</v>
      </c>
      <c r="I20" s="16"/>
      <c r="J20" s="63" t="str">
        <f t="shared" si="3"/>
        <v/>
      </c>
      <c r="K20" s="92" t="str">
        <f t="shared" si="4"/>
        <v/>
      </c>
      <c r="L20" s="27"/>
      <c r="N20" s="28"/>
      <c r="O20" s="28"/>
      <c r="P20" s="28"/>
      <c r="Q20" s="28"/>
      <c r="R20" s="28"/>
      <c r="S20" s="28"/>
      <c r="T20" s="28"/>
      <c r="U20" s="28"/>
      <c r="V20" s="34"/>
      <c r="W20" s="28"/>
      <c r="X20" s="34"/>
      <c r="Y20" s="34"/>
      <c r="Z20" s="34"/>
      <c r="AA20" s="34"/>
      <c r="AB20" s="34"/>
      <c r="AC20" s="34"/>
      <c r="AD20" s="44" t="str">
        <f t="shared" si="0"/>
        <v/>
      </c>
      <c r="AE20" s="34"/>
      <c r="AF20" s="34"/>
      <c r="AG20" s="34"/>
    </row>
    <row r="21" customHeight="1" spans="1:33">
      <c r="A21" s="12" t="str">
        <f t="shared" si="1"/>
        <v/>
      </c>
      <c r="B21" s="13"/>
      <c r="C21" s="9"/>
      <c r="D21" s="9"/>
      <c r="E21" s="9"/>
      <c r="F21" s="9"/>
      <c r="G21" s="9"/>
      <c r="H21" s="16">
        <f t="shared" si="2"/>
        <v>0</v>
      </c>
      <c r="I21" s="16"/>
      <c r="J21" s="63" t="str">
        <f t="shared" si="3"/>
        <v/>
      </c>
      <c r="K21" s="92" t="str">
        <f t="shared" si="4"/>
        <v/>
      </c>
      <c r="L21" s="27"/>
      <c r="N21" s="28"/>
      <c r="O21" s="28"/>
      <c r="P21" s="28"/>
      <c r="Q21" s="28"/>
      <c r="R21" s="28"/>
      <c r="S21" s="28"/>
      <c r="T21" s="28"/>
      <c r="U21" s="28"/>
      <c r="V21" s="34"/>
      <c r="W21" s="28"/>
      <c r="X21" s="34"/>
      <c r="Y21" s="34"/>
      <c r="Z21" s="34"/>
      <c r="AA21" s="34"/>
      <c r="AB21" s="34"/>
      <c r="AC21" s="34"/>
      <c r="AD21" s="44" t="str">
        <f t="shared" si="0"/>
        <v/>
      </c>
      <c r="AE21" s="34"/>
      <c r="AF21" s="34"/>
      <c r="AG21" s="34"/>
    </row>
    <row r="22" customHeight="1" spans="1:33">
      <c r="A22" s="12" t="str">
        <f t="shared" si="1"/>
        <v/>
      </c>
      <c r="B22" s="13"/>
      <c r="C22" s="9"/>
      <c r="D22" s="9"/>
      <c r="E22" s="9"/>
      <c r="F22" s="9"/>
      <c r="G22" s="9"/>
      <c r="H22" s="16">
        <f t="shared" si="2"/>
        <v>0</v>
      </c>
      <c r="I22" s="16"/>
      <c r="J22" s="63" t="str">
        <f t="shared" si="3"/>
        <v/>
      </c>
      <c r="K22" s="92" t="str">
        <f t="shared" si="4"/>
        <v/>
      </c>
      <c r="L22" s="27"/>
      <c r="N22" s="28"/>
      <c r="O22" s="28"/>
      <c r="P22" s="28"/>
      <c r="Q22" s="28"/>
      <c r="R22" s="28"/>
      <c r="S22" s="28"/>
      <c r="T22" s="28"/>
      <c r="U22" s="28"/>
      <c r="V22" s="34"/>
      <c r="W22" s="28"/>
      <c r="X22" s="34"/>
      <c r="Y22" s="34"/>
      <c r="Z22" s="34"/>
      <c r="AA22" s="34"/>
      <c r="AB22" s="34"/>
      <c r="AC22" s="34"/>
      <c r="AD22" s="44" t="str">
        <f t="shared" si="0"/>
        <v/>
      </c>
      <c r="AE22" s="34"/>
      <c r="AF22" s="34"/>
      <c r="AG22" s="34"/>
    </row>
    <row r="23" customHeight="1" spans="1:33">
      <c r="A23" s="12" t="str">
        <f t="shared" si="1"/>
        <v/>
      </c>
      <c r="B23" s="13"/>
      <c r="C23" s="9"/>
      <c r="D23" s="9"/>
      <c r="E23" s="9"/>
      <c r="F23" s="9"/>
      <c r="G23" s="9"/>
      <c r="H23" s="16">
        <f t="shared" si="2"/>
        <v>0</v>
      </c>
      <c r="I23" s="16"/>
      <c r="J23" s="63" t="str">
        <f t="shared" si="3"/>
        <v/>
      </c>
      <c r="K23" s="92" t="str">
        <f t="shared" si="4"/>
        <v/>
      </c>
      <c r="L23" s="27"/>
      <c r="N23" s="28"/>
      <c r="O23" s="28"/>
      <c r="P23" s="28"/>
      <c r="Q23" s="28"/>
      <c r="R23" s="28"/>
      <c r="S23" s="28"/>
      <c r="T23" s="28"/>
      <c r="U23" s="28"/>
      <c r="V23" s="34"/>
      <c r="W23" s="28"/>
      <c r="X23" s="34"/>
      <c r="Y23" s="34"/>
      <c r="Z23" s="34"/>
      <c r="AA23" s="34"/>
      <c r="AB23" s="34"/>
      <c r="AC23" s="34"/>
      <c r="AD23" s="44" t="str">
        <f>IFERROR((AB23-#REF!)/(#REF!)*100,"")</f>
        <v/>
      </c>
      <c r="AE23" s="34"/>
      <c r="AF23" s="34"/>
      <c r="AG23" s="34"/>
    </row>
    <row r="24" customHeight="1" spans="1:33">
      <c r="A24" s="12" t="str">
        <f t="shared" si="1"/>
        <v/>
      </c>
      <c r="B24" s="13"/>
      <c r="C24" s="9"/>
      <c r="D24" s="9"/>
      <c r="E24" s="9"/>
      <c r="F24" s="9"/>
      <c r="G24" s="9"/>
      <c r="H24" s="16">
        <f t="shared" si="2"/>
        <v>0</v>
      </c>
      <c r="I24" s="16"/>
      <c r="J24" s="63" t="str">
        <f t="shared" si="3"/>
        <v/>
      </c>
      <c r="K24" s="92" t="str">
        <f t="shared" si="4"/>
        <v/>
      </c>
      <c r="L24" s="27"/>
      <c r="N24" s="28"/>
      <c r="O24" s="28"/>
      <c r="P24" s="28"/>
      <c r="Q24" s="28"/>
      <c r="R24" s="28"/>
      <c r="S24" s="28"/>
      <c r="T24" s="28"/>
      <c r="U24" s="28"/>
      <c r="V24" s="34"/>
      <c r="W24" s="28"/>
      <c r="X24" s="34"/>
      <c r="Y24" s="34"/>
      <c r="Z24" s="34"/>
      <c r="AA24" s="34"/>
      <c r="AB24" s="34"/>
      <c r="AC24" s="34"/>
      <c r="AD24" s="44" t="str">
        <f t="shared" si="0"/>
        <v/>
      </c>
      <c r="AE24" s="34"/>
      <c r="AF24" s="34"/>
      <c r="AG24" s="34"/>
    </row>
    <row r="25" customHeight="1" spans="1:33">
      <c r="A25" s="12" t="str">
        <f t="shared" si="1"/>
        <v/>
      </c>
      <c r="B25" s="13"/>
      <c r="C25" s="9"/>
      <c r="D25" s="9"/>
      <c r="E25" s="9"/>
      <c r="F25" s="9"/>
      <c r="G25" s="9"/>
      <c r="H25" s="16">
        <f t="shared" si="2"/>
        <v>0</v>
      </c>
      <c r="I25" s="16"/>
      <c r="J25" s="63" t="str">
        <f t="shared" si="3"/>
        <v/>
      </c>
      <c r="K25" s="92" t="str">
        <f t="shared" si="4"/>
        <v/>
      </c>
      <c r="L25" s="27"/>
      <c r="N25" s="28"/>
      <c r="O25" s="28"/>
      <c r="P25" s="28"/>
      <c r="Q25" s="28"/>
      <c r="R25" s="28"/>
      <c r="S25" s="28"/>
      <c r="T25" s="28"/>
      <c r="U25" s="28"/>
      <c r="V25" s="34"/>
      <c r="W25" s="28"/>
      <c r="X25" s="34"/>
      <c r="Y25" s="34"/>
      <c r="Z25" s="34"/>
      <c r="AA25" s="34"/>
      <c r="AB25" s="34"/>
      <c r="AC25" s="34"/>
      <c r="AD25" s="44" t="str">
        <f t="shared" si="0"/>
        <v/>
      </c>
      <c r="AE25" s="34"/>
      <c r="AF25" s="34"/>
      <c r="AG25" s="34"/>
    </row>
    <row r="26" customHeight="1" spans="1:12">
      <c r="A26" s="17" t="s">
        <v>741</v>
      </c>
      <c r="B26" s="14"/>
      <c r="C26" s="9"/>
      <c r="D26" s="9"/>
      <c r="E26" s="9"/>
      <c r="F26" s="16">
        <f>SUM(F7:F25)</f>
        <v>0</v>
      </c>
      <c r="G26" s="16">
        <f>SUM(G7:G25)</f>
        <v>0</v>
      </c>
      <c r="H26" s="16">
        <f>SUM(H7:H25)</f>
        <v>0</v>
      </c>
      <c r="I26" s="16">
        <f>SUM(I7:I25)</f>
        <v>0</v>
      </c>
      <c r="J26" s="63" t="str">
        <f t="shared" si="3"/>
        <v/>
      </c>
      <c r="K26" s="92" t="str">
        <f t="shared" si="4"/>
        <v/>
      </c>
      <c r="L26" s="27"/>
    </row>
    <row r="27" customHeight="1" spans="1:9">
      <c r="A27" s="3" t="str">
        <f>基本信息输入表!$K$6&amp;"填表人："&amp;基本信息输入表!$M$79</f>
        <v>被评估单位填表人：</v>
      </c>
      <c r="I27" s="3" t="str">
        <f>"评估人员："&amp;基本信息输入表!$Q$79</f>
        <v>评估人员：</v>
      </c>
    </row>
    <row r="28" customHeight="1" spans="1:1">
      <c r="A28" s="3" t="str">
        <f>"填表日期："&amp;YEAR(基本信息输入表!$O$79)&amp;"年"&amp;MONTH(基本信息输入表!$O$79)&amp;"月"&amp;DAY(基本信息输入表!$O$79)&amp;"日"</f>
        <v>填表日期：1900年1月0日</v>
      </c>
    </row>
    <row r="29" customHeight="1" spans="13:13">
      <c r="M29" s="29" t="s">
        <v>466</v>
      </c>
    </row>
  </sheetData>
  <mergeCells count="25">
    <mergeCell ref="A2:L2"/>
    <mergeCell ref="A3:L3"/>
    <mergeCell ref="N4:S4"/>
    <mergeCell ref="T4:Z4"/>
    <mergeCell ref="AA4:AC4"/>
    <mergeCell ref="AD4:AG4"/>
    <mergeCell ref="A5:C5"/>
    <mergeCell ref="T5:V5"/>
    <mergeCell ref="W5:X5"/>
    <mergeCell ref="A26:B26"/>
    <mergeCell ref="N5:N6"/>
    <mergeCell ref="O5:O6"/>
    <mergeCell ref="P5:P6"/>
    <mergeCell ref="Q5:Q6"/>
    <mergeCell ref="R5:R6"/>
    <mergeCell ref="S5:S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5">
      <formula1>基本信息输入表!$A$126:$A$128</formula1>
    </dataValidation>
    <dataValidation type="list" allowBlank="1" showInputMessage="1" showErrorMessage="1" sqref="N7:Q25">
      <formula1>$A$108:$A$109</formula1>
    </dataValidation>
    <dataValidation type="list" allowBlank="1" showInputMessage="1" showErrorMessage="1" sqref="T7:U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1" fitToHeight="1000" orientation="landscape"/>
  <headerFooter scaleWithDoc="0">
    <oddFooter>&amp;R&amp;"宋体,常规"&amp;10&amp;P/&amp;N</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I32"/>
  <sheetViews>
    <sheetView showGridLines="0" topLeftCell="D1" workbookViewId="0">
      <selection activeCell="I6" sqref="I6:J20"/>
    </sheetView>
  </sheetViews>
  <sheetFormatPr defaultColWidth="9" defaultRowHeight="15.75" customHeight="1"/>
  <cols>
    <col min="1" max="1" width="4.25" style="3" customWidth="1"/>
    <col min="2" max="2" width="25.25" style="3" customWidth="1"/>
    <col min="3" max="3" width="11.75" style="3" customWidth="1"/>
    <col min="4" max="6" width="18.5" style="3" customWidth="1"/>
    <col min="7" max="7" width="15.625" style="3" customWidth="1" outlineLevel="1"/>
    <col min="8" max="8" width="7.625" style="3" customWidth="1" outlineLevel="1"/>
    <col min="9" max="10" width="15.625" style="3" customWidth="1"/>
    <col min="11" max="12" width="12.875" style="3" customWidth="1"/>
    <col min="13" max="13" width="15.5" style="3" customWidth="1"/>
    <col min="14" max="14" width="9" style="3"/>
    <col min="15" max="18" width="5.625" style="4" customWidth="1" outlineLevel="1"/>
    <col min="19" max="19" width="14.75" style="4" customWidth="1" outlineLevel="1"/>
    <col min="20" max="20" width="13.625" style="4" customWidth="1"/>
    <col min="21" max="24" width="5.625" style="4" customWidth="1" outlineLevel="1"/>
    <col min="25" max="26" width="8.625" style="4" customWidth="1" outlineLevel="1"/>
    <col min="27" max="27" width="14.625" style="4" customWidth="1" outlineLevel="1"/>
    <col min="28" max="28" width="13.625" style="4" customWidth="1"/>
    <col min="29" max="29" width="10.75" style="4" customWidth="1" outlineLevel="1"/>
    <col min="30" max="30" width="8.625" style="4" customWidth="1" outlineLevel="1"/>
    <col min="31" max="31" width="13.75" style="4" customWidth="1"/>
    <col min="32" max="34" width="13.625" style="4" customWidth="1" outlineLevel="1"/>
    <col min="35" max="35" width="13.625" style="4" customWidth="1"/>
    <col min="36" max="16384" width="9" style="3"/>
  </cols>
  <sheetData>
    <row r="1" customHeight="1" spans="1:1">
      <c r="A1" s="5" t="s">
        <v>435</v>
      </c>
    </row>
    <row r="2" s="1" customFormat="1" ht="30" customHeight="1" spans="1:35">
      <c r="A2" s="6" t="s">
        <v>1467</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row>
    <row r="3" customHeight="1" spans="1:35">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row>
    <row r="4" ht="14.1" customHeight="1" spans="1:35">
      <c r="A4" s="2"/>
      <c r="B4" s="2"/>
      <c r="C4" s="2"/>
      <c r="D4" s="2"/>
      <c r="E4" s="2"/>
      <c r="F4" s="2"/>
      <c r="G4" s="2"/>
      <c r="H4" s="2"/>
      <c r="I4" s="2"/>
      <c r="J4" s="2"/>
      <c r="K4" s="2"/>
      <c r="L4" s="2"/>
      <c r="M4" s="21" t="s">
        <v>1468</v>
      </c>
      <c r="O4" s="20" t="s">
        <v>598</v>
      </c>
      <c r="P4" s="20"/>
      <c r="Q4" s="20"/>
      <c r="R4" s="20"/>
      <c r="S4" s="20"/>
      <c r="T4" s="20"/>
      <c r="U4" s="30" t="s">
        <v>599</v>
      </c>
      <c r="V4" s="31"/>
      <c r="W4" s="31"/>
      <c r="X4" s="31"/>
      <c r="Y4" s="31"/>
      <c r="Z4" s="31"/>
      <c r="AA4" s="31"/>
      <c r="AB4" s="32"/>
      <c r="AC4" s="36" t="s">
        <v>600</v>
      </c>
      <c r="AD4" s="36"/>
      <c r="AE4" s="37"/>
      <c r="AF4" s="33" t="s">
        <v>601</v>
      </c>
      <c r="AG4" s="33"/>
      <c r="AH4" s="33"/>
      <c r="AI4" s="33"/>
    </row>
    <row r="5" customHeight="1" spans="1:35">
      <c r="A5" s="7" t="str">
        <f>基本信息输入表!K6&amp;"："&amp;基本信息输入表!M6</f>
        <v>被评估单位：贵州天然气能源投资股份有限公司</v>
      </c>
      <c r="B5" s="7"/>
      <c r="C5" s="7"/>
      <c r="D5" s="7"/>
      <c r="E5" s="8"/>
      <c r="F5" s="8"/>
      <c r="G5" s="8"/>
      <c r="H5" s="8"/>
      <c r="M5" s="21" t="s">
        <v>469</v>
      </c>
      <c r="O5" s="20" t="s">
        <v>602</v>
      </c>
      <c r="P5" s="22" t="s">
        <v>913</v>
      </c>
      <c r="Q5" s="23" t="s">
        <v>630</v>
      </c>
      <c r="R5" s="23" t="s">
        <v>604</v>
      </c>
      <c r="S5" s="20" t="s">
        <v>605</v>
      </c>
      <c r="T5" s="20"/>
      <c r="U5" s="30" t="s">
        <v>606</v>
      </c>
      <c r="V5" s="31"/>
      <c r="W5" s="31"/>
      <c r="X5" s="32"/>
      <c r="Y5" s="33" t="s">
        <v>607</v>
      </c>
      <c r="Z5" s="33"/>
      <c r="AA5" s="33" t="s">
        <v>608</v>
      </c>
      <c r="AB5" s="38"/>
      <c r="AC5" s="39" t="s">
        <v>1456</v>
      </c>
      <c r="AD5" s="20" t="s">
        <v>443</v>
      </c>
      <c r="AE5" s="40"/>
      <c r="AF5" s="38" t="s">
        <v>610</v>
      </c>
      <c r="AG5" s="38" t="s">
        <v>611</v>
      </c>
      <c r="AH5" s="33" t="s">
        <v>612</v>
      </c>
      <c r="AI5" s="38"/>
    </row>
    <row r="6" s="2" customFormat="1" customHeight="1" spans="1:35">
      <c r="A6" s="9" t="s">
        <v>470</v>
      </c>
      <c r="B6" s="9" t="s">
        <v>691</v>
      </c>
      <c r="C6" s="9" t="s">
        <v>731</v>
      </c>
      <c r="D6" s="9" t="s">
        <v>706</v>
      </c>
      <c r="E6" s="9" t="s">
        <v>614</v>
      </c>
      <c r="F6" s="9" t="s">
        <v>1460</v>
      </c>
      <c r="G6" s="10" t="s">
        <v>440</v>
      </c>
      <c r="H6" s="10" t="s">
        <v>441</v>
      </c>
      <c r="I6" s="11" t="s">
        <v>442</v>
      </c>
      <c r="J6" s="9" t="s">
        <v>443</v>
      </c>
      <c r="K6" s="61" t="s">
        <v>1461</v>
      </c>
      <c r="L6" s="62" t="s">
        <v>865</v>
      </c>
      <c r="M6" s="9" t="s">
        <v>588</v>
      </c>
      <c r="O6" s="20"/>
      <c r="P6" s="20"/>
      <c r="Q6" s="20"/>
      <c r="R6" s="20"/>
      <c r="S6" s="20"/>
      <c r="T6" s="20"/>
      <c r="U6" s="33" t="s">
        <v>617</v>
      </c>
      <c r="V6" s="95" t="s">
        <v>1462</v>
      </c>
      <c r="W6" s="33" t="s">
        <v>618</v>
      </c>
      <c r="X6" s="30" t="s">
        <v>621</v>
      </c>
      <c r="Y6" s="33" t="s">
        <v>622</v>
      </c>
      <c r="Z6" s="33" t="s">
        <v>623</v>
      </c>
      <c r="AA6" s="33"/>
      <c r="AB6" s="41"/>
      <c r="AC6" s="42"/>
      <c r="AD6" s="20"/>
      <c r="AE6" s="43"/>
      <c r="AF6" s="41"/>
      <c r="AG6" s="41"/>
      <c r="AH6" s="33"/>
      <c r="AI6" s="41"/>
    </row>
    <row r="7" customHeight="1" spans="1:35">
      <c r="A7" s="12" t="str">
        <f>IF(B7="","",ROW()-6)</f>
        <v/>
      </c>
      <c r="B7" s="13"/>
      <c r="C7" s="9"/>
      <c r="D7" s="9"/>
      <c r="E7" s="9"/>
      <c r="F7" s="9"/>
      <c r="G7" s="9"/>
      <c r="H7" s="9"/>
      <c r="I7" s="16">
        <f>G7+H7</f>
        <v>0</v>
      </c>
      <c r="J7" s="16"/>
      <c r="K7" s="63" t="str">
        <f>IF(J7=I7,"",J7-I7)</f>
        <v/>
      </c>
      <c r="L7" s="92" t="str">
        <f>IF(OR(I7=0,J7=I7),"",ROUND(K7/ABS(I7),4))</f>
        <v/>
      </c>
      <c r="M7" s="27"/>
      <c r="O7" s="28"/>
      <c r="P7" s="28"/>
      <c r="Q7" s="28"/>
      <c r="R7" s="28"/>
      <c r="S7" s="28"/>
      <c r="T7" s="28"/>
      <c r="U7" s="28"/>
      <c r="V7" s="28"/>
      <c r="W7" s="28"/>
      <c r="X7" s="34"/>
      <c r="Y7" s="28"/>
      <c r="Z7" s="34"/>
      <c r="AA7" s="34"/>
      <c r="AB7" s="34"/>
      <c r="AC7" s="34"/>
      <c r="AD7" s="34"/>
      <c r="AE7" s="34"/>
      <c r="AF7" s="44" t="str">
        <f t="shared" ref="AF7:AF28" si="0">IFERROR((AD7-I8)/(I8)*100,"")</f>
        <v/>
      </c>
      <c r="AG7" s="34"/>
      <c r="AH7" s="34"/>
      <c r="AI7" s="34"/>
    </row>
    <row r="8" customHeight="1" spans="1:35">
      <c r="A8" s="12" t="str">
        <f t="shared" ref="A8:A28" si="1">IF(B8="","",ROW()-6)</f>
        <v/>
      </c>
      <c r="B8" s="13"/>
      <c r="C8" s="9"/>
      <c r="D8" s="9"/>
      <c r="E8" s="9"/>
      <c r="F8" s="9"/>
      <c r="G8" s="9"/>
      <c r="H8" s="9"/>
      <c r="I8" s="16">
        <f t="shared" ref="I8:I28" si="2">G8+H8</f>
        <v>0</v>
      </c>
      <c r="J8" s="16"/>
      <c r="K8" s="63" t="str">
        <f t="shared" ref="K8:K29" si="3">IF(J8=I8,"",J8-I8)</f>
        <v/>
      </c>
      <c r="L8" s="92" t="str">
        <f t="shared" ref="L8:L29" si="4">IF(OR(I8=0,J8=I8),"",ROUND(K8/ABS(I8),4))</f>
        <v/>
      </c>
      <c r="M8" s="27"/>
      <c r="O8" s="28"/>
      <c r="P8" s="28"/>
      <c r="Q8" s="28"/>
      <c r="R8" s="28"/>
      <c r="S8" s="28"/>
      <c r="T8" s="28"/>
      <c r="U8" s="28"/>
      <c r="V8" s="28"/>
      <c r="W8" s="28"/>
      <c r="X8" s="34"/>
      <c r="Y8" s="28"/>
      <c r="Z8" s="34"/>
      <c r="AA8" s="34"/>
      <c r="AB8" s="34"/>
      <c r="AC8" s="34"/>
      <c r="AD8" s="34"/>
      <c r="AE8" s="34"/>
      <c r="AF8" s="44" t="str">
        <f t="shared" si="0"/>
        <v/>
      </c>
      <c r="AG8" s="34"/>
      <c r="AH8" s="34"/>
      <c r="AI8" s="34"/>
    </row>
    <row r="9" customHeight="1" spans="1:35">
      <c r="A9" s="12" t="str">
        <f t="shared" si="1"/>
        <v/>
      </c>
      <c r="B9" s="13"/>
      <c r="C9" s="9"/>
      <c r="D9" s="9"/>
      <c r="E9" s="9"/>
      <c r="F9" s="9"/>
      <c r="G9" s="9"/>
      <c r="H9" s="9"/>
      <c r="I9" s="16">
        <f t="shared" si="2"/>
        <v>0</v>
      </c>
      <c r="J9" s="16"/>
      <c r="K9" s="63" t="str">
        <f t="shared" si="3"/>
        <v/>
      </c>
      <c r="L9" s="92" t="str">
        <f t="shared" si="4"/>
        <v/>
      </c>
      <c r="M9" s="27"/>
      <c r="O9" s="28"/>
      <c r="P9" s="28"/>
      <c r="Q9" s="28"/>
      <c r="R9" s="28"/>
      <c r="S9" s="28"/>
      <c r="T9" s="28"/>
      <c r="U9" s="28"/>
      <c r="V9" s="28"/>
      <c r="W9" s="28"/>
      <c r="X9" s="34"/>
      <c r="Y9" s="28"/>
      <c r="Z9" s="34"/>
      <c r="AA9" s="34"/>
      <c r="AB9" s="34"/>
      <c r="AC9" s="34"/>
      <c r="AD9" s="34"/>
      <c r="AE9" s="34"/>
      <c r="AF9" s="44" t="str">
        <f t="shared" si="0"/>
        <v/>
      </c>
      <c r="AG9" s="34"/>
      <c r="AH9" s="34"/>
      <c r="AI9" s="34"/>
    </row>
    <row r="10" customHeight="1" spans="1:35">
      <c r="A10" s="12" t="str">
        <f t="shared" si="1"/>
        <v/>
      </c>
      <c r="B10" s="13"/>
      <c r="C10" s="9"/>
      <c r="D10" s="9"/>
      <c r="E10" s="9"/>
      <c r="F10" s="9"/>
      <c r="G10" s="9"/>
      <c r="H10" s="9"/>
      <c r="I10" s="16">
        <f t="shared" si="2"/>
        <v>0</v>
      </c>
      <c r="J10" s="16"/>
      <c r="K10" s="63" t="str">
        <f t="shared" si="3"/>
        <v/>
      </c>
      <c r="L10" s="92" t="str">
        <f t="shared" si="4"/>
        <v/>
      </c>
      <c r="M10" s="27"/>
      <c r="O10" s="28"/>
      <c r="P10" s="28"/>
      <c r="Q10" s="28"/>
      <c r="R10" s="28"/>
      <c r="S10" s="28"/>
      <c r="T10" s="28"/>
      <c r="U10" s="28"/>
      <c r="V10" s="28"/>
      <c r="W10" s="28"/>
      <c r="X10" s="34"/>
      <c r="Y10" s="28"/>
      <c r="Z10" s="34"/>
      <c r="AA10" s="34"/>
      <c r="AB10" s="34"/>
      <c r="AC10" s="34"/>
      <c r="AD10" s="34"/>
      <c r="AE10" s="34"/>
      <c r="AF10" s="44" t="str">
        <f t="shared" si="0"/>
        <v/>
      </c>
      <c r="AG10" s="34"/>
      <c r="AH10" s="34"/>
      <c r="AI10" s="34"/>
    </row>
    <row r="11" customHeight="1" spans="1:35">
      <c r="A11" s="12" t="str">
        <f t="shared" si="1"/>
        <v/>
      </c>
      <c r="B11" s="13"/>
      <c r="C11" s="9"/>
      <c r="D11" s="9"/>
      <c r="E11" s="9"/>
      <c r="F11" s="9"/>
      <c r="G11" s="9"/>
      <c r="H11" s="9"/>
      <c r="I11" s="16">
        <f t="shared" si="2"/>
        <v>0</v>
      </c>
      <c r="J11" s="16"/>
      <c r="K11" s="63" t="str">
        <f t="shared" si="3"/>
        <v/>
      </c>
      <c r="L11" s="92" t="str">
        <f t="shared" si="4"/>
        <v/>
      </c>
      <c r="M11" s="27"/>
      <c r="O11" s="28"/>
      <c r="P11" s="28"/>
      <c r="Q11" s="28"/>
      <c r="R11" s="28"/>
      <c r="S11" s="28"/>
      <c r="T11" s="28"/>
      <c r="U11" s="28"/>
      <c r="V11" s="28"/>
      <c r="W11" s="28"/>
      <c r="X11" s="34"/>
      <c r="Y11" s="28"/>
      <c r="Z11" s="34"/>
      <c r="AA11" s="34"/>
      <c r="AB11" s="34"/>
      <c r="AC11" s="34"/>
      <c r="AD11" s="34"/>
      <c r="AE11" s="34"/>
      <c r="AF11" s="44" t="str">
        <f t="shared" si="0"/>
        <v/>
      </c>
      <c r="AG11" s="34"/>
      <c r="AH11" s="34"/>
      <c r="AI11" s="34"/>
    </row>
    <row r="12" customHeight="1" spans="1:35">
      <c r="A12" s="12" t="str">
        <f t="shared" si="1"/>
        <v/>
      </c>
      <c r="B12" s="13"/>
      <c r="C12" s="9"/>
      <c r="D12" s="9"/>
      <c r="E12" s="9"/>
      <c r="F12" s="9"/>
      <c r="G12" s="9"/>
      <c r="H12" s="9"/>
      <c r="I12" s="16">
        <f t="shared" si="2"/>
        <v>0</v>
      </c>
      <c r="J12" s="16"/>
      <c r="K12" s="63" t="str">
        <f t="shared" si="3"/>
        <v/>
      </c>
      <c r="L12" s="92" t="str">
        <f t="shared" si="4"/>
        <v/>
      </c>
      <c r="M12" s="27"/>
      <c r="O12" s="28"/>
      <c r="P12" s="28"/>
      <c r="Q12" s="28"/>
      <c r="R12" s="28"/>
      <c r="S12" s="28"/>
      <c r="T12" s="28"/>
      <c r="U12" s="28"/>
      <c r="V12" s="28"/>
      <c r="W12" s="28"/>
      <c r="X12" s="34"/>
      <c r="Y12" s="28"/>
      <c r="Z12" s="34"/>
      <c r="AA12" s="34"/>
      <c r="AB12" s="34"/>
      <c r="AC12" s="34"/>
      <c r="AD12" s="34"/>
      <c r="AE12" s="34"/>
      <c r="AF12" s="44" t="str">
        <f t="shared" si="0"/>
        <v/>
      </c>
      <c r="AG12" s="34"/>
      <c r="AH12" s="34"/>
      <c r="AI12" s="34"/>
    </row>
    <row r="13" customHeight="1" spans="1:35">
      <c r="A13" s="12" t="str">
        <f t="shared" si="1"/>
        <v/>
      </c>
      <c r="B13" s="13"/>
      <c r="C13" s="9"/>
      <c r="D13" s="9"/>
      <c r="E13" s="9"/>
      <c r="F13" s="9"/>
      <c r="G13" s="9"/>
      <c r="H13" s="9"/>
      <c r="I13" s="16">
        <f t="shared" si="2"/>
        <v>0</v>
      </c>
      <c r="J13" s="16"/>
      <c r="K13" s="63" t="str">
        <f t="shared" si="3"/>
        <v/>
      </c>
      <c r="L13" s="92" t="str">
        <f t="shared" si="4"/>
        <v/>
      </c>
      <c r="M13" s="27"/>
      <c r="O13" s="28"/>
      <c r="P13" s="28"/>
      <c r="Q13" s="28"/>
      <c r="R13" s="28"/>
      <c r="S13" s="28"/>
      <c r="T13" s="28"/>
      <c r="U13" s="28"/>
      <c r="V13" s="28"/>
      <c r="W13" s="28"/>
      <c r="X13" s="34"/>
      <c r="Y13" s="28"/>
      <c r="Z13" s="34"/>
      <c r="AA13" s="34"/>
      <c r="AB13" s="34"/>
      <c r="AC13" s="34"/>
      <c r="AD13" s="34"/>
      <c r="AE13" s="34"/>
      <c r="AF13" s="44" t="str">
        <f t="shared" si="0"/>
        <v/>
      </c>
      <c r="AG13" s="34"/>
      <c r="AH13" s="34"/>
      <c r="AI13" s="34"/>
    </row>
    <row r="14" customHeight="1" spans="1:35">
      <c r="A14" s="12" t="str">
        <f t="shared" si="1"/>
        <v/>
      </c>
      <c r="B14" s="13"/>
      <c r="C14" s="9"/>
      <c r="D14" s="9"/>
      <c r="E14" s="9"/>
      <c r="F14" s="9"/>
      <c r="G14" s="9"/>
      <c r="H14" s="9"/>
      <c r="I14" s="16">
        <f t="shared" si="2"/>
        <v>0</v>
      </c>
      <c r="J14" s="16"/>
      <c r="K14" s="63" t="str">
        <f t="shared" si="3"/>
        <v/>
      </c>
      <c r="L14" s="92" t="str">
        <f t="shared" si="4"/>
        <v/>
      </c>
      <c r="M14" s="27"/>
      <c r="O14" s="28"/>
      <c r="P14" s="28"/>
      <c r="Q14" s="28"/>
      <c r="R14" s="28"/>
      <c r="S14" s="28"/>
      <c r="T14" s="28"/>
      <c r="U14" s="28"/>
      <c r="V14" s="28"/>
      <c r="W14" s="28"/>
      <c r="X14" s="34"/>
      <c r="Y14" s="28"/>
      <c r="Z14" s="34"/>
      <c r="AA14" s="34"/>
      <c r="AB14" s="34"/>
      <c r="AC14" s="34"/>
      <c r="AD14" s="34"/>
      <c r="AE14" s="34"/>
      <c r="AF14" s="44" t="str">
        <f t="shared" si="0"/>
        <v/>
      </c>
      <c r="AG14" s="34"/>
      <c r="AH14" s="34"/>
      <c r="AI14" s="34"/>
    </row>
    <row r="15" customHeight="1" spans="1:35">
      <c r="A15" s="12" t="str">
        <f t="shared" si="1"/>
        <v/>
      </c>
      <c r="B15" s="13"/>
      <c r="C15" s="9"/>
      <c r="D15" s="9"/>
      <c r="E15" s="9"/>
      <c r="F15" s="9"/>
      <c r="G15" s="9"/>
      <c r="H15" s="9"/>
      <c r="I15" s="16">
        <f t="shared" si="2"/>
        <v>0</v>
      </c>
      <c r="J15" s="16"/>
      <c r="K15" s="63" t="str">
        <f t="shared" si="3"/>
        <v/>
      </c>
      <c r="L15" s="92" t="str">
        <f t="shared" si="4"/>
        <v/>
      </c>
      <c r="M15" s="27"/>
      <c r="O15" s="28"/>
      <c r="P15" s="28"/>
      <c r="Q15" s="28"/>
      <c r="R15" s="28"/>
      <c r="S15" s="28"/>
      <c r="T15" s="28"/>
      <c r="U15" s="28"/>
      <c r="V15" s="28"/>
      <c r="W15" s="28"/>
      <c r="X15" s="34"/>
      <c r="Y15" s="28"/>
      <c r="Z15" s="34"/>
      <c r="AA15" s="34"/>
      <c r="AB15" s="34"/>
      <c r="AC15" s="34"/>
      <c r="AD15" s="34"/>
      <c r="AE15" s="34"/>
      <c r="AF15" s="44" t="str">
        <f t="shared" si="0"/>
        <v/>
      </c>
      <c r="AG15" s="34"/>
      <c r="AH15" s="34"/>
      <c r="AI15" s="34"/>
    </row>
    <row r="16" customHeight="1" spans="1:35">
      <c r="A16" s="12" t="str">
        <f t="shared" si="1"/>
        <v/>
      </c>
      <c r="B16" s="13"/>
      <c r="C16" s="9"/>
      <c r="D16" s="9"/>
      <c r="E16" s="9"/>
      <c r="F16" s="9"/>
      <c r="G16" s="9"/>
      <c r="H16" s="9"/>
      <c r="I16" s="16">
        <f t="shared" si="2"/>
        <v>0</v>
      </c>
      <c r="J16" s="16"/>
      <c r="K16" s="63" t="str">
        <f t="shared" si="3"/>
        <v/>
      </c>
      <c r="L16" s="92" t="str">
        <f t="shared" si="4"/>
        <v/>
      </c>
      <c r="M16" s="27"/>
      <c r="O16" s="28"/>
      <c r="P16" s="28"/>
      <c r="Q16" s="28"/>
      <c r="R16" s="28"/>
      <c r="S16" s="28"/>
      <c r="T16" s="28"/>
      <c r="U16" s="28"/>
      <c r="V16" s="28"/>
      <c r="W16" s="28"/>
      <c r="X16" s="34"/>
      <c r="Y16" s="28"/>
      <c r="Z16" s="34"/>
      <c r="AA16" s="34"/>
      <c r="AB16" s="34"/>
      <c r="AC16" s="34"/>
      <c r="AD16" s="34"/>
      <c r="AE16" s="34"/>
      <c r="AF16" s="44" t="str">
        <f t="shared" si="0"/>
        <v/>
      </c>
      <c r="AG16" s="34"/>
      <c r="AH16" s="34"/>
      <c r="AI16" s="34"/>
    </row>
    <row r="17" customHeight="1" spans="1:35">
      <c r="A17" s="12" t="str">
        <f t="shared" si="1"/>
        <v/>
      </c>
      <c r="B17" s="13"/>
      <c r="C17" s="9"/>
      <c r="D17" s="9"/>
      <c r="E17" s="9"/>
      <c r="F17" s="9"/>
      <c r="G17" s="9"/>
      <c r="H17" s="9"/>
      <c r="I17" s="16">
        <f t="shared" si="2"/>
        <v>0</v>
      </c>
      <c r="J17" s="16"/>
      <c r="K17" s="63" t="str">
        <f t="shared" si="3"/>
        <v/>
      </c>
      <c r="L17" s="92" t="str">
        <f t="shared" si="4"/>
        <v/>
      </c>
      <c r="M17" s="27"/>
      <c r="O17" s="28"/>
      <c r="P17" s="28"/>
      <c r="Q17" s="28"/>
      <c r="R17" s="28"/>
      <c r="S17" s="28"/>
      <c r="T17" s="28"/>
      <c r="U17" s="28"/>
      <c r="V17" s="28"/>
      <c r="W17" s="28"/>
      <c r="X17" s="34"/>
      <c r="Y17" s="28"/>
      <c r="Z17" s="34"/>
      <c r="AA17" s="34"/>
      <c r="AB17" s="34"/>
      <c r="AC17" s="34"/>
      <c r="AD17" s="34"/>
      <c r="AE17" s="34"/>
      <c r="AF17" s="44" t="str">
        <f t="shared" si="0"/>
        <v/>
      </c>
      <c r="AG17" s="34"/>
      <c r="AH17" s="34"/>
      <c r="AI17" s="34"/>
    </row>
    <row r="18" customHeight="1" spans="1:35">
      <c r="A18" s="12" t="str">
        <f t="shared" si="1"/>
        <v/>
      </c>
      <c r="B18" s="13"/>
      <c r="C18" s="9"/>
      <c r="D18" s="9"/>
      <c r="E18" s="9"/>
      <c r="F18" s="9"/>
      <c r="G18" s="9"/>
      <c r="H18" s="9"/>
      <c r="I18" s="16">
        <f t="shared" si="2"/>
        <v>0</v>
      </c>
      <c r="J18" s="16"/>
      <c r="K18" s="63" t="str">
        <f t="shared" si="3"/>
        <v/>
      </c>
      <c r="L18" s="92" t="str">
        <f t="shared" si="4"/>
        <v/>
      </c>
      <c r="M18" s="27"/>
      <c r="O18" s="28"/>
      <c r="P18" s="28"/>
      <c r="Q18" s="28"/>
      <c r="R18" s="28"/>
      <c r="S18" s="28"/>
      <c r="T18" s="28"/>
      <c r="U18" s="28"/>
      <c r="V18" s="28"/>
      <c r="W18" s="28"/>
      <c r="X18" s="34"/>
      <c r="Y18" s="28"/>
      <c r="Z18" s="34"/>
      <c r="AA18" s="34"/>
      <c r="AB18" s="34"/>
      <c r="AC18" s="34"/>
      <c r="AD18" s="34"/>
      <c r="AE18" s="34"/>
      <c r="AF18" s="44" t="str">
        <f t="shared" si="0"/>
        <v/>
      </c>
      <c r="AG18" s="34"/>
      <c r="AH18" s="34"/>
      <c r="AI18" s="34"/>
    </row>
    <row r="19" customHeight="1" spans="1:35">
      <c r="A19" s="12" t="str">
        <f t="shared" si="1"/>
        <v/>
      </c>
      <c r="B19" s="13"/>
      <c r="C19" s="9"/>
      <c r="D19" s="9"/>
      <c r="E19" s="9"/>
      <c r="F19" s="9"/>
      <c r="G19" s="9"/>
      <c r="H19" s="9"/>
      <c r="I19" s="16">
        <f t="shared" si="2"/>
        <v>0</v>
      </c>
      <c r="J19" s="16"/>
      <c r="K19" s="63" t="str">
        <f t="shared" si="3"/>
        <v/>
      </c>
      <c r="L19" s="92" t="str">
        <f t="shared" si="4"/>
        <v/>
      </c>
      <c r="M19" s="27"/>
      <c r="O19" s="28"/>
      <c r="P19" s="28"/>
      <c r="Q19" s="28"/>
      <c r="R19" s="28"/>
      <c r="S19" s="28"/>
      <c r="T19" s="28"/>
      <c r="U19" s="28"/>
      <c r="V19" s="28"/>
      <c r="W19" s="28"/>
      <c r="X19" s="34"/>
      <c r="Y19" s="28"/>
      <c r="Z19" s="34"/>
      <c r="AA19" s="34"/>
      <c r="AB19" s="34"/>
      <c r="AC19" s="34"/>
      <c r="AD19" s="34"/>
      <c r="AE19" s="34"/>
      <c r="AF19" s="44" t="str">
        <f>IFERROR((AD19-I22)/(I22)*100,"")</f>
        <v/>
      </c>
      <c r="AG19" s="34"/>
      <c r="AH19" s="34"/>
      <c r="AI19" s="34"/>
    </row>
    <row r="20" customHeight="1" spans="1:35">
      <c r="A20" s="12"/>
      <c r="B20" s="13"/>
      <c r="C20" s="9"/>
      <c r="D20" s="9"/>
      <c r="E20" s="9"/>
      <c r="F20" s="9"/>
      <c r="G20" s="9"/>
      <c r="H20" s="9"/>
      <c r="I20" s="16">
        <f t="shared" si="2"/>
        <v>0</v>
      </c>
      <c r="J20" s="16"/>
      <c r="K20" s="63" t="str">
        <f t="shared" si="3"/>
        <v/>
      </c>
      <c r="L20" s="92" t="str">
        <f t="shared" si="4"/>
        <v/>
      </c>
      <c r="M20" s="27"/>
      <c r="O20" s="28"/>
      <c r="P20" s="28"/>
      <c r="Q20" s="28"/>
      <c r="R20" s="28"/>
      <c r="S20" s="28"/>
      <c r="T20" s="28"/>
      <c r="U20" s="28"/>
      <c r="V20" s="28"/>
      <c r="W20" s="28"/>
      <c r="X20" s="34"/>
      <c r="Y20" s="28"/>
      <c r="Z20" s="34"/>
      <c r="AA20" s="34"/>
      <c r="AB20" s="34"/>
      <c r="AC20" s="34"/>
      <c r="AD20" s="34"/>
      <c r="AE20" s="34"/>
      <c r="AF20" s="44"/>
      <c r="AG20" s="34"/>
      <c r="AH20" s="34"/>
      <c r="AI20" s="34"/>
    </row>
    <row r="21" customHeight="1" spans="1:35">
      <c r="A21" s="12"/>
      <c r="B21" s="13"/>
      <c r="C21" s="9"/>
      <c r="D21" s="9"/>
      <c r="E21" s="9"/>
      <c r="F21" s="9"/>
      <c r="G21" s="9"/>
      <c r="H21" s="9"/>
      <c r="I21" s="16">
        <f t="shared" si="2"/>
        <v>0</v>
      </c>
      <c r="J21" s="16"/>
      <c r="K21" s="63" t="str">
        <f t="shared" si="3"/>
        <v/>
      </c>
      <c r="L21" s="92" t="str">
        <f t="shared" si="4"/>
        <v/>
      </c>
      <c r="M21" s="27"/>
      <c r="O21" s="28"/>
      <c r="P21" s="28"/>
      <c r="Q21" s="28"/>
      <c r="R21" s="28"/>
      <c r="S21" s="28"/>
      <c r="T21" s="28"/>
      <c r="U21" s="28"/>
      <c r="V21" s="28"/>
      <c r="W21" s="28"/>
      <c r="X21" s="34"/>
      <c r="Y21" s="28"/>
      <c r="Z21" s="34"/>
      <c r="AA21" s="34"/>
      <c r="AB21" s="34"/>
      <c r="AC21" s="34"/>
      <c r="AD21" s="34"/>
      <c r="AE21" s="34"/>
      <c r="AF21" s="44"/>
      <c r="AG21" s="34"/>
      <c r="AH21" s="34"/>
      <c r="AI21" s="34"/>
    </row>
    <row r="22" customHeight="1" spans="1:35">
      <c r="A22" s="12" t="str">
        <f t="shared" si="1"/>
        <v/>
      </c>
      <c r="B22" s="13"/>
      <c r="C22" s="9"/>
      <c r="D22" s="9"/>
      <c r="E22" s="9"/>
      <c r="F22" s="9"/>
      <c r="G22" s="9"/>
      <c r="H22" s="9"/>
      <c r="I22" s="16">
        <f t="shared" si="2"/>
        <v>0</v>
      </c>
      <c r="J22" s="16"/>
      <c r="K22" s="63" t="str">
        <f t="shared" si="3"/>
        <v/>
      </c>
      <c r="L22" s="92" t="str">
        <f t="shared" si="4"/>
        <v/>
      </c>
      <c r="M22" s="27"/>
      <c r="O22" s="28"/>
      <c r="P22" s="28"/>
      <c r="Q22" s="28"/>
      <c r="R22" s="28"/>
      <c r="S22" s="28"/>
      <c r="T22" s="28"/>
      <c r="U22" s="28"/>
      <c r="V22" s="28"/>
      <c r="W22" s="28"/>
      <c r="X22" s="34"/>
      <c r="Y22" s="28"/>
      <c r="Z22" s="34"/>
      <c r="AA22" s="34"/>
      <c r="AB22" s="34"/>
      <c r="AC22" s="34"/>
      <c r="AD22" s="34"/>
      <c r="AE22" s="34"/>
      <c r="AF22" s="44" t="str">
        <f t="shared" si="0"/>
        <v/>
      </c>
      <c r="AG22" s="34"/>
      <c r="AH22" s="34"/>
      <c r="AI22" s="34"/>
    </row>
    <row r="23" customHeight="1" spans="1:35">
      <c r="A23" s="12" t="str">
        <f t="shared" si="1"/>
        <v/>
      </c>
      <c r="B23" s="13"/>
      <c r="C23" s="9"/>
      <c r="D23" s="9"/>
      <c r="E23" s="9"/>
      <c r="F23" s="9"/>
      <c r="G23" s="9"/>
      <c r="H23" s="9"/>
      <c r="I23" s="16">
        <f t="shared" si="2"/>
        <v>0</v>
      </c>
      <c r="J23" s="16"/>
      <c r="K23" s="63" t="str">
        <f t="shared" si="3"/>
        <v/>
      </c>
      <c r="L23" s="92" t="str">
        <f t="shared" si="4"/>
        <v/>
      </c>
      <c r="M23" s="27"/>
      <c r="O23" s="28"/>
      <c r="P23" s="28"/>
      <c r="Q23" s="28"/>
      <c r="R23" s="28"/>
      <c r="S23" s="28"/>
      <c r="T23" s="28"/>
      <c r="U23" s="28"/>
      <c r="V23" s="28"/>
      <c r="W23" s="28"/>
      <c r="X23" s="34"/>
      <c r="Y23" s="28"/>
      <c r="Z23" s="34"/>
      <c r="AA23" s="34"/>
      <c r="AB23" s="34"/>
      <c r="AC23" s="34"/>
      <c r="AD23" s="34"/>
      <c r="AE23" s="34"/>
      <c r="AF23" s="44" t="str">
        <f t="shared" si="0"/>
        <v/>
      </c>
      <c r="AG23" s="34"/>
      <c r="AH23" s="34"/>
      <c r="AI23" s="34"/>
    </row>
    <row r="24" customHeight="1" spans="1:35">
      <c r="A24" s="12" t="str">
        <f t="shared" si="1"/>
        <v/>
      </c>
      <c r="B24" s="13"/>
      <c r="C24" s="9"/>
      <c r="D24" s="9"/>
      <c r="E24" s="9"/>
      <c r="F24" s="9"/>
      <c r="G24" s="9"/>
      <c r="H24" s="9"/>
      <c r="I24" s="16">
        <f t="shared" si="2"/>
        <v>0</v>
      </c>
      <c r="J24" s="16"/>
      <c r="K24" s="63" t="str">
        <f t="shared" si="3"/>
        <v/>
      </c>
      <c r="L24" s="92" t="str">
        <f t="shared" si="4"/>
        <v/>
      </c>
      <c r="M24" s="27"/>
      <c r="O24" s="28"/>
      <c r="P24" s="28"/>
      <c r="Q24" s="28"/>
      <c r="R24" s="28"/>
      <c r="S24" s="28"/>
      <c r="T24" s="28"/>
      <c r="U24" s="28"/>
      <c r="V24" s="28"/>
      <c r="W24" s="28"/>
      <c r="X24" s="34"/>
      <c r="Y24" s="28"/>
      <c r="Z24" s="34"/>
      <c r="AA24" s="34"/>
      <c r="AB24" s="34"/>
      <c r="AC24" s="34"/>
      <c r="AD24" s="34"/>
      <c r="AE24" s="34"/>
      <c r="AF24" s="44" t="str">
        <f t="shared" si="0"/>
        <v/>
      </c>
      <c r="AG24" s="34"/>
      <c r="AH24" s="34"/>
      <c r="AI24" s="34"/>
    </row>
    <row r="25" customHeight="1" spans="1:35">
      <c r="A25" s="12" t="str">
        <f t="shared" si="1"/>
        <v/>
      </c>
      <c r="B25" s="13"/>
      <c r="C25" s="9"/>
      <c r="D25" s="9"/>
      <c r="E25" s="9"/>
      <c r="F25" s="9"/>
      <c r="G25" s="9"/>
      <c r="H25" s="9"/>
      <c r="I25" s="16">
        <f t="shared" si="2"/>
        <v>0</v>
      </c>
      <c r="J25" s="16"/>
      <c r="K25" s="63" t="str">
        <f t="shared" si="3"/>
        <v/>
      </c>
      <c r="L25" s="92" t="str">
        <f t="shared" si="4"/>
        <v/>
      </c>
      <c r="M25" s="27"/>
      <c r="O25" s="28"/>
      <c r="P25" s="28"/>
      <c r="Q25" s="28"/>
      <c r="R25" s="28"/>
      <c r="S25" s="28"/>
      <c r="T25" s="28"/>
      <c r="U25" s="28"/>
      <c r="V25" s="28"/>
      <c r="W25" s="28"/>
      <c r="X25" s="34"/>
      <c r="Y25" s="28"/>
      <c r="Z25" s="34"/>
      <c r="AA25" s="34"/>
      <c r="AB25" s="34"/>
      <c r="AC25" s="34"/>
      <c r="AD25" s="34"/>
      <c r="AE25" s="34"/>
      <c r="AF25" s="44" t="str">
        <f t="shared" si="0"/>
        <v/>
      </c>
      <c r="AG25" s="34"/>
      <c r="AH25" s="34"/>
      <c r="AI25" s="34"/>
    </row>
    <row r="26" customHeight="1" spans="1:35">
      <c r="A26" s="12" t="str">
        <f t="shared" si="1"/>
        <v/>
      </c>
      <c r="B26" s="13"/>
      <c r="C26" s="9"/>
      <c r="D26" s="9"/>
      <c r="E26" s="9"/>
      <c r="F26" s="9"/>
      <c r="G26" s="9"/>
      <c r="H26" s="9"/>
      <c r="I26" s="16">
        <f t="shared" si="2"/>
        <v>0</v>
      </c>
      <c r="J26" s="16"/>
      <c r="K26" s="63" t="str">
        <f t="shared" si="3"/>
        <v/>
      </c>
      <c r="L26" s="92" t="str">
        <f t="shared" si="4"/>
        <v/>
      </c>
      <c r="M26" s="27"/>
      <c r="O26" s="28"/>
      <c r="P26" s="28"/>
      <c r="Q26" s="28"/>
      <c r="R26" s="28"/>
      <c r="S26" s="28"/>
      <c r="T26" s="28"/>
      <c r="U26" s="28"/>
      <c r="V26" s="28"/>
      <c r="W26" s="28"/>
      <c r="X26" s="34"/>
      <c r="Y26" s="28"/>
      <c r="Z26" s="34"/>
      <c r="AA26" s="34"/>
      <c r="AB26" s="34"/>
      <c r="AC26" s="34"/>
      <c r="AD26" s="34"/>
      <c r="AE26" s="34"/>
      <c r="AF26" s="44" t="str">
        <f t="shared" si="0"/>
        <v/>
      </c>
      <c r="AG26" s="34"/>
      <c r="AH26" s="34"/>
      <c r="AI26" s="34"/>
    </row>
    <row r="27" customHeight="1" spans="1:35">
      <c r="A27" s="12" t="str">
        <f t="shared" si="1"/>
        <v/>
      </c>
      <c r="B27" s="13"/>
      <c r="C27" s="9"/>
      <c r="D27" s="9"/>
      <c r="E27" s="9"/>
      <c r="F27" s="9"/>
      <c r="G27" s="9"/>
      <c r="H27" s="9"/>
      <c r="I27" s="16">
        <f t="shared" si="2"/>
        <v>0</v>
      </c>
      <c r="J27" s="16"/>
      <c r="K27" s="63" t="str">
        <f t="shared" si="3"/>
        <v/>
      </c>
      <c r="L27" s="92" t="str">
        <f t="shared" si="4"/>
        <v/>
      </c>
      <c r="M27" s="27"/>
      <c r="O27" s="28"/>
      <c r="P27" s="28"/>
      <c r="Q27" s="28"/>
      <c r="R27" s="28"/>
      <c r="S27" s="28"/>
      <c r="T27" s="28"/>
      <c r="U27" s="28"/>
      <c r="V27" s="28"/>
      <c r="W27" s="28"/>
      <c r="X27" s="34"/>
      <c r="Y27" s="28"/>
      <c r="Z27" s="34"/>
      <c r="AA27" s="34"/>
      <c r="AB27" s="34"/>
      <c r="AC27" s="34"/>
      <c r="AD27" s="34"/>
      <c r="AE27" s="34"/>
      <c r="AF27" s="44" t="str">
        <f t="shared" si="0"/>
        <v/>
      </c>
      <c r="AG27" s="34"/>
      <c r="AH27" s="34"/>
      <c r="AI27" s="34"/>
    </row>
    <row r="28" customHeight="1" spans="1:35">
      <c r="A28" s="12" t="str">
        <f t="shared" si="1"/>
        <v/>
      </c>
      <c r="B28" s="13"/>
      <c r="C28" s="9"/>
      <c r="D28" s="9"/>
      <c r="E28" s="9"/>
      <c r="F28" s="9"/>
      <c r="G28" s="9"/>
      <c r="H28" s="9"/>
      <c r="I28" s="16">
        <f t="shared" si="2"/>
        <v>0</v>
      </c>
      <c r="J28" s="16"/>
      <c r="K28" s="63" t="str">
        <f t="shared" si="3"/>
        <v/>
      </c>
      <c r="L28" s="92" t="str">
        <f t="shared" si="4"/>
        <v/>
      </c>
      <c r="M28" s="27"/>
      <c r="O28" s="28"/>
      <c r="P28" s="28"/>
      <c r="Q28" s="28"/>
      <c r="R28" s="28"/>
      <c r="S28" s="28"/>
      <c r="T28" s="28"/>
      <c r="U28" s="28"/>
      <c r="V28" s="28"/>
      <c r="W28" s="28"/>
      <c r="X28" s="34"/>
      <c r="Y28" s="28"/>
      <c r="Z28" s="34"/>
      <c r="AA28" s="34"/>
      <c r="AB28" s="34"/>
      <c r="AC28" s="34"/>
      <c r="AD28" s="34"/>
      <c r="AE28" s="34"/>
      <c r="AF28" s="44" t="str">
        <f t="shared" si="0"/>
        <v/>
      </c>
      <c r="AG28" s="34"/>
      <c r="AH28" s="34"/>
      <c r="AI28" s="34"/>
    </row>
    <row r="29" customHeight="1" spans="1:13">
      <c r="A29" s="17" t="s">
        <v>741</v>
      </c>
      <c r="B29" s="14"/>
      <c r="C29" s="9"/>
      <c r="D29" s="9"/>
      <c r="E29" s="9"/>
      <c r="F29" s="9"/>
      <c r="G29" s="16">
        <f>SUM(G7:G28)</f>
        <v>0</v>
      </c>
      <c r="H29" s="16">
        <f>SUM(H7:H28)</f>
        <v>0</v>
      </c>
      <c r="I29" s="16">
        <f>SUM(I7:I28)</f>
        <v>0</v>
      </c>
      <c r="J29" s="16">
        <f>SUM(J7:J28)</f>
        <v>0</v>
      </c>
      <c r="K29" s="63" t="str">
        <f t="shared" si="3"/>
        <v/>
      </c>
      <c r="L29" s="92" t="str">
        <f t="shared" si="4"/>
        <v/>
      </c>
      <c r="M29" s="27"/>
    </row>
    <row r="30" customHeight="1" spans="1:10">
      <c r="A30" s="3" t="str">
        <f>基本信息输入表!$K$6&amp;"填表人："&amp;基本信息输入表!$M$80</f>
        <v>被评估单位填表人：</v>
      </c>
      <c r="J30" s="3" t="str">
        <f>"评估人员："&amp;基本信息输入表!$Q$80</f>
        <v>评估人员：</v>
      </c>
    </row>
    <row r="31" customHeight="1" spans="1:1">
      <c r="A31" s="3" t="str">
        <f>"填表日期："&amp;YEAR(基本信息输入表!$O$80)&amp;"年"&amp;MONTH(基本信息输入表!$O$80)&amp;"月"&amp;DAY(基本信息输入表!$O$80)&amp;"日"</f>
        <v>填表日期：1900年1月0日</v>
      </c>
    </row>
    <row r="32" customHeight="1" spans="14:14">
      <c r="N32" s="29" t="s">
        <v>466</v>
      </c>
    </row>
  </sheetData>
  <mergeCells count="25">
    <mergeCell ref="A2:M2"/>
    <mergeCell ref="A3:M3"/>
    <mergeCell ref="O4:T4"/>
    <mergeCell ref="U4:AB4"/>
    <mergeCell ref="AC4:AE4"/>
    <mergeCell ref="AF4:AI4"/>
    <mergeCell ref="A5:D5"/>
    <mergeCell ref="U5:X5"/>
    <mergeCell ref="Y5:Z5"/>
    <mergeCell ref="A29:B29"/>
    <mergeCell ref="O5:O6"/>
    <mergeCell ref="P5:P6"/>
    <mergeCell ref="Q5:Q6"/>
    <mergeCell ref="R5:R6"/>
    <mergeCell ref="S5:S6"/>
    <mergeCell ref="T5:T6"/>
    <mergeCell ref="AA5:AA6"/>
    <mergeCell ref="AB5:AB6"/>
    <mergeCell ref="AC5:AC6"/>
    <mergeCell ref="AD5:AD6"/>
    <mergeCell ref="AE5:AE6"/>
    <mergeCell ref="AF5:AF6"/>
    <mergeCell ref="AG5:AG6"/>
    <mergeCell ref="AH5:AH6"/>
    <mergeCell ref="AI5:AI6"/>
  </mergeCells>
  <dataValidations count="3">
    <dataValidation type="list" allowBlank="1" showInputMessage="1" showErrorMessage="1" sqref="Y7:Y28">
      <formula1>基本信息输入表!$A$126:$A$128</formula1>
    </dataValidation>
    <dataValidation type="list" allowBlank="1" showInputMessage="1" showErrorMessage="1" sqref="O7:R28">
      <formula1>$A$108:$A$109</formula1>
    </dataValidation>
    <dataValidation type="list" allowBlank="1" showInputMessage="1" showErrorMessage="1" sqref="U7:W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0" fitToHeight="1000" orientation="landscape"/>
  <headerFooter scaleWithDoc="0">
    <oddFooter>&amp;R&amp;"宋体,常规"&amp;10&amp;P/&amp;N</oddFoot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I30"/>
  <sheetViews>
    <sheetView showGridLines="0" topLeftCell="A2" workbookViewId="0">
      <selection activeCell="G6" sqref="G6:I11"/>
    </sheetView>
  </sheetViews>
  <sheetFormatPr defaultColWidth="9" defaultRowHeight="15.75" customHeight="1"/>
  <cols>
    <col min="1" max="1" width="5.25" style="3" customWidth="1"/>
    <col min="2" max="2" width="17.875" style="3" customWidth="1"/>
    <col min="3" max="3" width="14" style="3" customWidth="1"/>
    <col min="4" max="6" width="16" style="3" customWidth="1"/>
    <col min="7" max="8" width="15.625" style="3" customWidth="1" outlineLevel="1"/>
    <col min="9" max="10" width="15.625" style="3" customWidth="1"/>
    <col min="11" max="12" width="9" style="3" customWidth="1"/>
    <col min="13" max="13" width="9.125" style="3" customWidth="1"/>
    <col min="14" max="14" width="9" style="3"/>
    <col min="15" max="18" width="5.625" style="4" customWidth="1" outlineLevel="1"/>
    <col min="19" max="19" width="14.75" style="4" customWidth="1" outlineLevel="1"/>
    <col min="20" max="20" width="13.625" style="4" customWidth="1"/>
    <col min="21" max="24" width="5.625" style="4" customWidth="1" outlineLevel="1"/>
    <col min="25" max="26" width="8.625" style="4" customWidth="1" outlineLevel="1"/>
    <col min="27" max="27" width="14.625" style="4" customWidth="1" outlineLevel="1"/>
    <col min="28" max="28" width="13.625" style="4" customWidth="1"/>
    <col min="29" max="29" width="10.75" style="4" customWidth="1" outlineLevel="1"/>
    <col min="30" max="30" width="8.625" style="4" customWidth="1" outlineLevel="1"/>
    <col min="31" max="31" width="13.75" style="4" customWidth="1"/>
    <col min="32" max="34" width="13.625" style="4" customWidth="1" outlineLevel="1"/>
    <col min="35" max="35" width="13.625" style="4" customWidth="1"/>
    <col min="36" max="16384" width="9" style="3"/>
  </cols>
  <sheetData>
    <row r="1" customHeight="1" spans="1:1">
      <c r="A1" s="5" t="s">
        <v>435</v>
      </c>
    </row>
    <row r="2" s="1" customFormat="1" ht="30" customHeight="1" spans="1:35">
      <c r="A2" s="6" t="s">
        <v>1469</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row>
    <row r="3" customHeight="1" spans="1:35">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row>
    <row r="4" ht="14.1" customHeight="1" spans="1:35">
      <c r="A4" s="2"/>
      <c r="B4" s="2"/>
      <c r="C4" s="2"/>
      <c r="D4" s="2"/>
      <c r="E4" s="2"/>
      <c r="F4" s="2"/>
      <c r="G4" s="2"/>
      <c r="H4" s="2"/>
      <c r="I4" s="2"/>
      <c r="J4" s="2"/>
      <c r="K4" s="2"/>
      <c r="L4" s="2"/>
      <c r="M4" s="21" t="s">
        <v>1470</v>
      </c>
      <c r="O4" s="20" t="s">
        <v>598</v>
      </c>
      <c r="P4" s="20"/>
      <c r="Q4" s="20"/>
      <c r="R4" s="20"/>
      <c r="S4" s="20"/>
      <c r="T4" s="20"/>
      <c r="U4" s="30" t="s">
        <v>599</v>
      </c>
      <c r="V4" s="31"/>
      <c r="W4" s="31"/>
      <c r="X4" s="31"/>
      <c r="Y4" s="31"/>
      <c r="Z4" s="31"/>
      <c r="AA4" s="31"/>
      <c r="AB4" s="32"/>
      <c r="AC4" s="36" t="s">
        <v>600</v>
      </c>
      <c r="AD4" s="36"/>
      <c r="AE4" s="37"/>
      <c r="AF4" s="33" t="s">
        <v>601</v>
      </c>
      <c r="AG4" s="33"/>
      <c r="AH4" s="33"/>
      <c r="AI4" s="33"/>
    </row>
    <row r="5" customHeight="1" spans="1:35">
      <c r="A5" s="7" t="str">
        <f>基本信息输入表!K6&amp;"："&amp;基本信息输入表!M6</f>
        <v>被评估单位：贵州天然气能源投资股份有限公司</v>
      </c>
      <c r="B5" s="7"/>
      <c r="C5" s="7"/>
      <c r="D5" s="7"/>
      <c r="E5" s="8"/>
      <c r="F5" s="8"/>
      <c r="G5" s="8"/>
      <c r="H5" s="8"/>
      <c r="M5" s="21" t="s">
        <v>469</v>
      </c>
      <c r="O5" s="20" t="s">
        <v>602</v>
      </c>
      <c r="P5" s="22" t="s">
        <v>913</v>
      </c>
      <c r="Q5" s="23" t="s">
        <v>630</v>
      </c>
      <c r="R5" s="23" t="s">
        <v>604</v>
      </c>
      <c r="S5" s="20" t="s">
        <v>605</v>
      </c>
      <c r="T5" s="20"/>
      <c r="U5" s="30" t="s">
        <v>606</v>
      </c>
      <c r="V5" s="31"/>
      <c r="W5" s="31"/>
      <c r="X5" s="32"/>
      <c r="Y5" s="33" t="s">
        <v>607</v>
      </c>
      <c r="Z5" s="33"/>
      <c r="AA5" s="33" t="s">
        <v>608</v>
      </c>
      <c r="AB5" s="38"/>
      <c r="AC5" s="39" t="s">
        <v>1456</v>
      </c>
      <c r="AD5" s="20" t="s">
        <v>443</v>
      </c>
      <c r="AE5" s="40"/>
      <c r="AF5" s="38" t="s">
        <v>610</v>
      </c>
      <c r="AG5" s="38" t="s">
        <v>611</v>
      </c>
      <c r="AH5" s="33" t="s">
        <v>612</v>
      </c>
      <c r="AI5" s="38"/>
    </row>
    <row r="6" s="2" customFormat="1" customHeight="1" spans="1:35">
      <c r="A6" s="9" t="s">
        <v>470</v>
      </c>
      <c r="B6" s="9" t="s">
        <v>691</v>
      </c>
      <c r="C6" s="9" t="s">
        <v>731</v>
      </c>
      <c r="D6" s="9" t="s">
        <v>706</v>
      </c>
      <c r="E6" s="9" t="s">
        <v>614</v>
      </c>
      <c r="F6" s="9" t="s">
        <v>1460</v>
      </c>
      <c r="G6" s="10" t="s">
        <v>440</v>
      </c>
      <c r="H6" s="10" t="s">
        <v>441</v>
      </c>
      <c r="I6" s="11" t="s">
        <v>442</v>
      </c>
      <c r="J6" s="9" t="s">
        <v>443</v>
      </c>
      <c r="K6" s="61" t="s">
        <v>1461</v>
      </c>
      <c r="L6" s="62" t="s">
        <v>865</v>
      </c>
      <c r="M6" s="9" t="s">
        <v>588</v>
      </c>
      <c r="O6" s="20"/>
      <c r="P6" s="20"/>
      <c r="Q6" s="20"/>
      <c r="R6" s="20"/>
      <c r="S6" s="20"/>
      <c r="T6" s="20"/>
      <c r="U6" s="33" t="s">
        <v>617</v>
      </c>
      <c r="V6" s="95" t="s">
        <v>1462</v>
      </c>
      <c r="W6" s="33" t="s">
        <v>618</v>
      </c>
      <c r="X6" s="30" t="s">
        <v>621</v>
      </c>
      <c r="Y6" s="33" t="s">
        <v>622</v>
      </c>
      <c r="Z6" s="33" t="s">
        <v>623</v>
      </c>
      <c r="AA6" s="33"/>
      <c r="AB6" s="41"/>
      <c r="AC6" s="42"/>
      <c r="AD6" s="20"/>
      <c r="AE6" s="43"/>
      <c r="AF6" s="41"/>
      <c r="AG6" s="41"/>
      <c r="AH6" s="33"/>
      <c r="AI6" s="41"/>
    </row>
    <row r="7" customHeight="1" spans="1:35">
      <c r="A7" s="12" t="str">
        <f>IF(B7="","",ROW()-6)</f>
        <v/>
      </c>
      <c r="B7" s="13"/>
      <c r="C7" s="9"/>
      <c r="D7" s="9"/>
      <c r="E7" s="9"/>
      <c r="F7" s="9"/>
      <c r="G7" s="9"/>
      <c r="H7" s="9"/>
      <c r="I7" s="16">
        <f>G7+H7</f>
        <v>0</v>
      </c>
      <c r="J7" s="16"/>
      <c r="K7" s="63" t="str">
        <f t="shared" ref="K7:K13" si="0">IF(J7=I7,"",J7-I7)</f>
        <v/>
      </c>
      <c r="L7" s="92" t="str">
        <f t="shared" ref="L7:L13" si="1">IF(OR(I7=0,J7=I7),"",ROUND(K7/ABS(I7),4))</f>
        <v/>
      </c>
      <c r="M7" s="27"/>
      <c r="O7" s="28"/>
      <c r="P7" s="28"/>
      <c r="Q7" s="28"/>
      <c r="R7" s="28"/>
      <c r="S7" s="28"/>
      <c r="T7" s="28"/>
      <c r="U7" s="28"/>
      <c r="V7" s="28"/>
      <c r="W7" s="28"/>
      <c r="X7" s="34"/>
      <c r="Y7" s="28"/>
      <c r="Z7" s="34"/>
      <c r="AA7" s="34"/>
      <c r="AB7" s="34"/>
      <c r="AC7" s="34"/>
      <c r="AD7" s="34"/>
      <c r="AE7" s="34"/>
      <c r="AF7" s="44" t="str">
        <f t="shared" ref="AF7:AF26" si="2">IFERROR((AD7-I8)/(I8)*100,"")</f>
        <v/>
      </c>
      <c r="AG7" s="34"/>
      <c r="AH7" s="34"/>
      <c r="AI7" s="34"/>
    </row>
    <row r="8" customHeight="1" spans="1:35">
      <c r="A8" s="12" t="str">
        <f t="shared" ref="A8:A26" si="3">IF(B8="","",ROW()-6)</f>
        <v/>
      </c>
      <c r="B8" s="13"/>
      <c r="C8" s="9"/>
      <c r="D8" s="9"/>
      <c r="E8" s="9"/>
      <c r="F8" s="9"/>
      <c r="G8" s="9"/>
      <c r="H8" s="9"/>
      <c r="I8" s="16">
        <f t="shared" ref="I8:I26" si="4">G8+H8</f>
        <v>0</v>
      </c>
      <c r="J8" s="16"/>
      <c r="K8" s="63" t="str">
        <f t="shared" si="0"/>
        <v/>
      </c>
      <c r="L8" s="92" t="str">
        <f t="shared" si="1"/>
        <v/>
      </c>
      <c r="M8" s="27"/>
      <c r="O8" s="28"/>
      <c r="P8" s="28"/>
      <c r="Q8" s="28"/>
      <c r="R8" s="28"/>
      <c r="S8" s="28"/>
      <c r="T8" s="28"/>
      <c r="U8" s="28"/>
      <c r="V8" s="28"/>
      <c r="W8" s="28"/>
      <c r="X8" s="34"/>
      <c r="Y8" s="28"/>
      <c r="Z8" s="34"/>
      <c r="AA8" s="34"/>
      <c r="AB8" s="34"/>
      <c r="AC8" s="34"/>
      <c r="AD8" s="34"/>
      <c r="AE8" s="34"/>
      <c r="AF8" s="44" t="str">
        <f t="shared" si="2"/>
        <v/>
      </c>
      <c r="AG8" s="34"/>
      <c r="AH8" s="34"/>
      <c r="AI8" s="34"/>
    </row>
    <row r="9" customHeight="1" spans="1:35">
      <c r="A9" s="12" t="str">
        <f t="shared" si="3"/>
        <v/>
      </c>
      <c r="B9" s="13"/>
      <c r="C9" s="9"/>
      <c r="D9" s="9"/>
      <c r="E9" s="9"/>
      <c r="F9" s="9"/>
      <c r="G9" s="9"/>
      <c r="H9" s="9"/>
      <c r="I9" s="16">
        <f t="shared" si="4"/>
        <v>0</v>
      </c>
      <c r="J9" s="16"/>
      <c r="K9" s="63" t="str">
        <f t="shared" si="0"/>
        <v/>
      </c>
      <c r="L9" s="92" t="str">
        <f t="shared" si="1"/>
        <v/>
      </c>
      <c r="M9" s="27"/>
      <c r="O9" s="28"/>
      <c r="P9" s="28"/>
      <c r="Q9" s="28"/>
      <c r="R9" s="28"/>
      <c r="S9" s="28"/>
      <c r="T9" s="28"/>
      <c r="U9" s="28"/>
      <c r="V9" s="28"/>
      <c r="W9" s="28"/>
      <c r="X9" s="34"/>
      <c r="Y9" s="28"/>
      <c r="Z9" s="34"/>
      <c r="AA9" s="34"/>
      <c r="AB9" s="34"/>
      <c r="AC9" s="34"/>
      <c r="AD9" s="34"/>
      <c r="AE9" s="34"/>
      <c r="AF9" s="44" t="str">
        <f t="shared" si="2"/>
        <v/>
      </c>
      <c r="AG9" s="34"/>
      <c r="AH9" s="34"/>
      <c r="AI9" s="34"/>
    </row>
    <row r="10" customHeight="1" spans="1:35">
      <c r="A10" s="12" t="str">
        <f t="shared" si="3"/>
        <v/>
      </c>
      <c r="B10" s="13"/>
      <c r="C10" s="9"/>
      <c r="D10" s="9"/>
      <c r="E10" s="9"/>
      <c r="F10" s="9"/>
      <c r="G10" s="9"/>
      <c r="H10" s="9"/>
      <c r="I10" s="16">
        <f t="shared" si="4"/>
        <v>0</v>
      </c>
      <c r="J10" s="16"/>
      <c r="K10" s="63" t="str">
        <f t="shared" si="0"/>
        <v/>
      </c>
      <c r="L10" s="92" t="str">
        <f t="shared" si="1"/>
        <v/>
      </c>
      <c r="M10" s="27"/>
      <c r="O10" s="28"/>
      <c r="P10" s="28"/>
      <c r="Q10" s="28"/>
      <c r="R10" s="28"/>
      <c r="S10" s="28"/>
      <c r="T10" s="28"/>
      <c r="U10" s="28"/>
      <c r="V10" s="28"/>
      <c r="W10" s="28"/>
      <c r="X10" s="34"/>
      <c r="Y10" s="28"/>
      <c r="Z10" s="34"/>
      <c r="AA10" s="34"/>
      <c r="AB10" s="34"/>
      <c r="AC10" s="34"/>
      <c r="AD10" s="34"/>
      <c r="AE10" s="34"/>
      <c r="AF10" s="44" t="str">
        <f t="shared" si="2"/>
        <v/>
      </c>
      <c r="AG10" s="34"/>
      <c r="AH10" s="34"/>
      <c r="AI10" s="34"/>
    </row>
    <row r="11" customHeight="1" spans="1:35">
      <c r="A11" s="12" t="str">
        <f t="shared" si="3"/>
        <v/>
      </c>
      <c r="B11" s="13"/>
      <c r="C11" s="9"/>
      <c r="D11" s="9"/>
      <c r="E11" s="9"/>
      <c r="F11" s="9"/>
      <c r="G11" s="9"/>
      <c r="H11" s="9"/>
      <c r="I11" s="16">
        <f t="shared" si="4"/>
        <v>0</v>
      </c>
      <c r="J11" s="16"/>
      <c r="K11" s="63" t="str">
        <f t="shared" si="0"/>
        <v/>
      </c>
      <c r="L11" s="92" t="str">
        <f t="shared" si="1"/>
        <v/>
      </c>
      <c r="M11" s="27"/>
      <c r="O11" s="28"/>
      <c r="P11" s="28"/>
      <c r="Q11" s="28"/>
      <c r="R11" s="28"/>
      <c r="S11" s="28"/>
      <c r="T11" s="28"/>
      <c r="U11" s="28"/>
      <c r="V11" s="28"/>
      <c r="W11" s="28"/>
      <c r="X11" s="34"/>
      <c r="Y11" s="28"/>
      <c r="Z11" s="34"/>
      <c r="AA11" s="34"/>
      <c r="AB11" s="34"/>
      <c r="AC11" s="34"/>
      <c r="AD11" s="34"/>
      <c r="AE11" s="34"/>
      <c r="AF11" s="44" t="str">
        <f t="shared" si="2"/>
        <v/>
      </c>
      <c r="AG11" s="34"/>
      <c r="AH11" s="34"/>
      <c r="AI11" s="34"/>
    </row>
    <row r="12" customHeight="1" spans="1:35">
      <c r="A12" s="12" t="str">
        <f t="shared" si="3"/>
        <v/>
      </c>
      <c r="B12" s="13"/>
      <c r="C12" s="9"/>
      <c r="D12" s="9"/>
      <c r="E12" s="9"/>
      <c r="F12" s="9"/>
      <c r="G12" s="9"/>
      <c r="H12" s="9"/>
      <c r="I12" s="16">
        <f t="shared" si="4"/>
        <v>0</v>
      </c>
      <c r="J12" s="16"/>
      <c r="K12" s="63" t="str">
        <f t="shared" si="0"/>
        <v/>
      </c>
      <c r="L12" s="92" t="str">
        <f t="shared" si="1"/>
        <v/>
      </c>
      <c r="M12" s="27"/>
      <c r="O12" s="28"/>
      <c r="P12" s="28"/>
      <c r="Q12" s="28"/>
      <c r="R12" s="28"/>
      <c r="S12" s="28"/>
      <c r="T12" s="28"/>
      <c r="U12" s="28"/>
      <c r="V12" s="28"/>
      <c r="W12" s="28"/>
      <c r="X12" s="34"/>
      <c r="Y12" s="28"/>
      <c r="Z12" s="34"/>
      <c r="AA12" s="34"/>
      <c r="AB12" s="34"/>
      <c r="AC12" s="34"/>
      <c r="AD12" s="34"/>
      <c r="AE12" s="34"/>
      <c r="AF12" s="44" t="str">
        <f t="shared" si="2"/>
        <v/>
      </c>
      <c r="AG12" s="34"/>
      <c r="AH12" s="34"/>
      <c r="AI12" s="34"/>
    </row>
    <row r="13" customHeight="1" spans="1:35">
      <c r="A13" s="12" t="str">
        <f t="shared" si="3"/>
        <v/>
      </c>
      <c r="B13" s="13"/>
      <c r="C13" s="9"/>
      <c r="D13" s="9"/>
      <c r="E13" s="9"/>
      <c r="F13" s="9"/>
      <c r="G13" s="9"/>
      <c r="H13" s="9"/>
      <c r="I13" s="16">
        <f t="shared" si="4"/>
        <v>0</v>
      </c>
      <c r="J13" s="16"/>
      <c r="K13" s="63" t="str">
        <f t="shared" si="0"/>
        <v/>
      </c>
      <c r="L13" s="92" t="str">
        <f t="shared" si="1"/>
        <v/>
      </c>
      <c r="M13" s="27"/>
      <c r="O13" s="28"/>
      <c r="P13" s="28"/>
      <c r="Q13" s="28"/>
      <c r="R13" s="28"/>
      <c r="S13" s="28"/>
      <c r="T13" s="28"/>
      <c r="U13" s="28"/>
      <c r="V13" s="28"/>
      <c r="W13" s="28"/>
      <c r="X13" s="34"/>
      <c r="Y13" s="28"/>
      <c r="Z13" s="34"/>
      <c r="AA13" s="34"/>
      <c r="AB13" s="34"/>
      <c r="AC13" s="34"/>
      <c r="AD13" s="34"/>
      <c r="AE13" s="34"/>
      <c r="AF13" s="44" t="str">
        <f t="shared" si="2"/>
        <v/>
      </c>
      <c r="AG13" s="34"/>
      <c r="AH13" s="34"/>
      <c r="AI13" s="34"/>
    </row>
    <row r="14" customHeight="1" spans="1:35">
      <c r="A14" s="12" t="str">
        <f t="shared" si="3"/>
        <v/>
      </c>
      <c r="B14" s="13"/>
      <c r="C14" s="9"/>
      <c r="D14" s="9"/>
      <c r="E14" s="9"/>
      <c r="F14" s="9"/>
      <c r="G14" s="9"/>
      <c r="H14" s="9"/>
      <c r="I14" s="16">
        <f t="shared" si="4"/>
        <v>0</v>
      </c>
      <c r="J14" s="16"/>
      <c r="K14" s="63" t="str">
        <f t="shared" ref="K14:K27" si="5">IF(J14=I14,"",J14-I14)</f>
        <v/>
      </c>
      <c r="L14" s="92" t="str">
        <f t="shared" ref="L14:L27" si="6">IF(OR(I14=0,J14=I14),"",ROUND(K14/ABS(I14),4))</f>
        <v/>
      </c>
      <c r="M14" s="27"/>
      <c r="O14" s="28"/>
      <c r="P14" s="28"/>
      <c r="Q14" s="28"/>
      <c r="R14" s="28"/>
      <c r="S14" s="28"/>
      <c r="T14" s="28"/>
      <c r="U14" s="28"/>
      <c r="V14" s="28"/>
      <c r="W14" s="28"/>
      <c r="X14" s="34"/>
      <c r="Y14" s="28"/>
      <c r="Z14" s="34"/>
      <c r="AA14" s="34"/>
      <c r="AB14" s="34"/>
      <c r="AC14" s="34"/>
      <c r="AD14" s="34"/>
      <c r="AE14" s="34"/>
      <c r="AF14" s="44" t="str">
        <f t="shared" si="2"/>
        <v/>
      </c>
      <c r="AG14" s="34"/>
      <c r="AH14" s="34"/>
      <c r="AI14" s="34"/>
    </row>
    <row r="15" customHeight="1" spans="1:35">
      <c r="A15" s="12" t="str">
        <f t="shared" si="3"/>
        <v/>
      </c>
      <c r="B15" s="13"/>
      <c r="C15" s="9"/>
      <c r="D15" s="9"/>
      <c r="E15" s="9"/>
      <c r="F15" s="9"/>
      <c r="G15" s="9"/>
      <c r="H15" s="9"/>
      <c r="I15" s="16">
        <f t="shared" si="4"/>
        <v>0</v>
      </c>
      <c r="J15" s="16"/>
      <c r="K15" s="63" t="str">
        <f t="shared" si="5"/>
        <v/>
      </c>
      <c r="L15" s="92" t="str">
        <f t="shared" si="6"/>
        <v/>
      </c>
      <c r="M15" s="27"/>
      <c r="O15" s="28"/>
      <c r="P15" s="28"/>
      <c r="Q15" s="28"/>
      <c r="R15" s="28"/>
      <c r="S15" s="28"/>
      <c r="T15" s="28"/>
      <c r="U15" s="28"/>
      <c r="V15" s="28"/>
      <c r="W15" s="28"/>
      <c r="X15" s="34"/>
      <c r="Y15" s="28"/>
      <c r="Z15" s="34"/>
      <c r="AA15" s="34"/>
      <c r="AB15" s="34"/>
      <c r="AC15" s="34"/>
      <c r="AD15" s="34"/>
      <c r="AE15" s="34"/>
      <c r="AF15" s="44" t="str">
        <f t="shared" si="2"/>
        <v/>
      </c>
      <c r="AG15" s="34"/>
      <c r="AH15" s="34"/>
      <c r="AI15" s="34"/>
    </row>
    <row r="16" customHeight="1" spans="1:35">
      <c r="A16" s="12" t="str">
        <f t="shared" si="3"/>
        <v/>
      </c>
      <c r="B16" s="13"/>
      <c r="C16" s="9"/>
      <c r="D16" s="9"/>
      <c r="E16" s="9"/>
      <c r="F16" s="9"/>
      <c r="G16" s="9"/>
      <c r="H16" s="9"/>
      <c r="I16" s="16">
        <f t="shared" si="4"/>
        <v>0</v>
      </c>
      <c r="J16" s="16"/>
      <c r="K16" s="63" t="str">
        <f t="shared" si="5"/>
        <v/>
      </c>
      <c r="L16" s="92" t="str">
        <f t="shared" si="6"/>
        <v/>
      </c>
      <c r="M16" s="27"/>
      <c r="O16" s="28"/>
      <c r="P16" s="28"/>
      <c r="Q16" s="28"/>
      <c r="R16" s="28"/>
      <c r="S16" s="28"/>
      <c r="T16" s="28"/>
      <c r="U16" s="28"/>
      <c r="V16" s="28"/>
      <c r="W16" s="28"/>
      <c r="X16" s="34"/>
      <c r="Y16" s="28"/>
      <c r="Z16" s="34"/>
      <c r="AA16" s="34"/>
      <c r="AB16" s="34"/>
      <c r="AC16" s="34"/>
      <c r="AD16" s="34"/>
      <c r="AE16" s="34"/>
      <c r="AF16" s="44" t="str">
        <f t="shared" si="2"/>
        <v/>
      </c>
      <c r="AG16" s="34"/>
      <c r="AH16" s="34"/>
      <c r="AI16" s="34"/>
    </row>
    <row r="17" customHeight="1" spans="1:35">
      <c r="A17" s="12" t="str">
        <f t="shared" si="3"/>
        <v/>
      </c>
      <c r="B17" s="13"/>
      <c r="C17" s="9"/>
      <c r="D17" s="9"/>
      <c r="E17" s="9"/>
      <c r="F17" s="9"/>
      <c r="G17" s="9"/>
      <c r="H17" s="9"/>
      <c r="I17" s="16">
        <f t="shared" si="4"/>
        <v>0</v>
      </c>
      <c r="J17" s="16"/>
      <c r="K17" s="63" t="str">
        <f t="shared" si="5"/>
        <v/>
      </c>
      <c r="L17" s="92" t="str">
        <f t="shared" si="6"/>
        <v/>
      </c>
      <c r="M17" s="27"/>
      <c r="O17" s="28"/>
      <c r="P17" s="28"/>
      <c r="Q17" s="28"/>
      <c r="R17" s="28"/>
      <c r="S17" s="28"/>
      <c r="T17" s="28"/>
      <c r="U17" s="28"/>
      <c r="V17" s="28"/>
      <c r="W17" s="28"/>
      <c r="X17" s="34"/>
      <c r="Y17" s="28"/>
      <c r="Z17" s="34"/>
      <c r="AA17" s="34"/>
      <c r="AB17" s="34"/>
      <c r="AC17" s="34"/>
      <c r="AD17" s="34"/>
      <c r="AE17" s="34"/>
      <c r="AF17" s="44" t="str">
        <f t="shared" si="2"/>
        <v/>
      </c>
      <c r="AG17" s="34"/>
      <c r="AH17" s="34"/>
      <c r="AI17" s="34"/>
    </row>
    <row r="18" customHeight="1" spans="1:35">
      <c r="A18" s="12" t="str">
        <f t="shared" si="3"/>
        <v/>
      </c>
      <c r="B18" s="13"/>
      <c r="C18" s="9"/>
      <c r="D18" s="9"/>
      <c r="E18" s="9"/>
      <c r="F18" s="9"/>
      <c r="G18" s="9"/>
      <c r="H18" s="9"/>
      <c r="I18" s="16">
        <f t="shared" si="4"/>
        <v>0</v>
      </c>
      <c r="J18" s="16"/>
      <c r="K18" s="63" t="str">
        <f t="shared" si="5"/>
        <v/>
      </c>
      <c r="L18" s="92" t="str">
        <f t="shared" si="6"/>
        <v/>
      </c>
      <c r="M18" s="27"/>
      <c r="O18" s="28"/>
      <c r="P18" s="28"/>
      <c r="Q18" s="28"/>
      <c r="R18" s="28"/>
      <c r="S18" s="28"/>
      <c r="T18" s="28"/>
      <c r="U18" s="28"/>
      <c r="V18" s="28"/>
      <c r="W18" s="28"/>
      <c r="X18" s="34"/>
      <c r="Y18" s="28"/>
      <c r="Z18" s="34"/>
      <c r="AA18" s="34"/>
      <c r="AB18" s="34"/>
      <c r="AC18" s="34"/>
      <c r="AD18" s="34"/>
      <c r="AE18" s="34"/>
      <c r="AF18" s="44" t="str">
        <f t="shared" si="2"/>
        <v/>
      </c>
      <c r="AG18" s="34"/>
      <c r="AH18" s="34"/>
      <c r="AI18" s="34"/>
    </row>
    <row r="19" customHeight="1" spans="1:35">
      <c r="A19" s="12" t="str">
        <f t="shared" si="3"/>
        <v/>
      </c>
      <c r="B19" s="13"/>
      <c r="C19" s="9"/>
      <c r="D19" s="9"/>
      <c r="E19" s="9"/>
      <c r="F19" s="9"/>
      <c r="G19" s="9"/>
      <c r="H19" s="9"/>
      <c r="I19" s="16">
        <f t="shared" si="4"/>
        <v>0</v>
      </c>
      <c r="J19" s="16"/>
      <c r="K19" s="63" t="str">
        <f t="shared" si="5"/>
        <v/>
      </c>
      <c r="L19" s="92" t="str">
        <f t="shared" si="6"/>
        <v/>
      </c>
      <c r="M19" s="27"/>
      <c r="O19" s="28"/>
      <c r="P19" s="28"/>
      <c r="Q19" s="28"/>
      <c r="R19" s="28"/>
      <c r="S19" s="28"/>
      <c r="T19" s="28"/>
      <c r="U19" s="28"/>
      <c r="V19" s="28"/>
      <c r="W19" s="28"/>
      <c r="X19" s="34"/>
      <c r="Y19" s="28"/>
      <c r="Z19" s="34"/>
      <c r="AA19" s="34"/>
      <c r="AB19" s="34"/>
      <c r="AC19" s="34"/>
      <c r="AD19" s="34"/>
      <c r="AE19" s="34"/>
      <c r="AF19" s="44" t="str">
        <f t="shared" si="2"/>
        <v/>
      </c>
      <c r="AG19" s="34"/>
      <c r="AH19" s="34"/>
      <c r="AI19" s="34"/>
    </row>
    <row r="20" customHeight="1" spans="1:35">
      <c r="A20" s="12" t="str">
        <f t="shared" si="3"/>
        <v/>
      </c>
      <c r="B20" s="13"/>
      <c r="C20" s="9"/>
      <c r="D20" s="9"/>
      <c r="E20" s="9"/>
      <c r="F20" s="9"/>
      <c r="G20" s="9"/>
      <c r="H20" s="9"/>
      <c r="I20" s="16">
        <f t="shared" si="4"/>
        <v>0</v>
      </c>
      <c r="J20" s="16"/>
      <c r="K20" s="63" t="str">
        <f t="shared" si="5"/>
        <v/>
      </c>
      <c r="L20" s="92" t="str">
        <f t="shared" si="6"/>
        <v/>
      </c>
      <c r="M20" s="27"/>
      <c r="O20" s="28"/>
      <c r="P20" s="28"/>
      <c r="Q20" s="28"/>
      <c r="R20" s="28"/>
      <c r="S20" s="28"/>
      <c r="T20" s="28"/>
      <c r="U20" s="28"/>
      <c r="V20" s="28"/>
      <c r="W20" s="28"/>
      <c r="X20" s="34"/>
      <c r="Y20" s="28"/>
      <c r="Z20" s="34"/>
      <c r="AA20" s="34"/>
      <c r="AB20" s="34"/>
      <c r="AC20" s="34"/>
      <c r="AD20" s="34"/>
      <c r="AE20" s="34"/>
      <c r="AF20" s="44" t="str">
        <f t="shared" si="2"/>
        <v/>
      </c>
      <c r="AG20" s="34"/>
      <c r="AH20" s="34"/>
      <c r="AI20" s="34"/>
    </row>
    <row r="21" customHeight="1" spans="1:35">
      <c r="A21" s="12" t="str">
        <f t="shared" si="3"/>
        <v/>
      </c>
      <c r="B21" s="13"/>
      <c r="C21" s="9"/>
      <c r="D21" s="9"/>
      <c r="E21" s="9"/>
      <c r="F21" s="9"/>
      <c r="G21" s="9"/>
      <c r="H21" s="9"/>
      <c r="I21" s="16">
        <f t="shared" si="4"/>
        <v>0</v>
      </c>
      <c r="J21" s="16"/>
      <c r="K21" s="63" t="str">
        <f t="shared" si="5"/>
        <v/>
      </c>
      <c r="L21" s="92" t="str">
        <f t="shared" si="6"/>
        <v/>
      </c>
      <c r="M21" s="27"/>
      <c r="O21" s="28"/>
      <c r="P21" s="28"/>
      <c r="Q21" s="28"/>
      <c r="R21" s="28"/>
      <c r="S21" s="28"/>
      <c r="T21" s="28"/>
      <c r="U21" s="28"/>
      <c r="V21" s="28"/>
      <c r="W21" s="28"/>
      <c r="X21" s="34"/>
      <c r="Y21" s="28"/>
      <c r="Z21" s="34"/>
      <c r="AA21" s="34"/>
      <c r="AB21" s="34"/>
      <c r="AC21" s="34"/>
      <c r="AD21" s="34"/>
      <c r="AE21" s="34"/>
      <c r="AF21" s="44" t="str">
        <f t="shared" si="2"/>
        <v/>
      </c>
      <c r="AG21" s="34"/>
      <c r="AH21" s="34"/>
      <c r="AI21" s="34"/>
    </row>
    <row r="22" customHeight="1" spans="1:35">
      <c r="A22" s="12" t="str">
        <f t="shared" si="3"/>
        <v/>
      </c>
      <c r="B22" s="13"/>
      <c r="C22" s="9"/>
      <c r="D22" s="9"/>
      <c r="E22" s="9"/>
      <c r="F22" s="9"/>
      <c r="G22" s="9"/>
      <c r="H22" s="9"/>
      <c r="I22" s="16">
        <f t="shared" si="4"/>
        <v>0</v>
      </c>
      <c r="J22" s="16"/>
      <c r="K22" s="63" t="str">
        <f t="shared" si="5"/>
        <v/>
      </c>
      <c r="L22" s="92" t="str">
        <f t="shared" si="6"/>
        <v/>
      </c>
      <c r="M22" s="27"/>
      <c r="O22" s="28"/>
      <c r="P22" s="28"/>
      <c r="Q22" s="28"/>
      <c r="R22" s="28"/>
      <c r="S22" s="28"/>
      <c r="T22" s="28"/>
      <c r="U22" s="28"/>
      <c r="V22" s="28"/>
      <c r="W22" s="28"/>
      <c r="X22" s="34"/>
      <c r="Y22" s="28"/>
      <c r="Z22" s="34"/>
      <c r="AA22" s="34"/>
      <c r="AB22" s="34"/>
      <c r="AC22" s="34"/>
      <c r="AD22" s="34"/>
      <c r="AE22" s="34"/>
      <c r="AF22" s="44" t="str">
        <f t="shared" si="2"/>
        <v/>
      </c>
      <c r="AG22" s="34"/>
      <c r="AH22" s="34"/>
      <c r="AI22" s="34"/>
    </row>
    <row r="23" customHeight="1" spans="1:35">
      <c r="A23" s="12" t="str">
        <f t="shared" si="3"/>
        <v/>
      </c>
      <c r="B23" s="13"/>
      <c r="C23" s="9"/>
      <c r="D23" s="9"/>
      <c r="E23" s="9"/>
      <c r="F23" s="9"/>
      <c r="G23" s="9"/>
      <c r="H23" s="9"/>
      <c r="I23" s="16">
        <f t="shared" si="4"/>
        <v>0</v>
      </c>
      <c r="J23" s="16"/>
      <c r="K23" s="63" t="str">
        <f t="shared" si="5"/>
        <v/>
      </c>
      <c r="L23" s="92" t="str">
        <f t="shared" si="6"/>
        <v/>
      </c>
      <c r="M23" s="27"/>
      <c r="O23" s="28"/>
      <c r="P23" s="28"/>
      <c r="Q23" s="28"/>
      <c r="R23" s="28"/>
      <c r="S23" s="28"/>
      <c r="T23" s="28"/>
      <c r="U23" s="28"/>
      <c r="V23" s="28"/>
      <c r="W23" s="28"/>
      <c r="X23" s="34"/>
      <c r="Y23" s="28"/>
      <c r="Z23" s="34"/>
      <c r="AA23" s="34"/>
      <c r="AB23" s="34"/>
      <c r="AC23" s="34"/>
      <c r="AD23" s="34"/>
      <c r="AE23" s="34"/>
      <c r="AF23" s="44" t="str">
        <f t="shared" si="2"/>
        <v/>
      </c>
      <c r="AG23" s="34"/>
      <c r="AH23" s="34"/>
      <c r="AI23" s="34"/>
    </row>
    <row r="24" customHeight="1" spans="1:35">
      <c r="A24" s="12" t="str">
        <f t="shared" si="3"/>
        <v/>
      </c>
      <c r="B24" s="13"/>
      <c r="C24" s="9"/>
      <c r="D24" s="9"/>
      <c r="E24" s="9"/>
      <c r="F24" s="9"/>
      <c r="G24" s="9"/>
      <c r="H24" s="9"/>
      <c r="I24" s="16">
        <f t="shared" si="4"/>
        <v>0</v>
      </c>
      <c r="J24" s="16"/>
      <c r="K24" s="63" t="str">
        <f t="shared" si="5"/>
        <v/>
      </c>
      <c r="L24" s="92" t="str">
        <f t="shared" si="6"/>
        <v/>
      </c>
      <c r="M24" s="27"/>
      <c r="O24" s="28"/>
      <c r="P24" s="28"/>
      <c r="Q24" s="28"/>
      <c r="R24" s="28"/>
      <c r="S24" s="28"/>
      <c r="T24" s="28"/>
      <c r="U24" s="28"/>
      <c r="V24" s="28"/>
      <c r="W24" s="28"/>
      <c r="X24" s="34"/>
      <c r="Y24" s="28"/>
      <c r="Z24" s="34"/>
      <c r="AA24" s="34"/>
      <c r="AB24" s="34"/>
      <c r="AC24" s="34"/>
      <c r="AD24" s="34"/>
      <c r="AE24" s="34"/>
      <c r="AF24" s="44" t="str">
        <f t="shared" si="2"/>
        <v/>
      </c>
      <c r="AG24" s="34"/>
      <c r="AH24" s="34"/>
      <c r="AI24" s="34"/>
    </row>
    <row r="25" customHeight="1" spans="1:35">
      <c r="A25" s="12" t="str">
        <f t="shared" si="3"/>
        <v/>
      </c>
      <c r="B25" s="13"/>
      <c r="C25" s="9"/>
      <c r="D25" s="9"/>
      <c r="E25" s="9"/>
      <c r="F25" s="9"/>
      <c r="G25" s="9"/>
      <c r="H25" s="9"/>
      <c r="I25" s="16">
        <f t="shared" si="4"/>
        <v>0</v>
      </c>
      <c r="J25" s="16"/>
      <c r="K25" s="63" t="str">
        <f t="shared" si="5"/>
        <v/>
      </c>
      <c r="L25" s="92" t="str">
        <f t="shared" si="6"/>
        <v/>
      </c>
      <c r="M25" s="27"/>
      <c r="O25" s="28"/>
      <c r="P25" s="28"/>
      <c r="Q25" s="28"/>
      <c r="R25" s="28"/>
      <c r="S25" s="28"/>
      <c r="T25" s="28"/>
      <c r="U25" s="28"/>
      <c r="V25" s="28"/>
      <c r="W25" s="28"/>
      <c r="X25" s="34"/>
      <c r="Y25" s="28"/>
      <c r="Z25" s="34"/>
      <c r="AA25" s="34"/>
      <c r="AB25" s="34"/>
      <c r="AC25" s="34"/>
      <c r="AD25" s="34"/>
      <c r="AE25" s="34"/>
      <c r="AF25" s="44" t="str">
        <f t="shared" si="2"/>
        <v/>
      </c>
      <c r="AG25" s="34"/>
      <c r="AH25" s="34"/>
      <c r="AI25" s="34"/>
    </row>
    <row r="26" customHeight="1" spans="1:35">
      <c r="A26" s="12" t="str">
        <f t="shared" si="3"/>
        <v/>
      </c>
      <c r="B26" s="13"/>
      <c r="C26" s="9"/>
      <c r="D26" s="9"/>
      <c r="E26" s="9"/>
      <c r="F26" s="9"/>
      <c r="G26" s="9"/>
      <c r="H26" s="9"/>
      <c r="I26" s="16">
        <f t="shared" si="4"/>
        <v>0</v>
      </c>
      <c r="J26" s="16"/>
      <c r="K26" s="63" t="str">
        <f t="shared" si="5"/>
        <v/>
      </c>
      <c r="L26" s="92" t="str">
        <f t="shared" si="6"/>
        <v/>
      </c>
      <c r="M26" s="27"/>
      <c r="O26" s="28"/>
      <c r="P26" s="28"/>
      <c r="Q26" s="28"/>
      <c r="R26" s="28"/>
      <c r="S26" s="28"/>
      <c r="T26" s="28"/>
      <c r="U26" s="28"/>
      <c r="V26" s="28"/>
      <c r="W26" s="28"/>
      <c r="X26" s="34"/>
      <c r="Y26" s="28"/>
      <c r="Z26" s="34"/>
      <c r="AA26" s="34"/>
      <c r="AB26" s="34"/>
      <c r="AC26" s="34"/>
      <c r="AD26" s="34"/>
      <c r="AE26" s="34"/>
      <c r="AF26" s="44" t="str">
        <f t="shared" si="2"/>
        <v/>
      </c>
      <c r="AG26" s="34"/>
      <c r="AH26" s="34"/>
      <c r="AI26" s="34"/>
    </row>
    <row r="27" customHeight="1" spans="1:13">
      <c r="A27" s="17" t="s">
        <v>741</v>
      </c>
      <c r="B27" s="14"/>
      <c r="C27" s="9"/>
      <c r="D27" s="9"/>
      <c r="E27" s="9"/>
      <c r="F27" s="9"/>
      <c r="G27" s="16">
        <f>SUM(G7:G26)</f>
        <v>0</v>
      </c>
      <c r="H27" s="16">
        <f>SUM(H7:H26)</f>
        <v>0</v>
      </c>
      <c r="I27" s="16">
        <f>SUM(I7:I26)</f>
        <v>0</v>
      </c>
      <c r="J27" s="16">
        <f>SUM(J7:J26)</f>
        <v>0</v>
      </c>
      <c r="K27" s="63" t="str">
        <f t="shared" si="5"/>
        <v/>
      </c>
      <c r="L27" s="92" t="str">
        <f t="shared" si="6"/>
        <v/>
      </c>
      <c r="M27" s="27"/>
    </row>
    <row r="28" customHeight="1" spans="1:10">
      <c r="A28" s="3" t="str">
        <f>基本信息输入表!$K$6&amp;"填表人："&amp;基本信息输入表!$M$81</f>
        <v>被评估单位填表人：</v>
      </c>
      <c r="J28" s="3" t="str">
        <f>"评估人员："&amp;基本信息输入表!$Q$81</f>
        <v>评估人员：</v>
      </c>
    </row>
    <row r="29" customHeight="1" spans="1:1">
      <c r="A29" s="3" t="str">
        <f>"填表日期："&amp;YEAR(基本信息输入表!$O$81)&amp;"年"&amp;MONTH(基本信息输入表!$O$81)&amp;"月"&amp;DAY(基本信息输入表!$O$81)&amp;"日"</f>
        <v>填表日期：1900年1月0日</v>
      </c>
    </row>
    <row r="30" customHeight="1" spans="14:14">
      <c r="N30" s="29" t="s">
        <v>466</v>
      </c>
    </row>
  </sheetData>
  <mergeCells count="25">
    <mergeCell ref="A2:M2"/>
    <mergeCell ref="A3:M3"/>
    <mergeCell ref="O4:T4"/>
    <mergeCell ref="U4:AB4"/>
    <mergeCell ref="AC4:AE4"/>
    <mergeCell ref="AF4:AI4"/>
    <mergeCell ref="A5:D5"/>
    <mergeCell ref="U5:X5"/>
    <mergeCell ref="Y5:Z5"/>
    <mergeCell ref="A27:B27"/>
    <mergeCell ref="O5:O6"/>
    <mergeCell ref="P5:P6"/>
    <mergeCell ref="Q5:Q6"/>
    <mergeCell ref="R5:R6"/>
    <mergeCell ref="S5:S6"/>
    <mergeCell ref="T5:T6"/>
    <mergeCell ref="AA5:AA6"/>
    <mergeCell ref="AB5:AB6"/>
    <mergeCell ref="AC5:AC6"/>
    <mergeCell ref="AD5:AD6"/>
    <mergeCell ref="AE5:AE6"/>
    <mergeCell ref="AF5:AF6"/>
    <mergeCell ref="AG5:AG6"/>
    <mergeCell ref="AH5:AH6"/>
    <mergeCell ref="AI5:AI6"/>
  </mergeCells>
  <dataValidations count="3">
    <dataValidation type="list" allowBlank="1" showInputMessage="1" showErrorMessage="1" sqref="Y7:Y26">
      <formula1>基本信息输入表!$A$126:$A$128</formula1>
    </dataValidation>
    <dataValidation type="list" allowBlank="1" showInputMessage="1" showErrorMessage="1" sqref="O7:R26">
      <formula1>$A$108:$A$109</formula1>
    </dataValidation>
    <dataValidation type="list" allowBlank="1" showInputMessage="1" showErrorMessage="1" sqref="U7:W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6" fitToHeight="1000" orientation="landscape"/>
  <headerFooter scaleWithDoc="0">
    <oddFooter>&amp;R&amp;"宋体,常规"&amp;10&amp;P/&amp;N</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K29"/>
  <sheetViews>
    <sheetView view="pageBreakPreview" zoomScale="98" zoomScaleNormal="100" workbookViewId="0">
      <pane xSplit="1" ySplit="6" topLeftCell="B7" activePane="bottomRight" state="frozen"/>
      <selection/>
      <selection pane="topRight"/>
      <selection pane="bottomLeft"/>
      <selection pane="bottomRight" activeCell="I6" sqref="I6:J20"/>
    </sheetView>
  </sheetViews>
  <sheetFormatPr defaultColWidth="9" defaultRowHeight="13"/>
  <cols>
    <col min="1" max="1" width="4.625" style="75" customWidth="1"/>
    <col min="2" max="2" width="36.375" style="74" customWidth="1"/>
    <col min="3" max="3" width="10.125" style="74" customWidth="1"/>
    <col min="4" max="6" width="18.125" style="74" customWidth="1"/>
    <col min="7" max="7" width="11.625" style="74" customWidth="1"/>
    <col min="8" max="8" width="12.875" style="74" customWidth="1"/>
    <col min="9" max="9" width="7.375" style="74" customWidth="1"/>
    <col min="10" max="10" width="8.375" style="77" customWidth="1"/>
    <col min="11" max="11" width="13.625" style="74" customWidth="1"/>
    <col min="12" max="16384" width="9" style="74"/>
  </cols>
  <sheetData>
    <row r="1" ht="30" customHeight="1" spans="1:11">
      <c r="A1" s="79" t="s">
        <v>1471</v>
      </c>
      <c r="B1" s="79"/>
      <c r="C1" s="79"/>
      <c r="D1" s="79"/>
      <c r="E1" s="79"/>
      <c r="F1" s="79"/>
      <c r="G1" s="79"/>
      <c r="H1" s="79"/>
      <c r="I1" s="79"/>
      <c r="J1" s="79"/>
      <c r="K1" s="79"/>
    </row>
    <row r="2" ht="14.25" customHeight="1" spans="1:11">
      <c r="A2" s="75" t="str">
        <f>"评估基准日："&amp;TEXT(基本信息输入表!M7,"yyyy年mm月dd日")</f>
        <v>评估基准日：2024年06月30日</v>
      </c>
      <c r="B2" s="75"/>
      <c r="C2" s="75"/>
      <c r="D2" s="75"/>
      <c r="E2" s="75"/>
      <c r="F2" s="75"/>
      <c r="G2" s="75"/>
      <c r="H2" s="75"/>
      <c r="I2" s="75"/>
      <c r="J2" s="75"/>
      <c r="K2" s="75"/>
    </row>
    <row r="3" ht="14.25" customHeight="1" spans="11:11">
      <c r="K3" s="101" t="s">
        <v>1472</v>
      </c>
    </row>
    <row r="4" ht="14.25" customHeight="1" spans="11:11">
      <c r="K4" s="89"/>
    </row>
    <row r="5" ht="14.25" customHeight="1" spans="1:11">
      <c r="A5" s="80" t="str">
        <f>基本信息输入表!K6&amp;"："&amp;基本信息输入表!M6</f>
        <v>被评估单位：贵州天然气能源投资股份有限公司</v>
      </c>
      <c r="K5" s="89" t="s">
        <v>1473</v>
      </c>
    </row>
    <row r="6" s="75" customFormat="1" ht="16.5" customHeight="1" spans="1:11">
      <c r="A6" s="61" t="s">
        <v>1474</v>
      </c>
      <c r="B6" s="61" t="s">
        <v>1475</v>
      </c>
      <c r="C6" s="61" t="s">
        <v>1476</v>
      </c>
      <c r="D6" s="61" t="s">
        <v>1477</v>
      </c>
      <c r="E6" s="10" t="s">
        <v>440</v>
      </c>
      <c r="F6" s="10" t="s">
        <v>441</v>
      </c>
      <c r="G6" s="11" t="s">
        <v>442</v>
      </c>
      <c r="H6" s="61" t="s">
        <v>1478</v>
      </c>
      <c r="I6" s="61" t="s">
        <v>1461</v>
      </c>
      <c r="J6" s="62" t="s">
        <v>865</v>
      </c>
      <c r="K6" s="61" t="s">
        <v>1479</v>
      </c>
    </row>
    <row r="7" s="76" customFormat="1" ht="15.6" customHeight="1" spans="1:11">
      <c r="A7" s="82">
        <v>1</v>
      </c>
      <c r="B7" s="99"/>
      <c r="C7" s="82"/>
      <c r="D7" s="100"/>
      <c r="E7" s="9"/>
      <c r="F7" s="9"/>
      <c r="G7" s="16">
        <f>E7+F7</f>
        <v>0</v>
      </c>
      <c r="H7" s="63"/>
      <c r="I7" s="63" t="str">
        <f t="shared" ref="I7:I27" si="0">IF(H7=G7,"",H7-G7)</f>
        <v/>
      </c>
      <c r="J7" s="92" t="str">
        <f t="shared" ref="J7:J27" si="1">IF(OR(G7=0,H7=G7),"",ROUND(I7/ABS(G7),4))</f>
        <v/>
      </c>
      <c r="K7" s="82"/>
    </row>
    <row r="8" s="76" customFormat="1" ht="15.6" customHeight="1" spans="1:11">
      <c r="A8" s="82"/>
      <c r="B8" s="100"/>
      <c r="C8" s="82"/>
      <c r="D8" s="100"/>
      <c r="E8" s="9"/>
      <c r="F8" s="9"/>
      <c r="G8" s="16">
        <f t="shared" ref="G8:G26" si="2">E8+F8</f>
        <v>0</v>
      </c>
      <c r="H8" s="63"/>
      <c r="I8" s="63" t="str">
        <f t="shared" si="0"/>
        <v/>
      </c>
      <c r="J8" s="92" t="str">
        <f t="shared" si="1"/>
        <v/>
      </c>
      <c r="K8" s="82"/>
    </row>
    <row r="9" s="76" customFormat="1" ht="15.6" customHeight="1" spans="1:11">
      <c r="A9" s="82"/>
      <c r="B9" s="100"/>
      <c r="C9" s="82"/>
      <c r="D9" s="100"/>
      <c r="E9" s="9"/>
      <c r="F9" s="9"/>
      <c r="G9" s="16">
        <f t="shared" si="2"/>
        <v>0</v>
      </c>
      <c r="H9" s="63"/>
      <c r="I9" s="63" t="str">
        <f t="shared" si="0"/>
        <v/>
      </c>
      <c r="J9" s="92" t="str">
        <f t="shared" si="1"/>
        <v/>
      </c>
      <c r="K9" s="82"/>
    </row>
    <row r="10" s="76" customFormat="1" ht="15.6" customHeight="1" spans="1:11">
      <c r="A10" s="82"/>
      <c r="B10" s="100"/>
      <c r="C10" s="82"/>
      <c r="D10" s="100"/>
      <c r="E10" s="9"/>
      <c r="F10" s="9"/>
      <c r="G10" s="16">
        <f t="shared" si="2"/>
        <v>0</v>
      </c>
      <c r="H10" s="63"/>
      <c r="I10" s="63" t="str">
        <f t="shared" si="0"/>
        <v/>
      </c>
      <c r="J10" s="92" t="str">
        <f t="shared" si="1"/>
        <v/>
      </c>
      <c r="K10" s="82"/>
    </row>
    <row r="11" s="76" customFormat="1" ht="15.6" customHeight="1" spans="1:11">
      <c r="A11" s="82"/>
      <c r="B11" s="100"/>
      <c r="C11" s="82"/>
      <c r="D11" s="100"/>
      <c r="E11" s="9"/>
      <c r="F11" s="9"/>
      <c r="G11" s="16">
        <f t="shared" si="2"/>
        <v>0</v>
      </c>
      <c r="H11" s="63"/>
      <c r="I11" s="63" t="str">
        <f t="shared" si="0"/>
        <v/>
      </c>
      <c r="J11" s="92" t="str">
        <f t="shared" si="1"/>
        <v/>
      </c>
      <c r="K11" s="82"/>
    </row>
    <row r="12" s="76" customFormat="1" ht="15.6" customHeight="1" spans="1:11">
      <c r="A12" s="82"/>
      <c r="B12" s="100"/>
      <c r="C12" s="82"/>
      <c r="D12" s="100"/>
      <c r="E12" s="100"/>
      <c r="F12" s="100"/>
      <c r="G12" s="16">
        <f t="shared" si="2"/>
        <v>0</v>
      </c>
      <c r="H12" s="63"/>
      <c r="I12" s="63" t="str">
        <f t="shared" si="0"/>
        <v/>
      </c>
      <c r="J12" s="92" t="str">
        <f t="shared" si="1"/>
        <v/>
      </c>
      <c r="K12" s="82"/>
    </row>
    <row r="13" s="76" customFormat="1" ht="15.6" customHeight="1" spans="1:11">
      <c r="A13" s="82"/>
      <c r="B13" s="100"/>
      <c r="C13" s="82"/>
      <c r="D13" s="100"/>
      <c r="E13" s="100"/>
      <c r="F13" s="100"/>
      <c r="G13" s="16">
        <f t="shared" si="2"/>
        <v>0</v>
      </c>
      <c r="H13" s="63"/>
      <c r="I13" s="63" t="str">
        <f t="shared" si="0"/>
        <v/>
      </c>
      <c r="J13" s="92" t="str">
        <f t="shared" si="1"/>
        <v/>
      </c>
      <c r="K13" s="82"/>
    </row>
    <row r="14" s="76" customFormat="1" ht="15.6" customHeight="1" spans="1:11">
      <c r="A14" s="82"/>
      <c r="B14" s="100"/>
      <c r="C14" s="82"/>
      <c r="D14" s="100"/>
      <c r="E14" s="100"/>
      <c r="F14" s="100"/>
      <c r="G14" s="16">
        <f t="shared" si="2"/>
        <v>0</v>
      </c>
      <c r="H14" s="63"/>
      <c r="I14" s="63" t="str">
        <f t="shared" si="0"/>
        <v/>
      </c>
      <c r="J14" s="92" t="str">
        <f t="shared" si="1"/>
        <v/>
      </c>
      <c r="K14" s="82"/>
    </row>
    <row r="15" s="76" customFormat="1" ht="15.6" customHeight="1" spans="1:11">
      <c r="A15" s="82"/>
      <c r="B15" s="100"/>
      <c r="C15" s="82"/>
      <c r="D15" s="100"/>
      <c r="E15" s="100"/>
      <c r="F15" s="100"/>
      <c r="G15" s="16">
        <f t="shared" si="2"/>
        <v>0</v>
      </c>
      <c r="H15" s="63"/>
      <c r="I15" s="63" t="str">
        <f t="shared" si="0"/>
        <v/>
      </c>
      <c r="J15" s="92" t="str">
        <f t="shared" si="1"/>
        <v/>
      </c>
      <c r="K15" s="82"/>
    </row>
    <row r="16" s="76" customFormat="1" ht="15.6" customHeight="1" spans="1:11">
      <c r="A16" s="82"/>
      <c r="B16" s="100"/>
      <c r="C16" s="82"/>
      <c r="D16" s="100"/>
      <c r="E16" s="100"/>
      <c r="F16" s="100"/>
      <c r="G16" s="16">
        <f t="shared" si="2"/>
        <v>0</v>
      </c>
      <c r="H16" s="63"/>
      <c r="I16" s="63" t="str">
        <f t="shared" si="0"/>
        <v/>
      </c>
      <c r="J16" s="92" t="str">
        <f t="shared" si="1"/>
        <v/>
      </c>
      <c r="K16" s="82"/>
    </row>
    <row r="17" s="76" customFormat="1" ht="15.6" customHeight="1" spans="1:11">
      <c r="A17" s="82"/>
      <c r="B17" s="100"/>
      <c r="C17" s="82"/>
      <c r="D17" s="100"/>
      <c r="E17" s="100"/>
      <c r="F17" s="100"/>
      <c r="G17" s="16">
        <f t="shared" si="2"/>
        <v>0</v>
      </c>
      <c r="H17" s="63"/>
      <c r="I17" s="63" t="str">
        <f t="shared" si="0"/>
        <v/>
      </c>
      <c r="J17" s="92" t="str">
        <f t="shared" si="1"/>
        <v/>
      </c>
      <c r="K17" s="82"/>
    </row>
    <row r="18" s="76" customFormat="1" ht="15.6" customHeight="1" spans="1:11">
      <c r="A18" s="82"/>
      <c r="B18" s="100"/>
      <c r="C18" s="82"/>
      <c r="D18" s="100"/>
      <c r="E18" s="100"/>
      <c r="F18" s="100"/>
      <c r="G18" s="16">
        <f t="shared" si="2"/>
        <v>0</v>
      </c>
      <c r="H18" s="63"/>
      <c r="I18" s="63" t="str">
        <f t="shared" si="0"/>
        <v/>
      </c>
      <c r="J18" s="92" t="str">
        <f t="shared" si="1"/>
        <v/>
      </c>
      <c r="K18" s="82"/>
    </row>
    <row r="19" s="76" customFormat="1" ht="15.6" customHeight="1" spans="1:11">
      <c r="A19" s="82"/>
      <c r="B19" s="100"/>
      <c r="C19" s="82"/>
      <c r="D19" s="100"/>
      <c r="E19" s="100"/>
      <c r="F19" s="100"/>
      <c r="G19" s="16">
        <f t="shared" si="2"/>
        <v>0</v>
      </c>
      <c r="H19" s="63"/>
      <c r="I19" s="63" t="str">
        <f t="shared" si="0"/>
        <v/>
      </c>
      <c r="J19" s="92" t="str">
        <f t="shared" si="1"/>
        <v/>
      </c>
      <c r="K19" s="82"/>
    </row>
    <row r="20" s="76" customFormat="1" ht="15.6" customHeight="1" spans="1:11">
      <c r="A20" s="82"/>
      <c r="B20" s="100"/>
      <c r="C20" s="82"/>
      <c r="D20" s="100"/>
      <c r="E20" s="100"/>
      <c r="F20" s="100"/>
      <c r="G20" s="16">
        <f t="shared" si="2"/>
        <v>0</v>
      </c>
      <c r="H20" s="63"/>
      <c r="I20" s="63" t="str">
        <f t="shared" si="0"/>
        <v/>
      </c>
      <c r="J20" s="92" t="str">
        <f t="shared" si="1"/>
        <v/>
      </c>
      <c r="K20" s="82"/>
    </row>
    <row r="21" s="76" customFormat="1" ht="15.6" customHeight="1" spans="1:11">
      <c r="A21" s="82"/>
      <c r="B21" s="84"/>
      <c r="C21" s="82"/>
      <c r="D21" s="84"/>
      <c r="E21" s="84"/>
      <c r="F21" s="84"/>
      <c r="G21" s="16">
        <f t="shared" si="2"/>
        <v>0</v>
      </c>
      <c r="H21" s="63"/>
      <c r="I21" s="63" t="str">
        <f t="shared" si="0"/>
        <v/>
      </c>
      <c r="J21" s="92" t="str">
        <f t="shared" si="1"/>
        <v/>
      </c>
      <c r="K21" s="82"/>
    </row>
    <row r="22" s="76" customFormat="1" ht="15.6" customHeight="1" spans="1:11">
      <c r="A22" s="82"/>
      <c r="B22" s="84"/>
      <c r="C22" s="82"/>
      <c r="D22" s="84"/>
      <c r="E22" s="84"/>
      <c r="F22" s="84"/>
      <c r="G22" s="16">
        <f t="shared" si="2"/>
        <v>0</v>
      </c>
      <c r="H22" s="63"/>
      <c r="I22" s="63" t="str">
        <f t="shared" si="0"/>
        <v/>
      </c>
      <c r="J22" s="92" t="str">
        <f t="shared" si="1"/>
        <v/>
      </c>
      <c r="K22" s="82"/>
    </row>
    <row r="23" s="76" customFormat="1" ht="15.6" customHeight="1" spans="1:11">
      <c r="A23" s="82"/>
      <c r="B23" s="84"/>
      <c r="C23" s="82"/>
      <c r="D23" s="84"/>
      <c r="E23" s="84"/>
      <c r="F23" s="84"/>
      <c r="G23" s="16">
        <f t="shared" si="2"/>
        <v>0</v>
      </c>
      <c r="H23" s="63"/>
      <c r="I23" s="63" t="str">
        <f t="shared" si="0"/>
        <v/>
      </c>
      <c r="J23" s="92" t="str">
        <f t="shared" si="1"/>
        <v/>
      </c>
      <c r="K23" s="82"/>
    </row>
    <row r="24" s="76" customFormat="1" ht="15.6" customHeight="1" spans="1:11">
      <c r="A24" s="82"/>
      <c r="B24" s="84"/>
      <c r="C24" s="82"/>
      <c r="D24" s="84"/>
      <c r="E24" s="84"/>
      <c r="F24" s="84"/>
      <c r="G24" s="16">
        <f t="shared" si="2"/>
        <v>0</v>
      </c>
      <c r="H24" s="63"/>
      <c r="I24" s="63" t="str">
        <f t="shared" si="0"/>
        <v/>
      </c>
      <c r="J24" s="92" t="str">
        <f t="shared" si="1"/>
        <v/>
      </c>
      <c r="K24" s="82"/>
    </row>
    <row r="25" s="76" customFormat="1" ht="15.6" customHeight="1" spans="1:11">
      <c r="A25" s="82"/>
      <c r="B25" s="100"/>
      <c r="C25" s="82"/>
      <c r="D25" s="100"/>
      <c r="E25" s="100"/>
      <c r="F25" s="100"/>
      <c r="G25" s="16">
        <f t="shared" si="2"/>
        <v>0</v>
      </c>
      <c r="H25" s="63"/>
      <c r="I25" s="63" t="str">
        <f t="shared" si="0"/>
        <v/>
      </c>
      <c r="J25" s="92" t="str">
        <f t="shared" si="1"/>
        <v/>
      </c>
      <c r="K25" s="82"/>
    </row>
    <row r="26" s="75" customFormat="1" ht="15.6" customHeight="1" spans="1:11">
      <c r="A26" s="61"/>
      <c r="B26" s="61"/>
      <c r="C26" s="61"/>
      <c r="D26" s="61"/>
      <c r="E26" s="61"/>
      <c r="F26" s="61"/>
      <c r="G26" s="16">
        <f t="shared" si="2"/>
        <v>0</v>
      </c>
      <c r="H26" s="61"/>
      <c r="I26" s="63" t="str">
        <f t="shared" si="0"/>
        <v/>
      </c>
      <c r="J26" s="92" t="str">
        <f t="shared" si="1"/>
        <v/>
      </c>
      <c r="K26" s="61"/>
    </row>
    <row r="27" ht="15.6" customHeight="1" spans="1:11">
      <c r="A27" s="86" t="s">
        <v>867</v>
      </c>
      <c r="B27" s="86"/>
      <c r="C27" s="87"/>
      <c r="D27" s="87"/>
      <c r="E27" s="88">
        <f>SUM(E7:E26)</f>
        <v>0</v>
      </c>
      <c r="F27" s="88">
        <f>SUM(F7:F26)</f>
        <v>0</v>
      </c>
      <c r="G27" s="88">
        <f>SUM(G7:G26)</f>
        <v>0</v>
      </c>
      <c r="H27" s="88">
        <f>SUM(H7:H26)</f>
        <v>0</v>
      </c>
      <c r="I27" s="63" t="str">
        <f t="shared" si="0"/>
        <v/>
      </c>
      <c r="J27" s="92" t="str">
        <f t="shared" si="1"/>
        <v/>
      </c>
      <c r="K27" s="91"/>
    </row>
    <row r="28" s="48" customFormat="1" ht="14.25" customHeight="1" spans="1:7">
      <c r="A28" s="48" t="s">
        <v>870</v>
      </c>
      <c r="G28" s="48" t="s">
        <v>871</v>
      </c>
    </row>
    <row r="29" s="48" customFormat="1" ht="14.25" customHeight="1" spans="1:1">
      <c r="A29" s="55" t="s">
        <v>872</v>
      </c>
    </row>
  </sheetData>
  <mergeCells count="3">
    <mergeCell ref="A1:K1"/>
    <mergeCell ref="A2:K2"/>
    <mergeCell ref="A27:B27"/>
  </mergeCells>
  <hyperlinks>
    <hyperlink ref="K3" location="基本情况!A1" display="表5-6"/>
  </hyperlinks>
  <pageMargins left="0.7" right="0.7" top="0.75" bottom="0.75" header="0.3" footer="0.3"/>
  <pageSetup paperSize="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29"/>
  <sheetViews>
    <sheetView showGridLines="0" workbookViewId="0">
      <selection activeCell="G22" sqref="G22"/>
    </sheetView>
  </sheetViews>
  <sheetFormatPr defaultColWidth="9" defaultRowHeight="15.75" customHeight="1"/>
  <cols>
    <col min="1" max="1" width="7.75" style="3" customWidth="1"/>
    <col min="2" max="2" width="30" style="3" customWidth="1"/>
    <col min="3" max="3" width="13.75" style="3" customWidth="1"/>
    <col min="4" max="5" width="15.625" style="3" customWidth="1" outlineLevel="1"/>
    <col min="6" max="7" width="15.625" style="3" customWidth="1"/>
    <col min="8" max="9" width="7.875" style="3" customWidth="1"/>
    <col min="10" max="10" width="11.125" style="3" customWidth="1"/>
    <col min="11" max="11" width="9" style="3"/>
    <col min="12" max="14" width="5.625" style="4" customWidth="1" outlineLevel="1"/>
    <col min="15" max="15" width="14.75" style="4" customWidth="1" outlineLevel="1"/>
    <col min="16" max="16" width="13.625" style="4" customWidth="1"/>
    <col min="17" max="19" width="5.625" style="4" customWidth="1" outlineLevel="1"/>
    <col min="20" max="21" width="8.625" style="4" customWidth="1" outlineLevel="1"/>
    <col min="22" max="22" width="14.625" style="4" customWidth="1" outlineLevel="1"/>
    <col min="23" max="23" width="13.625" style="4" customWidth="1"/>
    <col min="24" max="24" width="10.75" style="4" customWidth="1" outlineLevel="1"/>
    <col min="25" max="25" width="8.625" style="4" customWidth="1" outlineLevel="1"/>
    <col min="26" max="26" width="13.75" style="4" customWidth="1"/>
    <col min="27" max="29" width="13.625" style="4" customWidth="1" outlineLevel="1"/>
    <col min="30" max="30" width="13.625" style="4" customWidth="1"/>
    <col min="31" max="16384" width="9" style="3"/>
  </cols>
  <sheetData>
    <row r="1" customHeight="1" spans="1:1">
      <c r="A1" s="5" t="s">
        <v>435</v>
      </c>
    </row>
    <row r="2" s="1" customFormat="1" ht="30" customHeight="1" spans="1:30">
      <c r="A2" s="6" t="s">
        <v>1480</v>
      </c>
      <c r="B2" s="6"/>
      <c r="C2" s="6"/>
      <c r="D2" s="6"/>
      <c r="E2" s="6"/>
      <c r="F2" s="6"/>
      <c r="G2" s="6"/>
      <c r="H2" s="6"/>
      <c r="I2" s="6"/>
      <c r="J2" s="6"/>
      <c r="L2" s="18"/>
      <c r="M2" s="18"/>
      <c r="N2" s="18"/>
      <c r="O2" s="18"/>
      <c r="P2" s="18"/>
      <c r="Q2" s="18"/>
      <c r="R2" s="18"/>
      <c r="S2" s="18"/>
      <c r="T2" s="18"/>
      <c r="U2" s="18"/>
      <c r="V2" s="18"/>
      <c r="W2" s="18"/>
      <c r="X2" s="18"/>
      <c r="Y2" s="18"/>
      <c r="Z2" s="18"/>
      <c r="AA2" s="18"/>
      <c r="AB2" s="18"/>
      <c r="AC2" s="18"/>
      <c r="AD2" s="18"/>
    </row>
    <row r="3" customHeight="1" spans="1:30">
      <c r="A3" s="2" t="str">
        <f>"评估基准日："&amp;TEXT(基本信息输入表!M7,"yyyy年mm月dd日")</f>
        <v>评估基准日：2024年06月30日</v>
      </c>
      <c r="B3" s="2"/>
      <c r="C3" s="2"/>
      <c r="D3" s="2"/>
      <c r="E3" s="2"/>
      <c r="F3" s="2"/>
      <c r="G3" s="2"/>
      <c r="H3" s="2"/>
      <c r="I3" s="2"/>
      <c r="J3" s="2"/>
      <c r="L3" s="18"/>
      <c r="M3" s="18"/>
      <c r="N3" s="18"/>
      <c r="O3" s="18"/>
      <c r="P3" s="18"/>
      <c r="Q3" s="18"/>
      <c r="R3" s="18"/>
      <c r="S3" s="18"/>
      <c r="T3" s="18"/>
      <c r="U3" s="18"/>
      <c r="V3" s="18"/>
      <c r="W3" s="18"/>
      <c r="X3" s="18"/>
      <c r="Y3" s="18"/>
      <c r="Z3" s="18"/>
      <c r="AA3" s="18"/>
      <c r="AB3" s="18"/>
      <c r="AC3" s="18"/>
      <c r="AD3" s="18"/>
    </row>
    <row r="4" ht="14.1" customHeight="1" spans="1:30">
      <c r="A4" s="2"/>
      <c r="B4" s="2"/>
      <c r="C4" s="2"/>
      <c r="D4" s="2"/>
      <c r="E4" s="2"/>
      <c r="F4" s="2"/>
      <c r="G4" s="2"/>
      <c r="H4" s="2"/>
      <c r="I4" s="2"/>
      <c r="J4" s="19" t="s">
        <v>1481</v>
      </c>
      <c r="L4" s="20" t="s">
        <v>598</v>
      </c>
      <c r="M4" s="20"/>
      <c r="N4" s="20"/>
      <c r="O4" s="20"/>
      <c r="P4" s="20"/>
      <c r="Q4" s="30" t="s">
        <v>599</v>
      </c>
      <c r="R4" s="31"/>
      <c r="S4" s="31"/>
      <c r="T4" s="31"/>
      <c r="U4" s="31"/>
      <c r="V4" s="31"/>
      <c r="W4" s="32"/>
      <c r="X4" s="36" t="s">
        <v>600</v>
      </c>
      <c r="Y4" s="36"/>
      <c r="Z4" s="37"/>
      <c r="AA4" s="33" t="s">
        <v>601</v>
      </c>
      <c r="AB4" s="33"/>
      <c r="AC4" s="33"/>
      <c r="AD4" s="33"/>
    </row>
    <row r="5" customHeight="1" spans="1:30">
      <c r="A5" s="3" t="str">
        <f>基本信息输入表!K6&amp;"："&amp;基本信息输入表!M6</f>
        <v>被评估单位：贵州天然气能源投资股份有限公司</v>
      </c>
      <c r="J5" s="21" t="s">
        <v>469</v>
      </c>
      <c r="L5" s="20" t="s">
        <v>602</v>
      </c>
      <c r="M5" s="23" t="s">
        <v>630</v>
      </c>
      <c r="N5" s="23" t="s">
        <v>604</v>
      </c>
      <c r="O5" s="20" t="s">
        <v>605</v>
      </c>
      <c r="P5" s="20"/>
      <c r="Q5" s="30" t="s">
        <v>606</v>
      </c>
      <c r="R5" s="31"/>
      <c r="S5" s="32"/>
      <c r="T5" s="33" t="s">
        <v>607</v>
      </c>
      <c r="U5" s="33"/>
      <c r="V5" s="33" t="s">
        <v>608</v>
      </c>
      <c r="W5" s="38"/>
      <c r="X5" s="39" t="s">
        <v>1456</v>
      </c>
      <c r="Y5" s="20" t="s">
        <v>443</v>
      </c>
      <c r="Z5" s="40"/>
      <c r="AA5" s="38" t="s">
        <v>610</v>
      </c>
      <c r="AB5" s="38" t="s">
        <v>611</v>
      </c>
      <c r="AC5" s="33" t="s">
        <v>612</v>
      </c>
      <c r="AD5" s="38"/>
    </row>
    <row r="6" s="2" customFormat="1" customHeight="1" spans="1:30">
      <c r="A6" s="9" t="s">
        <v>470</v>
      </c>
      <c r="B6" s="9" t="s">
        <v>876</v>
      </c>
      <c r="C6" s="9" t="s">
        <v>731</v>
      </c>
      <c r="D6" s="10" t="s">
        <v>440</v>
      </c>
      <c r="E6" s="10" t="s">
        <v>441</v>
      </c>
      <c r="F6" s="11" t="s">
        <v>442</v>
      </c>
      <c r="G6" s="9" t="s">
        <v>443</v>
      </c>
      <c r="H6" s="61" t="s">
        <v>1461</v>
      </c>
      <c r="I6" s="62" t="s">
        <v>865</v>
      </c>
      <c r="J6" s="9" t="s">
        <v>588</v>
      </c>
      <c r="L6" s="20"/>
      <c r="M6" s="20"/>
      <c r="N6" s="20"/>
      <c r="O6" s="20"/>
      <c r="P6" s="20"/>
      <c r="Q6" s="33" t="s">
        <v>617</v>
      </c>
      <c r="R6" s="33" t="s">
        <v>618</v>
      </c>
      <c r="S6" s="30" t="s">
        <v>621</v>
      </c>
      <c r="T6" s="33" t="s">
        <v>622</v>
      </c>
      <c r="U6" s="33" t="s">
        <v>623</v>
      </c>
      <c r="V6" s="33"/>
      <c r="W6" s="41"/>
      <c r="X6" s="42"/>
      <c r="Y6" s="20"/>
      <c r="Z6" s="43"/>
      <c r="AA6" s="41"/>
      <c r="AB6" s="41"/>
      <c r="AC6" s="33"/>
      <c r="AD6" s="41"/>
    </row>
    <row r="7" customHeight="1" spans="1:30">
      <c r="A7" s="98">
        <f>IF(B7="","",ROW()-6)</f>
        <v>1</v>
      </c>
      <c r="B7" s="13" t="s">
        <v>1482</v>
      </c>
      <c r="C7" s="9"/>
      <c r="D7" s="9"/>
      <c r="E7" s="9"/>
      <c r="F7" s="16">
        <f>D7+E7</f>
        <v>0</v>
      </c>
      <c r="G7" s="16"/>
      <c r="H7" s="63" t="str">
        <f>IF(G7=F7,"",G7-F7)</f>
        <v/>
      </c>
      <c r="I7" s="92" t="str">
        <f>IF(OR(F7=0,G7=F7),"",ROUND(H7/ABS(F7),4))</f>
        <v/>
      </c>
      <c r="J7" s="27"/>
      <c r="L7" s="28"/>
      <c r="M7" s="28"/>
      <c r="N7" s="28"/>
      <c r="O7" s="28"/>
      <c r="P7" s="28"/>
      <c r="Q7" s="28"/>
      <c r="R7" s="28"/>
      <c r="S7" s="34"/>
      <c r="T7" s="28"/>
      <c r="U7" s="34"/>
      <c r="V7" s="34"/>
      <c r="W7" s="34"/>
      <c r="X7" s="34"/>
      <c r="Y7" s="34"/>
      <c r="Z7" s="34"/>
      <c r="AA7" s="44" t="str">
        <f t="shared" ref="AA7:AA23" si="0">IFERROR((Y7-F8)/(F8)*100,"")</f>
        <v/>
      </c>
      <c r="AB7" s="34"/>
      <c r="AC7" s="34"/>
      <c r="AD7" s="34"/>
    </row>
    <row r="8" customHeight="1" spans="1:30">
      <c r="A8" s="98">
        <f t="shared" ref="A8:A25" si="1">IF(B8="","",ROW()-6)</f>
        <v>2</v>
      </c>
      <c r="B8" s="13" t="s">
        <v>1483</v>
      </c>
      <c r="C8" s="9"/>
      <c r="D8" s="9"/>
      <c r="E8" s="9"/>
      <c r="F8" s="16">
        <f t="shared" ref="F8:F25" si="2">D8+E8</f>
        <v>0</v>
      </c>
      <c r="G8" s="16"/>
      <c r="H8" s="63" t="str">
        <f t="shared" ref="H8:H26" si="3">IF(G8=F8,"",G8-F8)</f>
        <v/>
      </c>
      <c r="I8" s="92" t="str">
        <f t="shared" ref="I8:I26" si="4">IF(OR(F8=0,G8=F8),"",ROUND(H8/ABS(F8),4))</f>
        <v/>
      </c>
      <c r="J8" s="27"/>
      <c r="L8" s="28"/>
      <c r="M8" s="28"/>
      <c r="N8" s="28"/>
      <c r="O8" s="28"/>
      <c r="P8" s="28"/>
      <c r="Q8" s="28"/>
      <c r="R8" s="28"/>
      <c r="S8" s="34"/>
      <c r="T8" s="28"/>
      <c r="U8" s="34"/>
      <c r="V8" s="34"/>
      <c r="W8" s="34"/>
      <c r="X8" s="34"/>
      <c r="Y8" s="34"/>
      <c r="Z8" s="34"/>
      <c r="AA8" s="44" t="str">
        <f t="shared" si="0"/>
        <v/>
      </c>
      <c r="AB8" s="34"/>
      <c r="AC8" s="34"/>
      <c r="AD8" s="34"/>
    </row>
    <row r="9" customHeight="1" spans="1:30">
      <c r="A9" s="98">
        <f t="shared" si="1"/>
        <v>3</v>
      </c>
      <c r="B9" s="13" t="s">
        <v>1484</v>
      </c>
      <c r="C9" s="9"/>
      <c r="D9" s="9"/>
      <c r="E9" s="9"/>
      <c r="F9" s="16">
        <f t="shared" si="2"/>
        <v>0</v>
      </c>
      <c r="G9" s="16"/>
      <c r="H9" s="63" t="str">
        <f t="shared" si="3"/>
        <v/>
      </c>
      <c r="I9" s="92" t="str">
        <f t="shared" si="4"/>
        <v/>
      </c>
      <c r="J9" s="27"/>
      <c r="L9" s="28"/>
      <c r="M9" s="28"/>
      <c r="N9" s="28"/>
      <c r="O9" s="28"/>
      <c r="P9" s="28"/>
      <c r="Q9" s="28"/>
      <c r="R9" s="28"/>
      <c r="S9" s="34"/>
      <c r="T9" s="28"/>
      <c r="U9" s="34"/>
      <c r="V9" s="34"/>
      <c r="W9" s="34"/>
      <c r="X9" s="34"/>
      <c r="Y9" s="34"/>
      <c r="Z9" s="34"/>
      <c r="AA9" s="44" t="str">
        <f t="shared" si="0"/>
        <v/>
      </c>
      <c r="AB9" s="34"/>
      <c r="AC9" s="34"/>
      <c r="AD9" s="34"/>
    </row>
    <row r="10" customHeight="1" spans="1:30">
      <c r="A10" s="98">
        <f t="shared" si="1"/>
        <v>4</v>
      </c>
      <c r="B10" s="13" t="s">
        <v>1485</v>
      </c>
      <c r="C10" s="9"/>
      <c r="D10" s="9"/>
      <c r="E10" s="9"/>
      <c r="F10" s="16">
        <f t="shared" si="2"/>
        <v>0</v>
      </c>
      <c r="G10" s="16"/>
      <c r="H10" s="63" t="str">
        <f t="shared" si="3"/>
        <v/>
      </c>
      <c r="I10" s="92" t="str">
        <f t="shared" si="4"/>
        <v/>
      </c>
      <c r="J10" s="27"/>
      <c r="L10" s="28"/>
      <c r="M10" s="28"/>
      <c r="N10" s="28"/>
      <c r="O10" s="28"/>
      <c r="P10" s="28"/>
      <c r="Q10" s="28"/>
      <c r="R10" s="28"/>
      <c r="S10" s="34"/>
      <c r="T10" s="28"/>
      <c r="U10" s="34"/>
      <c r="V10" s="34"/>
      <c r="W10" s="34"/>
      <c r="X10" s="34"/>
      <c r="Y10" s="34"/>
      <c r="Z10" s="34"/>
      <c r="AA10" s="44" t="str">
        <f t="shared" si="0"/>
        <v/>
      </c>
      <c r="AB10" s="34"/>
      <c r="AC10" s="34"/>
      <c r="AD10" s="34"/>
    </row>
    <row r="11" customHeight="1" spans="1:30">
      <c r="A11" s="98">
        <f t="shared" si="1"/>
        <v>5</v>
      </c>
      <c r="B11" s="13" t="s">
        <v>1486</v>
      </c>
      <c r="C11" s="9"/>
      <c r="D11" s="9"/>
      <c r="E11" s="9"/>
      <c r="F11" s="16">
        <f t="shared" si="2"/>
        <v>0</v>
      </c>
      <c r="G11" s="16"/>
      <c r="H11" s="63" t="str">
        <f t="shared" si="3"/>
        <v/>
      </c>
      <c r="I11" s="92" t="str">
        <f t="shared" si="4"/>
        <v/>
      </c>
      <c r="J11" s="27"/>
      <c r="L11" s="28"/>
      <c r="M11" s="28"/>
      <c r="N11" s="28"/>
      <c r="O11" s="28"/>
      <c r="P11" s="28"/>
      <c r="Q11" s="28"/>
      <c r="R11" s="28"/>
      <c r="S11" s="34"/>
      <c r="T11" s="28"/>
      <c r="U11" s="34"/>
      <c r="V11" s="34"/>
      <c r="W11" s="34"/>
      <c r="X11" s="34"/>
      <c r="Y11" s="34"/>
      <c r="Z11" s="34"/>
      <c r="AA11" s="44" t="str">
        <f t="shared" si="0"/>
        <v/>
      </c>
      <c r="AB11" s="34"/>
      <c r="AC11" s="34"/>
      <c r="AD11" s="34"/>
    </row>
    <row r="12" customHeight="1" spans="1:30">
      <c r="A12" s="98">
        <f t="shared" si="1"/>
        <v>6</v>
      </c>
      <c r="B12" s="13" t="s">
        <v>1487</v>
      </c>
      <c r="C12" s="9"/>
      <c r="D12" s="9"/>
      <c r="E12" s="9"/>
      <c r="F12" s="16">
        <f t="shared" si="2"/>
        <v>0</v>
      </c>
      <c r="G12" s="16"/>
      <c r="H12" s="63" t="str">
        <f t="shared" si="3"/>
        <v/>
      </c>
      <c r="I12" s="92" t="str">
        <f t="shared" si="4"/>
        <v/>
      </c>
      <c r="J12" s="27"/>
      <c r="L12" s="28"/>
      <c r="M12" s="28"/>
      <c r="N12" s="28"/>
      <c r="O12" s="28"/>
      <c r="P12" s="28"/>
      <c r="Q12" s="28"/>
      <c r="R12" s="28"/>
      <c r="S12" s="34"/>
      <c r="T12" s="28"/>
      <c r="U12" s="34"/>
      <c r="V12" s="34"/>
      <c r="W12" s="34"/>
      <c r="X12" s="34"/>
      <c r="Y12" s="34"/>
      <c r="Z12" s="34"/>
      <c r="AA12" s="44" t="str">
        <f t="shared" si="0"/>
        <v/>
      </c>
      <c r="AB12" s="34"/>
      <c r="AC12" s="34"/>
      <c r="AD12" s="34"/>
    </row>
    <row r="13" customHeight="1" spans="1:30">
      <c r="A13" s="98">
        <f t="shared" si="1"/>
        <v>7</v>
      </c>
      <c r="B13" s="13" t="s">
        <v>1488</v>
      </c>
      <c r="C13" s="9"/>
      <c r="D13" s="9"/>
      <c r="E13" s="9"/>
      <c r="F13" s="16">
        <f t="shared" si="2"/>
        <v>0</v>
      </c>
      <c r="G13" s="16"/>
      <c r="H13" s="63" t="str">
        <f t="shared" si="3"/>
        <v/>
      </c>
      <c r="I13" s="92" t="str">
        <f t="shared" si="4"/>
        <v/>
      </c>
      <c r="J13" s="27"/>
      <c r="L13" s="28"/>
      <c r="M13" s="28"/>
      <c r="N13" s="28"/>
      <c r="O13" s="28"/>
      <c r="P13" s="28"/>
      <c r="Q13" s="28"/>
      <c r="R13" s="28"/>
      <c r="S13" s="34"/>
      <c r="T13" s="28"/>
      <c r="U13" s="34"/>
      <c r="V13" s="34"/>
      <c r="W13" s="34"/>
      <c r="X13" s="34"/>
      <c r="Y13" s="34"/>
      <c r="Z13" s="34"/>
      <c r="AA13" s="44" t="str">
        <f t="shared" si="0"/>
        <v/>
      </c>
      <c r="AB13" s="34"/>
      <c r="AC13" s="34"/>
      <c r="AD13" s="34"/>
    </row>
    <row r="14" customHeight="1" spans="1:30">
      <c r="A14" s="98">
        <f t="shared" si="1"/>
        <v>8</v>
      </c>
      <c r="B14" s="13" t="s">
        <v>1489</v>
      </c>
      <c r="C14" s="9"/>
      <c r="D14" s="9"/>
      <c r="E14" s="9"/>
      <c r="F14" s="16">
        <f t="shared" si="2"/>
        <v>0</v>
      </c>
      <c r="G14" s="16"/>
      <c r="H14" s="63" t="str">
        <f t="shared" si="3"/>
        <v/>
      </c>
      <c r="I14" s="92" t="str">
        <f t="shared" si="4"/>
        <v/>
      </c>
      <c r="J14" s="27"/>
      <c r="L14" s="28"/>
      <c r="M14" s="28"/>
      <c r="N14" s="28"/>
      <c r="O14" s="28"/>
      <c r="P14" s="28"/>
      <c r="Q14" s="28"/>
      <c r="R14" s="28"/>
      <c r="S14" s="34"/>
      <c r="T14" s="28"/>
      <c r="U14" s="34"/>
      <c r="V14" s="34"/>
      <c r="W14" s="34"/>
      <c r="X14" s="34"/>
      <c r="Y14" s="34"/>
      <c r="Z14" s="34"/>
      <c r="AA14" s="44" t="str">
        <f t="shared" si="0"/>
        <v/>
      </c>
      <c r="AB14" s="34"/>
      <c r="AC14" s="34"/>
      <c r="AD14" s="34"/>
    </row>
    <row r="15" customHeight="1" spans="1:30">
      <c r="A15" s="98">
        <f t="shared" si="1"/>
        <v>9</v>
      </c>
      <c r="B15" s="13" t="s">
        <v>1490</v>
      </c>
      <c r="C15" s="9"/>
      <c r="D15" s="9"/>
      <c r="E15" s="9"/>
      <c r="F15" s="16">
        <f t="shared" si="2"/>
        <v>0</v>
      </c>
      <c r="G15" s="16"/>
      <c r="H15" s="63" t="str">
        <f t="shared" si="3"/>
        <v/>
      </c>
      <c r="I15" s="92" t="str">
        <f t="shared" si="4"/>
        <v/>
      </c>
      <c r="J15" s="27"/>
      <c r="L15" s="28"/>
      <c r="M15" s="28"/>
      <c r="N15" s="28"/>
      <c r="O15" s="28"/>
      <c r="P15" s="28"/>
      <c r="Q15" s="28"/>
      <c r="R15" s="28"/>
      <c r="S15" s="34"/>
      <c r="T15" s="28"/>
      <c r="U15" s="34"/>
      <c r="V15" s="34"/>
      <c r="W15" s="34"/>
      <c r="X15" s="34"/>
      <c r="Y15" s="34"/>
      <c r="Z15" s="34"/>
      <c r="AA15" s="44" t="str">
        <f t="shared" si="0"/>
        <v/>
      </c>
      <c r="AB15" s="34"/>
      <c r="AC15" s="34"/>
      <c r="AD15" s="34"/>
    </row>
    <row r="16" customHeight="1" spans="1:30">
      <c r="A16" s="98">
        <f t="shared" si="1"/>
        <v>10</v>
      </c>
      <c r="B16" s="13" t="s">
        <v>1491</v>
      </c>
      <c r="C16" s="9"/>
      <c r="D16" s="9"/>
      <c r="E16" s="9"/>
      <c r="F16" s="16">
        <f t="shared" si="2"/>
        <v>0</v>
      </c>
      <c r="G16" s="16"/>
      <c r="H16" s="63" t="str">
        <f t="shared" si="3"/>
        <v/>
      </c>
      <c r="I16" s="92" t="str">
        <f t="shared" si="4"/>
        <v/>
      </c>
      <c r="J16" s="27"/>
      <c r="L16" s="28"/>
      <c r="M16" s="28"/>
      <c r="N16" s="28"/>
      <c r="O16" s="28"/>
      <c r="P16" s="28"/>
      <c r="Q16" s="28"/>
      <c r="R16" s="28"/>
      <c r="S16" s="34"/>
      <c r="T16" s="28"/>
      <c r="U16" s="34"/>
      <c r="V16" s="34"/>
      <c r="W16" s="34"/>
      <c r="X16" s="34"/>
      <c r="Y16" s="34"/>
      <c r="Z16" s="34"/>
      <c r="AA16" s="44" t="str">
        <f t="shared" si="0"/>
        <v/>
      </c>
      <c r="AB16" s="34"/>
      <c r="AC16" s="34"/>
      <c r="AD16" s="34"/>
    </row>
    <row r="17" customHeight="1" spans="1:30">
      <c r="A17" s="98">
        <f t="shared" si="1"/>
        <v>11</v>
      </c>
      <c r="B17" s="13" t="s">
        <v>1492</v>
      </c>
      <c r="C17" s="9"/>
      <c r="D17" s="9"/>
      <c r="E17" s="9"/>
      <c r="F17" s="16">
        <f t="shared" si="2"/>
        <v>0</v>
      </c>
      <c r="G17" s="16"/>
      <c r="H17" s="63" t="str">
        <f t="shared" si="3"/>
        <v/>
      </c>
      <c r="I17" s="92" t="str">
        <f t="shared" si="4"/>
        <v/>
      </c>
      <c r="J17" s="27"/>
      <c r="L17" s="28"/>
      <c r="M17" s="28"/>
      <c r="N17" s="28"/>
      <c r="O17" s="28"/>
      <c r="P17" s="28"/>
      <c r="Q17" s="28"/>
      <c r="R17" s="28"/>
      <c r="S17" s="34"/>
      <c r="T17" s="28"/>
      <c r="U17" s="34"/>
      <c r="V17" s="34"/>
      <c r="W17" s="34"/>
      <c r="X17" s="34"/>
      <c r="Y17" s="34"/>
      <c r="Z17" s="34"/>
      <c r="AA17" s="44" t="str">
        <f t="shared" si="0"/>
        <v/>
      </c>
      <c r="AB17" s="34"/>
      <c r="AC17" s="34"/>
      <c r="AD17" s="34"/>
    </row>
    <row r="18" customHeight="1" spans="1:30">
      <c r="A18" s="98">
        <f t="shared" si="1"/>
        <v>12</v>
      </c>
      <c r="B18" s="13" t="s">
        <v>1493</v>
      </c>
      <c r="C18" s="9"/>
      <c r="D18" s="9"/>
      <c r="E18" s="9"/>
      <c r="F18" s="16">
        <f t="shared" si="2"/>
        <v>0</v>
      </c>
      <c r="G18" s="16"/>
      <c r="H18" s="63" t="str">
        <f t="shared" si="3"/>
        <v/>
      </c>
      <c r="I18" s="92" t="str">
        <f t="shared" si="4"/>
        <v/>
      </c>
      <c r="J18" s="27"/>
      <c r="L18" s="28"/>
      <c r="M18" s="28"/>
      <c r="N18" s="28"/>
      <c r="O18" s="28"/>
      <c r="P18" s="28"/>
      <c r="Q18" s="28"/>
      <c r="R18" s="28"/>
      <c r="S18" s="34"/>
      <c r="T18" s="28"/>
      <c r="U18" s="34"/>
      <c r="V18" s="34"/>
      <c r="W18" s="34"/>
      <c r="X18" s="34"/>
      <c r="Y18" s="34"/>
      <c r="Z18" s="34"/>
      <c r="AA18" s="44" t="str">
        <f t="shared" si="0"/>
        <v/>
      </c>
      <c r="AB18" s="34"/>
      <c r="AC18" s="34"/>
      <c r="AD18" s="34"/>
    </row>
    <row r="19" customHeight="1" spans="1:30">
      <c r="A19" s="98">
        <f t="shared" si="1"/>
        <v>13</v>
      </c>
      <c r="B19" s="13" t="s">
        <v>1494</v>
      </c>
      <c r="C19" s="9"/>
      <c r="D19" s="9"/>
      <c r="E19" s="9"/>
      <c r="F19" s="16">
        <f t="shared" si="2"/>
        <v>0</v>
      </c>
      <c r="G19" s="16"/>
      <c r="H19" s="63" t="str">
        <f t="shared" si="3"/>
        <v/>
      </c>
      <c r="I19" s="92" t="str">
        <f t="shared" si="4"/>
        <v/>
      </c>
      <c r="J19" s="27"/>
      <c r="L19" s="28"/>
      <c r="M19" s="28"/>
      <c r="N19" s="28"/>
      <c r="O19" s="28"/>
      <c r="P19" s="28"/>
      <c r="Q19" s="28"/>
      <c r="R19" s="28"/>
      <c r="S19" s="34"/>
      <c r="T19" s="28"/>
      <c r="U19" s="34"/>
      <c r="V19" s="34"/>
      <c r="W19" s="34"/>
      <c r="X19" s="34"/>
      <c r="Y19" s="34"/>
      <c r="Z19" s="34"/>
      <c r="AA19" s="44" t="str">
        <f t="shared" si="0"/>
        <v/>
      </c>
      <c r="AB19" s="34"/>
      <c r="AC19" s="34"/>
      <c r="AD19" s="34"/>
    </row>
    <row r="20" customHeight="1" spans="1:30">
      <c r="A20" s="98">
        <f t="shared" si="1"/>
        <v>14</v>
      </c>
      <c r="B20" s="13" t="s">
        <v>1495</v>
      </c>
      <c r="C20" s="9"/>
      <c r="D20" s="9"/>
      <c r="E20" s="9"/>
      <c r="F20" s="16">
        <f t="shared" si="2"/>
        <v>0</v>
      </c>
      <c r="G20" s="16"/>
      <c r="H20" s="63" t="str">
        <f t="shared" si="3"/>
        <v/>
      </c>
      <c r="I20" s="92" t="str">
        <f t="shared" si="4"/>
        <v/>
      </c>
      <c r="J20" s="27"/>
      <c r="L20" s="28"/>
      <c r="M20" s="28"/>
      <c r="N20" s="28"/>
      <c r="O20" s="28"/>
      <c r="P20" s="28"/>
      <c r="Q20" s="28"/>
      <c r="R20" s="28"/>
      <c r="S20" s="34"/>
      <c r="T20" s="28"/>
      <c r="U20" s="34"/>
      <c r="V20" s="34"/>
      <c r="W20" s="34"/>
      <c r="X20" s="34"/>
      <c r="Y20" s="34"/>
      <c r="Z20" s="34"/>
      <c r="AA20" s="44" t="str">
        <f t="shared" si="0"/>
        <v/>
      </c>
      <c r="AB20" s="34"/>
      <c r="AC20" s="34"/>
      <c r="AD20" s="34"/>
    </row>
    <row r="21" customHeight="1" spans="1:30">
      <c r="A21" s="98">
        <f t="shared" si="1"/>
        <v>15</v>
      </c>
      <c r="B21" s="13" t="s">
        <v>621</v>
      </c>
      <c r="C21" s="9"/>
      <c r="D21" s="9"/>
      <c r="E21" s="9"/>
      <c r="F21" s="16">
        <f t="shared" si="2"/>
        <v>0</v>
      </c>
      <c r="G21" s="16"/>
      <c r="H21" s="63" t="str">
        <f t="shared" si="3"/>
        <v/>
      </c>
      <c r="I21" s="92" t="str">
        <f t="shared" si="4"/>
        <v/>
      </c>
      <c r="J21" s="27"/>
      <c r="L21" s="28"/>
      <c r="M21" s="28"/>
      <c r="N21" s="28"/>
      <c r="O21" s="28"/>
      <c r="P21" s="28"/>
      <c r="Q21" s="28"/>
      <c r="R21" s="28"/>
      <c r="S21" s="34"/>
      <c r="T21" s="28"/>
      <c r="U21" s="34"/>
      <c r="V21" s="34"/>
      <c r="W21" s="34"/>
      <c r="X21" s="34"/>
      <c r="Y21" s="34"/>
      <c r="Z21" s="34"/>
      <c r="AA21" s="44" t="str">
        <f t="shared" si="0"/>
        <v/>
      </c>
      <c r="AB21" s="34"/>
      <c r="AC21" s="34"/>
      <c r="AD21" s="34"/>
    </row>
    <row r="22" customHeight="1" spans="1:30">
      <c r="A22" s="98" t="str">
        <f t="shared" si="1"/>
        <v/>
      </c>
      <c r="B22" s="13"/>
      <c r="C22" s="9"/>
      <c r="D22" s="9"/>
      <c r="E22" s="9"/>
      <c r="F22" s="16">
        <f t="shared" si="2"/>
        <v>0</v>
      </c>
      <c r="G22" s="16"/>
      <c r="H22" s="63" t="str">
        <f t="shared" si="3"/>
        <v/>
      </c>
      <c r="I22" s="92" t="str">
        <f t="shared" si="4"/>
        <v/>
      </c>
      <c r="J22" s="27"/>
      <c r="L22" s="28"/>
      <c r="M22" s="28"/>
      <c r="N22" s="28"/>
      <c r="O22" s="28"/>
      <c r="P22" s="28"/>
      <c r="Q22" s="28"/>
      <c r="R22" s="28"/>
      <c r="S22" s="34"/>
      <c r="T22" s="28"/>
      <c r="U22" s="34"/>
      <c r="V22" s="34"/>
      <c r="W22" s="34"/>
      <c r="X22" s="34"/>
      <c r="Y22" s="34"/>
      <c r="Z22" s="34"/>
      <c r="AA22" s="44" t="str">
        <f>IFERROR((Y22-#REF!)/(#REF!)*100,"")</f>
        <v/>
      </c>
      <c r="AB22" s="34"/>
      <c r="AC22" s="34"/>
      <c r="AD22" s="34"/>
    </row>
    <row r="23" customHeight="1" spans="1:30">
      <c r="A23" s="98" t="str">
        <f t="shared" si="1"/>
        <v/>
      </c>
      <c r="B23" s="13"/>
      <c r="C23" s="9"/>
      <c r="D23" s="9"/>
      <c r="E23" s="9"/>
      <c r="F23" s="16">
        <f t="shared" si="2"/>
        <v>0</v>
      </c>
      <c r="G23" s="16"/>
      <c r="H23" s="63" t="str">
        <f t="shared" si="3"/>
        <v/>
      </c>
      <c r="I23" s="92" t="str">
        <f t="shared" si="4"/>
        <v/>
      </c>
      <c r="J23" s="27"/>
      <c r="L23" s="28"/>
      <c r="M23" s="28"/>
      <c r="N23" s="28"/>
      <c r="O23" s="28"/>
      <c r="P23" s="28"/>
      <c r="Q23" s="28"/>
      <c r="R23" s="28"/>
      <c r="S23" s="34"/>
      <c r="T23" s="28"/>
      <c r="U23" s="34"/>
      <c r="V23" s="34"/>
      <c r="W23" s="34"/>
      <c r="X23" s="34"/>
      <c r="Y23" s="34"/>
      <c r="Z23" s="34"/>
      <c r="AA23" s="44" t="str">
        <f t="shared" si="0"/>
        <v/>
      </c>
      <c r="AB23" s="34"/>
      <c r="AC23" s="34"/>
      <c r="AD23" s="34"/>
    </row>
    <row r="24" customHeight="1" spans="1:10">
      <c r="A24" s="98" t="str">
        <f t="shared" si="1"/>
        <v/>
      </c>
      <c r="B24" s="13"/>
      <c r="C24" s="9"/>
      <c r="D24" s="9"/>
      <c r="E24" s="9"/>
      <c r="F24" s="16">
        <f t="shared" si="2"/>
        <v>0</v>
      </c>
      <c r="G24" s="16"/>
      <c r="H24" s="63" t="str">
        <f t="shared" si="3"/>
        <v/>
      </c>
      <c r="I24" s="92" t="str">
        <f t="shared" si="4"/>
        <v/>
      </c>
      <c r="J24" s="27"/>
    </row>
    <row r="25" customHeight="1" spans="1:10">
      <c r="A25" s="98" t="str">
        <f t="shared" si="1"/>
        <v/>
      </c>
      <c r="B25" s="13"/>
      <c r="C25" s="9"/>
      <c r="D25" s="9"/>
      <c r="E25" s="9"/>
      <c r="F25" s="16">
        <f t="shared" si="2"/>
        <v>0</v>
      </c>
      <c r="G25" s="16"/>
      <c r="H25" s="63" t="str">
        <f t="shared" si="3"/>
        <v/>
      </c>
      <c r="I25" s="92" t="str">
        <f t="shared" si="4"/>
        <v/>
      </c>
      <c r="J25" s="27"/>
    </row>
    <row r="26" customHeight="1" spans="1:10">
      <c r="A26" s="17" t="s">
        <v>741</v>
      </c>
      <c r="B26" s="14"/>
      <c r="C26" s="9"/>
      <c r="D26" s="16">
        <f>SUM(D7:D25)</f>
        <v>0</v>
      </c>
      <c r="E26" s="16">
        <f>SUM(E7:E25)</f>
        <v>0</v>
      </c>
      <c r="F26" s="16">
        <f>SUM(F7:F25)</f>
        <v>0</v>
      </c>
      <c r="G26" s="16">
        <f>SUM(G7:G25)</f>
        <v>0</v>
      </c>
      <c r="H26" s="63" t="str">
        <f t="shared" si="3"/>
        <v/>
      </c>
      <c r="I26" s="92" t="str">
        <f t="shared" si="4"/>
        <v/>
      </c>
      <c r="J26" s="27"/>
    </row>
    <row r="27" customHeight="1" spans="1:7">
      <c r="A27" s="3" t="str">
        <f>基本信息输入表!$K$6&amp;"填表人："&amp;基本信息输入表!$M$83</f>
        <v>被评估单位填表人：</v>
      </c>
      <c r="G27" s="3" t="str">
        <f>"评估人员："&amp;基本信息输入表!$Q$83</f>
        <v>评估人员：</v>
      </c>
    </row>
    <row r="28" customHeight="1" spans="1:1">
      <c r="A28" s="3" t="str">
        <f>"填表日期："&amp;YEAR(基本信息输入表!$O$83)&amp;"年"&amp;MONTH(基本信息输入表!$O$83)&amp;"月"&amp;DAY(基本信息输入表!$O$83)&amp;"日"</f>
        <v>填表日期：1900年1月0日</v>
      </c>
    </row>
    <row r="29" customHeight="1" spans="11:11">
      <c r="K29" s="29" t="s">
        <v>466</v>
      </c>
    </row>
  </sheetData>
  <mergeCells count="23">
    <mergeCell ref="A2:J2"/>
    <mergeCell ref="A3:J3"/>
    <mergeCell ref="L4:P4"/>
    <mergeCell ref="Q4:W4"/>
    <mergeCell ref="X4:Z4"/>
    <mergeCell ref="AA4:AD4"/>
    <mergeCell ref="Q5:S5"/>
    <mergeCell ref="T5:U5"/>
    <mergeCell ref="A26:B26"/>
    <mergeCell ref="L5:L6"/>
    <mergeCell ref="M5:M6"/>
    <mergeCell ref="N5:N6"/>
    <mergeCell ref="O5:O6"/>
    <mergeCell ref="P5:P6"/>
    <mergeCell ref="V5:V6"/>
    <mergeCell ref="W5:W6"/>
    <mergeCell ref="X5:X6"/>
    <mergeCell ref="Y5:Y6"/>
    <mergeCell ref="Z5:Z6"/>
    <mergeCell ref="AA5:AA6"/>
    <mergeCell ref="AB5:AB6"/>
    <mergeCell ref="AC5:AC6"/>
    <mergeCell ref="AD5:AD6"/>
  </mergeCells>
  <dataValidations count="3">
    <dataValidation type="list" allowBlank="1" showInputMessage="1" showErrorMessage="1" sqref="T7:T23">
      <formula1>基本信息输入表!$A$126:$A$128</formula1>
    </dataValidation>
    <dataValidation type="list" allowBlank="1" showInputMessage="1" showErrorMessage="1" sqref="Q7:R23">
      <formula1>$A$108:$A$109</formula1>
    </dataValidation>
    <dataValidation type="list" allowBlank="1" showInputMessage="1" showErrorMessage="1" sqref="L7:N2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2" fitToHeight="1000" orientation="landscape"/>
  <headerFooter scaleWithDoc="0">
    <oddFooter>&amp;R&amp;"宋体,常规"&amp;10&amp;P/&amp;N</oddFooter>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E29"/>
  <sheetViews>
    <sheetView showGridLines="0" workbookViewId="0">
      <selection activeCell="G22" sqref="G22"/>
    </sheetView>
  </sheetViews>
  <sheetFormatPr defaultColWidth="9" defaultRowHeight="15.75" customHeight="1"/>
  <cols>
    <col min="1" max="1" width="8.25" style="3" customWidth="1"/>
    <col min="2" max="2" width="24.5" style="3" customWidth="1"/>
    <col min="3" max="3" width="14" style="3" customWidth="1"/>
    <col min="4" max="4" width="14.125" style="3" customWidth="1"/>
    <col min="5" max="6" width="15.625" style="3" customWidth="1" outlineLevel="1"/>
    <col min="7" max="10" width="15.625" style="3" customWidth="1"/>
    <col min="11" max="11" width="15.5" style="3" customWidth="1"/>
    <col min="12" max="12" width="9" style="3"/>
    <col min="13" max="15" width="5.625" style="4" customWidth="1" outlineLevel="1"/>
    <col min="16" max="16" width="14.75" style="4" customWidth="1" outlineLevel="1"/>
    <col min="17" max="17" width="13.625" style="4" customWidth="1"/>
    <col min="18" max="20" width="5.625" style="4" customWidth="1" outlineLevel="1"/>
    <col min="21" max="22" width="8.625" style="4" customWidth="1" outlineLevel="1"/>
    <col min="23" max="23" width="14.625" style="4" customWidth="1" outlineLevel="1"/>
    <col min="24" max="24" width="13.625" style="4" customWidth="1"/>
    <col min="25" max="25" width="10.75" style="4" customWidth="1" outlineLevel="1"/>
    <col min="26" max="26" width="8.625" style="4" customWidth="1" outlineLevel="1"/>
    <col min="27" max="27" width="13.75" style="4" customWidth="1"/>
    <col min="28" max="30" width="13.625" style="4" customWidth="1" outlineLevel="1"/>
    <col min="31" max="31" width="13.625" style="4" customWidth="1"/>
    <col min="32" max="16384" width="9" style="3"/>
  </cols>
  <sheetData>
    <row r="1" customHeight="1" spans="1:1">
      <c r="A1" s="5" t="s">
        <v>435</v>
      </c>
    </row>
    <row r="2" s="1" customFormat="1" ht="30" customHeight="1" spans="1:31">
      <c r="A2" s="6" t="s">
        <v>1496</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row>
    <row r="3" customHeight="1" spans="1:31">
      <c r="A3" s="2" t="str">
        <f>"评估基准日："&amp;TEXT(基本信息输入表!M7,"yyyy年mm月dd日")</f>
        <v>评估基准日：2024年06月30日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row>
    <row r="4" ht="14.1" customHeight="1" spans="1:31">
      <c r="A4" s="2"/>
      <c r="B4" s="2"/>
      <c r="C4" s="2"/>
      <c r="D4" s="2"/>
      <c r="E4" s="2"/>
      <c r="F4" s="2"/>
      <c r="G4" s="2"/>
      <c r="H4" s="2"/>
      <c r="I4" s="2"/>
      <c r="J4" s="2"/>
      <c r="K4" s="19" t="s">
        <v>1497</v>
      </c>
      <c r="M4" s="20" t="s">
        <v>598</v>
      </c>
      <c r="N4" s="20"/>
      <c r="O4" s="20"/>
      <c r="P4" s="20"/>
      <c r="Q4" s="20"/>
      <c r="R4" s="30" t="s">
        <v>599</v>
      </c>
      <c r="S4" s="31"/>
      <c r="T4" s="31"/>
      <c r="U4" s="31"/>
      <c r="V4" s="31"/>
      <c r="W4" s="31"/>
      <c r="X4" s="32"/>
      <c r="Y4" s="36" t="s">
        <v>600</v>
      </c>
      <c r="Z4" s="36"/>
      <c r="AA4" s="37"/>
      <c r="AB4" s="33" t="s">
        <v>601</v>
      </c>
      <c r="AC4" s="33"/>
      <c r="AD4" s="33"/>
      <c r="AE4" s="33"/>
    </row>
    <row r="5" customHeight="1" spans="1:31">
      <c r="A5" s="3" t="str">
        <f>基本信息输入表!K6&amp;"："&amp;基本信息输入表!M6</f>
        <v>被评估单位：贵州天然气能源投资股份有限公司</v>
      </c>
      <c r="K5" s="21" t="s">
        <v>469</v>
      </c>
      <c r="M5" s="20" t="s">
        <v>602</v>
      </c>
      <c r="N5" s="23" t="s">
        <v>630</v>
      </c>
      <c r="O5" s="23" t="s">
        <v>604</v>
      </c>
      <c r="P5" s="20" t="s">
        <v>605</v>
      </c>
      <c r="Q5" s="20"/>
      <c r="R5" s="30" t="s">
        <v>606</v>
      </c>
      <c r="S5" s="31"/>
      <c r="T5" s="32"/>
      <c r="U5" s="33" t="s">
        <v>607</v>
      </c>
      <c r="V5" s="33"/>
      <c r="W5" s="33" t="s">
        <v>608</v>
      </c>
      <c r="X5" s="38"/>
      <c r="Y5" s="39" t="s">
        <v>1456</v>
      </c>
      <c r="Z5" s="20" t="s">
        <v>443</v>
      </c>
      <c r="AA5" s="40"/>
      <c r="AB5" s="38" t="s">
        <v>610</v>
      </c>
      <c r="AC5" s="38" t="s">
        <v>611</v>
      </c>
      <c r="AD5" s="33" t="s">
        <v>612</v>
      </c>
      <c r="AE5" s="38"/>
    </row>
    <row r="6" s="2" customFormat="1" customHeight="1" spans="1:31">
      <c r="A6" s="9" t="s">
        <v>470</v>
      </c>
      <c r="B6" s="9" t="s">
        <v>1498</v>
      </c>
      <c r="C6" s="9" t="s">
        <v>731</v>
      </c>
      <c r="D6" s="9" t="s">
        <v>1499</v>
      </c>
      <c r="E6" s="10" t="s">
        <v>440</v>
      </c>
      <c r="F6" s="10" t="s">
        <v>441</v>
      </c>
      <c r="G6" s="11" t="s">
        <v>442</v>
      </c>
      <c r="H6" s="9" t="s">
        <v>443</v>
      </c>
      <c r="I6" s="61" t="s">
        <v>1461</v>
      </c>
      <c r="J6" s="62" t="s">
        <v>865</v>
      </c>
      <c r="K6" s="9" t="s">
        <v>588</v>
      </c>
      <c r="M6" s="20"/>
      <c r="N6" s="20"/>
      <c r="O6" s="20"/>
      <c r="P6" s="20"/>
      <c r="Q6" s="20"/>
      <c r="R6" s="33" t="s">
        <v>617</v>
      </c>
      <c r="S6" s="33" t="s">
        <v>618</v>
      </c>
      <c r="T6" s="30" t="s">
        <v>621</v>
      </c>
      <c r="U6" s="33" t="s">
        <v>622</v>
      </c>
      <c r="V6" s="33" t="s">
        <v>623</v>
      </c>
      <c r="W6" s="33"/>
      <c r="X6" s="41"/>
      <c r="Y6" s="42"/>
      <c r="Z6" s="20"/>
      <c r="AA6" s="43"/>
      <c r="AB6" s="41"/>
      <c r="AC6" s="41"/>
      <c r="AD6" s="33"/>
      <c r="AE6" s="41"/>
    </row>
    <row r="7" customHeight="1" spans="1:31">
      <c r="A7" s="12" t="str">
        <f>IF(D7="","",ROW()-6)</f>
        <v/>
      </c>
      <c r="B7" s="13"/>
      <c r="C7" s="9"/>
      <c r="D7" s="9"/>
      <c r="E7" s="9"/>
      <c r="F7" s="9"/>
      <c r="G7" s="16">
        <f>E7+F7</f>
        <v>0</v>
      </c>
      <c r="H7" s="16"/>
      <c r="I7" s="63" t="str">
        <f t="shared" ref="I7:I19" si="0">IF(H7=G7,"",H7-G7)</f>
        <v/>
      </c>
      <c r="J7" s="92" t="str">
        <f t="shared" ref="J7:J19" si="1">IF(OR(G7=0,H7=G7),"",ROUND(I7/ABS(G7),4))</f>
        <v/>
      </c>
      <c r="K7" s="27"/>
      <c r="M7" s="28"/>
      <c r="N7" s="28"/>
      <c r="O7" s="28"/>
      <c r="P7" s="28"/>
      <c r="Q7" s="28"/>
      <c r="R7" s="28"/>
      <c r="S7" s="28"/>
      <c r="T7" s="34"/>
      <c r="U7" s="28"/>
      <c r="V7" s="34"/>
      <c r="W7" s="34"/>
      <c r="X7" s="34"/>
      <c r="Y7" s="34"/>
      <c r="Z7" s="34"/>
      <c r="AA7" s="34"/>
      <c r="AB7" s="44" t="str">
        <f t="shared" ref="AB7:AB25" si="2">IFERROR((Z7-G8)/(G8)*100,"")</f>
        <v/>
      </c>
      <c r="AC7" s="34"/>
      <c r="AD7" s="34"/>
      <c r="AE7" s="34"/>
    </row>
    <row r="8" customHeight="1" spans="1:31">
      <c r="A8" s="12" t="str">
        <f t="shared" ref="A8:A25" si="3">IF(D8="","",ROW()-6)</f>
        <v/>
      </c>
      <c r="B8" s="13"/>
      <c r="C8" s="9"/>
      <c r="D8" s="9"/>
      <c r="E8" s="9"/>
      <c r="F8" s="9"/>
      <c r="G8" s="16">
        <f t="shared" ref="G8:G25" si="4">E8+F8</f>
        <v>0</v>
      </c>
      <c r="H8" s="16"/>
      <c r="I8" s="63" t="str">
        <f t="shared" si="0"/>
        <v/>
      </c>
      <c r="J8" s="92" t="str">
        <f t="shared" si="1"/>
        <v/>
      </c>
      <c r="K8" s="27"/>
      <c r="M8" s="28"/>
      <c r="N8" s="28"/>
      <c r="O8" s="28"/>
      <c r="P8" s="28"/>
      <c r="Q8" s="28"/>
      <c r="R8" s="28"/>
      <c r="S8" s="28"/>
      <c r="T8" s="34"/>
      <c r="U8" s="28"/>
      <c r="V8" s="34"/>
      <c r="W8" s="34"/>
      <c r="X8" s="34"/>
      <c r="Y8" s="34"/>
      <c r="Z8" s="34"/>
      <c r="AA8" s="34"/>
      <c r="AB8" s="44" t="str">
        <f t="shared" si="2"/>
        <v/>
      </c>
      <c r="AC8" s="34"/>
      <c r="AD8" s="34"/>
      <c r="AE8" s="34"/>
    </row>
    <row r="9" customHeight="1" spans="1:31">
      <c r="A9" s="12" t="str">
        <f t="shared" si="3"/>
        <v/>
      </c>
      <c r="B9" s="13"/>
      <c r="C9" s="9"/>
      <c r="D9" s="9"/>
      <c r="E9" s="9"/>
      <c r="F9" s="9"/>
      <c r="G9" s="16">
        <f t="shared" si="4"/>
        <v>0</v>
      </c>
      <c r="H9" s="16"/>
      <c r="I9" s="63" t="str">
        <f t="shared" si="0"/>
        <v/>
      </c>
      <c r="J9" s="92" t="str">
        <f t="shared" si="1"/>
        <v/>
      </c>
      <c r="K9" s="27"/>
      <c r="M9" s="28"/>
      <c r="N9" s="28"/>
      <c r="O9" s="28"/>
      <c r="P9" s="28"/>
      <c r="Q9" s="28"/>
      <c r="R9" s="28"/>
      <c r="S9" s="28"/>
      <c r="T9" s="34"/>
      <c r="U9" s="28"/>
      <c r="V9" s="34"/>
      <c r="W9" s="34"/>
      <c r="X9" s="34"/>
      <c r="Y9" s="34"/>
      <c r="Z9" s="34"/>
      <c r="AA9" s="34"/>
      <c r="AB9" s="44" t="str">
        <f t="shared" si="2"/>
        <v/>
      </c>
      <c r="AC9" s="34"/>
      <c r="AD9" s="34"/>
      <c r="AE9" s="34"/>
    </row>
    <row r="10" customHeight="1" spans="1:31">
      <c r="A10" s="12" t="str">
        <f t="shared" si="3"/>
        <v/>
      </c>
      <c r="B10" s="13"/>
      <c r="C10" s="9"/>
      <c r="D10" s="9"/>
      <c r="E10" s="9"/>
      <c r="F10" s="9"/>
      <c r="G10" s="16">
        <f t="shared" si="4"/>
        <v>0</v>
      </c>
      <c r="H10" s="16"/>
      <c r="I10" s="63" t="str">
        <f t="shared" si="0"/>
        <v/>
      </c>
      <c r="J10" s="92" t="str">
        <f t="shared" si="1"/>
        <v/>
      </c>
      <c r="K10" s="27"/>
      <c r="M10" s="28"/>
      <c r="N10" s="28"/>
      <c r="O10" s="28"/>
      <c r="P10" s="28"/>
      <c r="Q10" s="28"/>
      <c r="R10" s="28"/>
      <c r="S10" s="28"/>
      <c r="T10" s="34"/>
      <c r="U10" s="28"/>
      <c r="V10" s="34"/>
      <c r="W10" s="34"/>
      <c r="X10" s="34"/>
      <c r="Y10" s="34"/>
      <c r="Z10" s="34"/>
      <c r="AA10" s="34"/>
      <c r="AB10" s="44" t="str">
        <f t="shared" si="2"/>
        <v/>
      </c>
      <c r="AC10" s="34"/>
      <c r="AD10" s="34"/>
      <c r="AE10" s="34"/>
    </row>
    <row r="11" customHeight="1" spans="1:31">
      <c r="A11" s="12" t="str">
        <f t="shared" si="3"/>
        <v/>
      </c>
      <c r="B11" s="13"/>
      <c r="C11" s="9"/>
      <c r="D11" s="9"/>
      <c r="E11" s="9"/>
      <c r="F11" s="9"/>
      <c r="G11" s="16">
        <f t="shared" si="4"/>
        <v>0</v>
      </c>
      <c r="H11" s="16"/>
      <c r="I11" s="63" t="str">
        <f t="shared" si="0"/>
        <v/>
      </c>
      <c r="J11" s="92" t="str">
        <f t="shared" si="1"/>
        <v/>
      </c>
      <c r="K11" s="27"/>
      <c r="M11" s="28"/>
      <c r="N11" s="28"/>
      <c r="O11" s="28"/>
      <c r="P11" s="28"/>
      <c r="Q11" s="28"/>
      <c r="R11" s="28"/>
      <c r="S11" s="28"/>
      <c r="T11" s="34"/>
      <c r="U11" s="28"/>
      <c r="V11" s="34"/>
      <c r="W11" s="34"/>
      <c r="X11" s="34"/>
      <c r="Y11" s="34"/>
      <c r="Z11" s="34"/>
      <c r="AA11" s="34"/>
      <c r="AB11" s="44" t="str">
        <f t="shared" si="2"/>
        <v/>
      </c>
      <c r="AC11" s="34"/>
      <c r="AD11" s="34"/>
      <c r="AE11" s="34"/>
    </row>
    <row r="12" customHeight="1" spans="1:31">
      <c r="A12" s="12" t="str">
        <f t="shared" si="3"/>
        <v/>
      </c>
      <c r="B12" s="13"/>
      <c r="C12" s="9"/>
      <c r="D12" s="9"/>
      <c r="E12" s="9"/>
      <c r="F12" s="9"/>
      <c r="G12" s="16">
        <f t="shared" si="4"/>
        <v>0</v>
      </c>
      <c r="H12" s="16"/>
      <c r="I12" s="63" t="str">
        <f t="shared" si="0"/>
        <v/>
      </c>
      <c r="J12" s="92" t="str">
        <f t="shared" si="1"/>
        <v/>
      </c>
      <c r="K12" s="27"/>
      <c r="M12" s="28"/>
      <c r="N12" s="28"/>
      <c r="O12" s="28"/>
      <c r="P12" s="28"/>
      <c r="Q12" s="28"/>
      <c r="R12" s="28"/>
      <c r="S12" s="28"/>
      <c r="T12" s="34"/>
      <c r="U12" s="28"/>
      <c r="V12" s="34"/>
      <c r="W12" s="34"/>
      <c r="X12" s="34"/>
      <c r="Y12" s="34"/>
      <c r="Z12" s="34"/>
      <c r="AA12" s="34"/>
      <c r="AB12" s="44" t="str">
        <f t="shared" si="2"/>
        <v/>
      </c>
      <c r="AC12" s="34"/>
      <c r="AD12" s="34"/>
      <c r="AE12" s="34"/>
    </row>
    <row r="13" customHeight="1" spans="1:31">
      <c r="A13" s="12" t="str">
        <f t="shared" si="3"/>
        <v/>
      </c>
      <c r="B13" s="13"/>
      <c r="C13" s="9"/>
      <c r="D13" s="9"/>
      <c r="E13" s="9"/>
      <c r="F13" s="9"/>
      <c r="G13" s="16">
        <f t="shared" si="4"/>
        <v>0</v>
      </c>
      <c r="H13" s="16"/>
      <c r="I13" s="63" t="str">
        <f t="shared" si="0"/>
        <v/>
      </c>
      <c r="J13" s="92" t="str">
        <f t="shared" si="1"/>
        <v/>
      </c>
      <c r="K13" s="27"/>
      <c r="M13" s="28"/>
      <c r="N13" s="28"/>
      <c r="O13" s="28"/>
      <c r="P13" s="28"/>
      <c r="Q13" s="28"/>
      <c r="R13" s="28"/>
      <c r="S13" s="28"/>
      <c r="T13" s="34"/>
      <c r="U13" s="28"/>
      <c r="V13" s="34"/>
      <c r="W13" s="34"/>
      <c r="X13" s="34"/>
      <c r="Y13" s="34"/>
      <c r="Z13" s="34"/>
      <c r="AA13" s="34"/>
      <c r="AB13" s="44" t="str">
        <f t="shared" si="2"/>
        <v/>
      </c>
      <c r="AC13" s="34"/>
      <c r="AD13" s="34"/>
      <c r="AE13" s="34"/>
    </row>
    <row r="14" customHeight="1" spans="1:31">
      <c r="A14" s="12" t="str">
        <f t="shared" si="3"/>
        <v/>
      </c>
      <c r="B14" s="13"/>
      <c r="C14" s="9"/>
      <c r="D14" s="9"/>
      <c r="E14" s="9"/>
      <c r="F14" s="9"/>
      <c r="G14" s="16">
        <f t="shared" si="4"/>
        <v>0</v>
      </c>
      <c r="H14" s="16"/>
      <c r="I14" s="63" t="str">
        <f t="shared" si="0"/>
        <v/>
      </c>
      <c r="J14" s="92" t="str">
        <f t="shared" si="1"/>
        <v/>
      </c>
      <c r="K14" s="27"/>
      <c r="M14" s="28"/>
      <c r="N14" s="28"/>
      <c r="O14" s="28"/>
      <c r="P14" s="28"/>
      <c r="Q14" s="28"/>
      <c r="R14" s="28"/>
      <c r="S14" s="28"/>
      <c r="T14" s="34"/>
      <c r="U14" s="28"/>
      <c r="V14" s="34"/>
      <c r="W14" s="34"/>
      <c r="X14" s="34"/>
      <c r="Y14" s="34"/>
      <c r="Z14" s="34"/>
      <c r="AA14" s="34"/>
      <c r="AB14" s="44" t="str">
        <f t="shared" si="2"/>
        <v/>
      </c>
      <c r="AC14" s="34"/>
      <c r="AD14" s="34"/>
      <c r="AE14" s="34"/>
    </row>
    <row r="15" customHeight="1" spans="1:31">
      <c r="A15" s="12" t="str">
        <f t="shared" si="3"/>
        <v/>
      </c>
      <c r="B15" s="13"/>
      <c r="C15" s="9"/>
      <c r="D15" s="9"/>
      <c r="E15" s="9"/>
      <c r="F15" s="9"/>
      <c r="G15" s="16">
        <f t="shared" si="4"/>
        <v>0</v>
      </c>
      <c r="H15" s="16"/>
      <c r="I15" s="63" t="str">
        <f t="shared" si="0"/>
        <v/>
      </c>
      <c r="J15" s="92" t="str">
        <f t="shared" si="1"/>
        <v/>
      </c>
      <c r="K15" s="27"/>
      <c r="M15" s="28"/>
      <c r="N15" s="28"/>
      <c r="O15" s="28"/>
      <c r="P15" s="28"/>
      <c r="Q15" s="28"/>
      <c r="R15" s="28"/>
      <c r="S15" s="28"/>
      <c r="T15" s="34"/>
      <c r="U15" s="28"/>
      <c r="V15" s="34"/>
      <c r="W15" s="34"/>
      <c r="X15" s="34"/>
      <c r="Y15" s="34"/>
      <c r="Z15" s="34"/>
      <c r="AA15" s="34"/>
      <c r="AB15" s="44" t="str">
        <f t="shared" si="2"/>
        <v/>
      </c>
      <c r="AC15" s="34"/>
      <c r="AD15" s="34"/>
      <c r="AE15" s="34"/>
    </row>
    <row r="16" customHeight="1" spans="1:31">
      <c r="A16" s="12" t="str">
        <f t="shared" si="3"/>
        <v/>
      </c>
      <c r="B16" s="13"/>
      <c r="C16" s="9"/>
      <c r="D16" s="9"/>
      <c r="E16" s="9"/>
      <c r="F16" s="9"/>
      <c r="G16" s="16">
        <f t="shared" si="4"/>
        <v>0</v>
      </c>
      <c r="H16" s="16"/>
      <c r="I16" s="63" t="str">
        <f t="shared" si="0"/>
        <v/>
      </c>
      <c r="J16" s="92" t="str">
        <f t="shared" si="1"/>
        <v/>
      </c>
      <c r="K16" s="27"/>
      <c r="M16" s="28"/>
      <c r="N16" s="28"/>
      <c r="O16" s="28"/>
      <c r="P16" s="28"/>
      <c r="Q16" s="28"/>
      <c r="R16" s="28"/>
      <c r="S16" s="28"/>
      <c r="T16" s="34"/>
      <c r="U16" s="28"/>
      <c r="V16" s="34"/>
      <c r="W16" s="34"/>
      <c r="X16" s="34"/>
      <c r="Y16" s="34"/>
      <c r="Z16" s="34"/>
      <c r="AA16" s="34"/>
      <c r="AB16" s="44" t="str">
        <f>IFERROR((Z16-G19)/(G19)*100,"")</f>
        <v/>
      </c>
      <c r="AC16" s="34"/>
      <c r="AD16" s="34"/>
      <c r="AE16" s="34"/>
    </row>
    <row r="17" customHeight="1" spans="1:31">
      <c r="A17" s="12"/>
      <c r="B17" s="13"/>
      <c r="C17" s="9"/>
      <c r="D17" s="9"/>
      <c r="E17" s="9"/>
      <c r="F17" s="9"/>
      <c r="G17" s="16">
        <f t="shared" si="4"/>
        <v>0</v>
      </c>
      <c r="H17" s="16"/>
      <c r="I17" s="63" t="str">
        <f t="shared" si="0"/>
        <v/>
      </c>
      <c r="J17" s="92" t="str">
        <f t="shared" si="1"/>
        <v/>
      </c>
      <c r="K17" s="27"/>
      <c r="M17" s="28"/>
      <c r="N17" s="28"/>
      <c r="O17" s="28"/>
      <c r="P17" s="28"/>
      <c r="Q17" s="28"/>
      <c r="R17" s="28"/>
      <c r="S17" s="28"/>
      <c r="T17" s="34"/>
      <c r="U17" s="28"/>
      <c r="V17" s="34"/>
      <c r="W17" s="34"/>
      <c r="X17" s="34"/>
      <c r="Y17" s="34"/>
      <c r="Z17" s="34"/>
      <c r="AA17" s="34"/>
      <c r="AB17" s="44"/>
      <c r="AC17" s="34"/>
      <c r="AD17" s="34"/>
      <c r="AE17" s="34"/>
    </row>
    <row r="18" customHeight="1" spans="1:31">
      <c r="A18" s="12"/>
      <c r="B18" s="13"/>
      <c r="C18" s="9"/>
      <c r="D18" s="9"/>
      <c r="E18" s="9"/>
      <c r="F18" s="9"/>
      <c r="G18" s="16">
        <f t="shared" si="4"/>
        <v>0</v>
      </c>
      <c r="H18" s="16"/>
      <c r="I18" s="63" t="str">
        <f t="shared" si="0"/>
        <v/>
      </c>
      <c r="J18" s="92" t="str">
        <f t="shared" si="1"/>
        <v/>
      </c>
      <c r="K18" s="27"/>
      <c r="M18" s="28"/>
      <c r="N18" s="28"/>
      <c r="O18" s="28"/>
      <c r="P18" s="28"/>
      <c r="Q18" s="28"/>
      <c r="R18" s="28"/>
      <c r="S18" s="28"/>
      <c r="T18" s="34"/>
      <c r="U18" s="28"/>
      <c r="V18" s="34"/>
      <c r="W18" s="34"/>
      <c r="X18" s="34"/>
      <c r="Y18" s="34"/>
      <c r="Z18" s="34"/>
      <c r="AA18" s="34"/>
      <c r="AB18" s="44"/>
      <c r="AC18" s="34"/>
      <c r="AD18" s="34"/>
      <c r="AE18" s="34"/>
    </row>
    <row r="19" customHeight="1" spans="1:31">
      <c r="A19" s="12" t="str">
        <f t="shared" si="3"/>
        <v/>
      </c>
      <c r="B19" s="13"/>
      <c r="C19" s="9"/>
      <c r="D19" s="9"/>
      <c r="E19" s="9"/>
      <c r="F19" s="9"/>
      <c r="G19" s="16">
        <f t="shared" si="4"/>
        <v>0</v>
      </c>
      <c r="H19" s="16"/>
      <c r="I19" s="63" t="str">
        <f t="shared" si="0"/>
        <v/>
      </c>
      <c r="J19" s="92" t="str">
        <f t="shared" si="1"/>
        <v/>
      </c>
      <c r="K19" s="27"/>
      <c r="M19" s="28"/>
      <c r="N19" s="28"/>
      <c r="O19" s="28"/>
      <c r="P19" s="28"/>
      <c r="Q19" s="28"/>
      <c r="R19" s="28"/>
      <c r="S19" s="28"/>
      <c r="T19" s="34"/>
      <c r="U19" s="28"/>
      <c r="V19" s="34"/>
      <c r="W19" s="34"/>
      <c r="X19" s="34"/>
      <c r="Y19" s="34"/>
      <c r="Z19" s="34"/>
      <c r="AA19" s="34"/>
      <c r="AB19" s="44" t="str">
        <f t="shared" si="2"/>
        <v/>
      </c>
      <c r="AC19" s="34"/>
      <c r="AD19" s="34"/>
      <c r="AE19" s="34"/>
    </row>
    <row r="20" customHeight="1" spans="1:31">
      <c r="A20" s="12" t="str">
        <f t="shared" si="3"/>
        <v/>
      </c>
      <c r="B20" s="13"/>
      <c r="C20" s="9"/>
      <c r="D20" s="9"/>
      <c r="E20" s="9"/>
      <c r="F20" s="9"/>
      <c r="G20" s="16">
        <f t="shared" si="4"/>
        <v>0</v>
      </c>
      <c r="H20" s="16"/>
      <c r="I20" s="63" t="str">
        <f t="shared" ref="I20:I26" si="5">IF(H20=G20,"",H20-G20)</f>
        <v/>
      </c>
      <c r="J20" s="92" t="str">
        <f t="shared" ref="J20:J26" si="6">IF(OR(G20=0,H20=G20),"",ROUND(I20/ABS(G20),4))</f>
        <v/>
      </c>
      <c r="K20" s="27"/>
      <c r="M20" s="28"/>
      <c r="N20" s="28"/>
      <c r="O20" s="28"/>
      <c r="P20" s="28"/>
      <c r="Q20" s="28"/>
      <c r="R20" s="28"/>
      <c r="S20" s="28"/>
      <c r="T20" s="34"/>
      <c r="U20" s="28"/>
      <c r="V20" s="34"/>
      <c r="W20" s="34"/>
      <c r="X20" s="34"/>
      <c r="Y20" s="34"/>
      <c r="Z20" s="34"/>
      <c r="AA20" s="34"/>
      <c r="AB20" s="44" t="str">
        <f t="shared" si="2"/>
        <v/>
      </c>
      <c r="AC20" s="34"/>
      <c r="AD20" s="34"/>
      <c r="AE20" s="34"/>
    </row>
    <row r="21" customHeight="1" spans="1:31">
      <c r="A21" s="12" t="str">
        <f t="shared" si="3"/>
        <v/>
      </c>
      <c r="B21" s="13"/>
      <c r="C21" s="9"/>
      <c r="D21" s="9"/>
      <c r="E21" s="9"/>
      <c r="F21" s="9"/>
      <c r="G21" s="16">
        <f t="shared" si="4"/>
        <v>0</v>
      </c>
      <c r="H21" s="16"/>
      <c r="I21" s="63" t="str">
        <f t="shared" si="5"/>
        <v/>
      </c>
      <c r="J21" s="92" t="str">
        <f t="shared" si="6"/>
        <v/>
      </c>
      <c r="K21" s="27"/>
      <c r="M21" s="28"/>
      <c r="N21" s="28"/>
      <c r="O21" s="28"/>
      <c r="P21" s="28"/>
      <c r="Q21" s="28"/>
      <c r="R21" s="28"/>
      <c r="S21" s="28"/>
      <c r="T21" s="34"/>
      <c r="U21" s="28"/>
      <c r="V21" s="34"/>
      <c r="W21" s="34"/>
      <c r="X21" s="34"/>
      <c r="Y21" s="34"/>
      <c r="Z21" s="34"/>
      <c r="AA21" s="34"/>
      <c r="AB21" s="44" t="str">
        <f t="shared" si="2"/>
        <v/>
      </c>
      <c r="AC21" s="34"/>
      <c r="AD21" s="34"/>
      <c r="AE21" s="34"/>
    </row>
    <row r="22" customHeight="1" spans="1:31">
      <c r="A22" s="12" t="str">
        <f t="shared" si="3"/>
        <v/>
      </c>
      <c r="B22" s="13"/>
      <c r="C22" s="9"/>
      <c r="D22" s="9"/>
      <c r="E22" s="9"/>
      <c r="F22" s="9"/>
      <c r="G22" s="16">
        <f t="shared" si="4"/>
        <v>0</v>
      </c>
      <c r="H22" s="16"/>
      <c r="I22" s="63" t="str">
        <f t="shared" si="5"/>
        <v/>
      </c>
      <c r="J22" s="92" t="str">
        <f t="shared" si="6"/>
        <v/>
      </c>
      <c r="K22" s="27"/>
      <c r="M22" s="28"/>
      <c r="N22" s="28"/>
      <c r="O22" s="28"/>
      <c r="P22" s="28"/>
      <c r="Q22" s="28"/>
      <c r="R22" s="28"/>
      <c r="S22" s="28"/>
      <c r="T22" s="34"/>
      <c r="U22" s="28"/>
      <c r="V22" s="34"/>
      <c r="W22" s="34"/>
      <c r="X22" s="34"/>
      <c r="Y22" s="34"/>
      <c r="Z22" s="34"/>
      <c r="AA22" s="34"/>
      <c r="AB22" s="44" t="str">
        <f t="shared" si="2"/>
        <v/>
      </c>
      <c r="AC22" s="34"/>
      <c r="AD22" s="34"/>
      <c r="AE22" s="34"/>
    </row>
    <row r="23" customHeight="1" spans="1:31">
      <c r="A23" s="12" t="str">
        <f t="shared" si="3"/>
        <v/>
      </c>
      <c r="B23" s="13"/>
      <c r="C23" s="9"/>
      <c r="D23" s="9"/>
      <c r="E23" s="9"/>
      <c r="F23" s="9"/>
      <c r="G23" s="16">
        <f t="shared" si="4"/>
        <v>0</v>
      </c>
      <c r="H23" s="16"/>
      <c r="I23" s="63" t="str">
        <f t="shared" si="5"/>
        <v/>
      </c>
      <c r="J23" s="92" t="str">
        <f t="shared" si="6"/>
        <v/>
      </c>
      <c r="K23" s="27"/>
      <c r="M23" s="28"/>
      <c r="N23" s="28"/>
      <c r="O23" s="28"/>
      <c r="P23" s="28"/>
      <c r="Q23" s="28"/>
      <c r="R23" s="28"/>
      <c r="S23" s="28"/>
      <c r="T23" s="34"/>
      <c r="U23" s="28"/>
      <c r="V23" s="34"/>
      <c r="W23" s="34"/>
      <c r="X23" s="34"/>
      <c r="Y23" s="34"/>
      <c r="Z23" s="34"/>
      <c r="AA23" s="34"/>
      <c r="AB23" s="44" t="str">
        <f t="shared" si="2"/>
        <v/>
      </c>
      <c r="AC23" s="34"/>
      <c r="AD23" s="34"/>
      <c r="AE23" s="34"/>
    </row>
    <row r="24" customHeight="1" spans="1:31">
      <c r="A24" s="12" t="str">
        <f t="shared" si="3"/>
        <v/>
      </c>
      <c r="B24" s="13"/>
      <c r="C24" s="9"/>
      <c r="D24" s="9"/>
      <c r="E24" s="9"/>
      <c r="F24" s="9"/>
      <c r="G24" s="16">
        <f t="shared" si="4"/>
        <v>0</v>
      </c>
      <c r="H24" s="16"/>
      <c r="I24" s="63" t="str">
        <f t="shared" si="5"/>
        <v/>
      </c>
      <c r="J24" s="92" t="str">
        <f t="shared" si="6"/>
        <v/>
      </c>
      <c r="K24" s="27"/>
      <c r="M24" s="28"/>
      <c r="N24" s="28"/>
      <c r="O24" s="28"/>
      <c r="P24" s="28"/>
      <c r="Q24" s="28"/>
      <c r="R24" s="28"/>
      <c r="S24" s="28"/>
      <c r="T24" s="34"/>
      <c r="U24" s="28"/>
      <c r="V24" s="34"/>
      <c r="W24" s="34"/>
      <c r="X24" s="34"/>
      <c r="Y24" s="34"/>
      <c r="Z24" s="34"/>
      <c r="AA24" s="34"/>
      <c r="AB24" s="44" t="str">
        <f>IFERROR((Z24-#REF!)/(#REF!)*100,"")</f>
        <v/>
      </c>
      <c r="AC24" s="34"/>
      <c r="AD24" s="34"/>
      <c r="AE24" s="34"/>
    </row>
    <row r="25" customHeight="1" spans="1:31">
      <c r="A25" s="12" t="str">
        <f t="shared" si="3"/>
        <v/>
      </c>
      <c r="B25" s="13"/>
      <c r="C25" s="9"/>
      <c r="D25" s="9"/>
      <c r="E25" s="9"/>
      <c r="F25" s="9"/>
      <c r="G25" s="16">
        <f t="shared" si="4"/>
        <v>0</v>
      </c>
      <c r="H25" s="16"/>
      <c r="I25" s="63" t="str">
        <f t="shared" si="5"/>
        <v/>
      </c>
      <c r="J25" s="92" t="str">
        <f t="shared" si="6"/>
        <v/>
      </c>
      <c r="K25" s="27"/>
      <c r="M25" s="28"/>
      <c r="N25" s="28"/>
      <c r="O25" s="28"/>
      <c r="P25" s="28"/>
      <c r="Q25" s="28"/>
      <c r="R25" s="28"/>
      <c r="S25" s="28"/>
      <c r="T25" s="34"/>
      <c r="U25" s="28"/>
      <c r="V25" s="34"/>
      <c r="W25" s="34"/>
      <c r="X25" s="34"/>
      <c r="Y25" s="34"/>
      <c r="Z25" s="34"/>
      <c r="AA25" s="34"/>
      <c r="AB25" s="44" t="str">
        <f t="shared" si="2"/>
        <v/>
      </c>
      <c r="AC25" s="34"/>
      <c r="AD25" s="34"/>
      <c r="AE25" s="34"/>
    </row>
    <row r="26" customHeight="1" spans="1:11">
      <c r="A26" s="17" t="s">
        <v>741</v>
      </c>
      <c r="B26" s="14"/>
      <c r="C26" s="9"/>
      <c r="D26" s="9"/>
      <c r="E26" s="16">
        <f>SUM(E7:E25)</f>
        <v>0</v>
      </c>
      <c r="F26" s="16">
        <f>SUM(F7:F25)</f>
        <v>0</v>
      </c>
      <c r="G26" s="16">
        <f>SUM(G7:G25)</f>
        <v>0</v>
      </c>
      <c r="H26" s="16">
        <f>SUM(H7:H25)</f>
        <v>0</v>
      </c>
      <c r="I26" s="63" t="str">
        <f t="shared" si="5"/>
        <v/>
      </c>
      <c r="J26" s="92" t="str">
        <f t="shared" si="6"/>
        <v/>
      </c>
      <c r="K26" s="27"/>
    </row>
    <row r="27" customHeight="1" spans="1:8">
      <c r="A27" s="3" t="str">
        <f>基本信息输入表!$K$6&amp;"填表人："&amp;基本信息输入表!$M$84</f>
        <v>被评估单位填表人：</v>
      </c>
      <c r="H27" s="3" t="str">
        <f>"评估人员："&amp;基本信息输入表!$Q$84</f>
        <v>评估人员：</v>
      </c>
    </row>
    <row r="28" customHeight="1" spans="1:1">
      <c r="A28" s="3" t="str">
        <f>"填表日期："&amp;YEAR(基本信息输入表!$O$84)&amp;"年"&amp;MONTH(基本信息输入表!$O$84)&amp;"月"&amp;DAY(基本信息输入表!$O$84)&amp;"日"</f>
        <v>填表日期：1900年1月0日</v>
      </c>
    </row>
    <row r="29" customHeight="1" spans="12:12">
      <c r="L29" s="29" t="s">
        <v>466</v>
      </c>
    </row>
  </sheetData>
  <mergeCells count="23">
    <mergeCell ref="A2:K2"/>
    <mergeCell ref="A3:K3"/>
    <mergeCell ref="M4:Q4"/>
    <mergeCell ref="R4:X4"/>
    <mergeCell ref="Y4:AA4"/>
    <mergeCell ref="AB4:AE4"/>
    <mergeCell ref="R5:T5"/>
    <mergeCell ref="U5:V5"/>
    <mergeCell ref="A26:B26"/>
    <mergeCell ref="M5:M6"/>
    <mergeCell ref="N5:N6"/>
    <mergeCell ref="O5:O6"/>
    <mergeCell ref="P5:P6"/>
    <mergeCell ref="Q5:Q6"/>
    <mergeCell ref="W5:W6"/>
    <mergeCell ref="X5:X6"/>
    <mergeCell ref="Y5:Y6"/>
    <mergeCell ref="Z5:Z6"/>
    <mergeCell ref="AA5:AA6"/>
    <mergeCell ref="AB5:AB6"/>
    <mergeCell ref="AC5:AC6"/>
    <mergeCell ref="AD5:AD6"/>
    <mergeCell ref="AE5:AE6"/>
  </mergeCells>
  <dataValidations count="3">
    <dataValidation type="list" allowBlank="1" showInputMessage="1" showErrorMessage="1" sqref="U7:U25">
      <formula1>基本信息输入表!$A$126:$A$128</formula1>
    </dataValidation>
    <dataValidation type="list" allowBlank="1" showInputMessage="1" showErrorMessage="1" sqref="M7:O25">
      <formula1>$A$108:$A$109</formula1>
    </dataValidation>
    <dataValidation type="list" allowBlank="1" showInputMessage="1" showErrorMessage="1" sqref="R7:S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8" fitToHeight="1000" orientation="landscape"/>
  <headerFooter scaleWithDoc="0">
    <oddFooter>&amp;R&amp;"宋体,常规"&amp;10&amp;P/&amp;N</oddFooter>
  </headerFooter>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H29"/>
  <sheetViews>
    <sheetView showGridLines="0" workbookViewId="0">
      <selection activeCell="K6" sqref="K6:L15"/>
    </sheetView>
  </sheetViews>
  <sheetFormatPr defaultColWidth="9" defaultRowHeight="15.75" customHeight="1"/>
  <cols>
    <col min="1" max="1" width="6.5" style="3" customWidth="1"/>
    <col min="2" max="2" width="17.25" style="3" customWidth="1"/>
    <col min="3" max="3" width="11" style="3" customWidth="1"/>
    <col min="4" max="4" width="14.25" style="3" customWidth="1"/>
    <col min="5" max="5" width="12.75" style="3" customWidth="1"/>
    <col min="6" max="6" width="8.75" style="3" customWidth="1"/>
    <col min="7" max="8" width="15.625" style="3" customWidth="1" outlineLevel="1"/>
    <col min="9" max="10" width="15.625" style="3" customWidth="1"/>
    <col min="11" max="12" width="12.875" style="3" customWidth="1"/>
    <col min="13" max="13" width="9.75" style="3" customWidth="1"/>
    <col min="14" max="14" width="9" style="3"/>
    <col min="15" max="18" width="5.625" style="4" customWidth="1" outlineLevel="1"/>
    <col min="19" max="19" width="14.75" style="4" customWidth="1" outlineLevel="1"/>
    <col min="20" max="20" width="13.625" style="4" customWidth="1"/>
    <col min="21" max="23" width="5.625" style="4" customWidth="1" outlineLevel="1"/>
    <col min="24" max="25" width="8.625" style="4" customWidth="1" outlineLevel="1"/>
    <col min="26" max="26" width="14.625" style="4" customWidth="1" outlineLevel="1"/>
    <col min="27" max="27" width="13.625" style="4" customWidth="1"/>
    <col min="28" max="28" width="10.75" style="4" customWidth="1" outlineLevel="1"/>
    <col min="29" max="29" width="8.625" style="4" customWidth="1" outlineLevel="1"/>
    <col min="30" max="30" width="13.75" style="4" customWidth="1"/>
    <col min="31" max="33" width="13.625" style="4" customWidth="1" outlineLevel="1"/>
    <col min="34" max="34" width="13.625" style="4" customWidth="1"/>
    <col min="35" max="16384" width="9" style="3"/>
  </cols>
  <sheetData>
    <row r="1" customHeight="1" spans="1:1">
      <c r="A1" s="5" t="s">
        <v>435</v>
      </c>
    </row>
    <row r="2" s="1" customFormat="1" ht="30" customHeight="1" spans="1:34">
      <c r="A2" s="6" t="s">
        <v>1500</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row>
    <row r="3" customHeight="1" spans="1:34">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row>
    <row r="4" ht="14.1" customHeight="1" spans="1:34">
      <c r="A4" s="2"/>
      <c r="B4" s="2"/>
      <c r="C4" s="2"/>
      <c r="D4" s="2"/>
      <c r="E4" s="2"/>
      <c r="F4" s="2"/>
      <c r="G4" s="2"/>
      <c r="H4" s="2"/>
      <c r="I4" s="2"/>
      <c r="J4" s="2"/>
      <c r="K4" s="2"/>
      <c r="L4" s="2"/>
      <c r="M4" s="19" t="s">
        <v>1501</v>
      </c>
      <c r="O4" s="20" t="s">
        <v>598</v>
      </c>
      <c r="P4" s="20"/>
      <c r="Q4" s="20"/>
      <c r="R4" s="20"/>
      <c r="S4" s="20"/>
      <c r="T4" s="20"/>
      <c r="U4" s="30" t="s">
        <v>599</v>
      </c>
      <c r="V4" s="31"/>
      <c r="W4" s="31"/>
      <c r="X4" s="31"/>
      <c r="Y4" s="31"/>
      <c r="Z4" s="31"/>
      <c r="AA4" s="32"/>
      <c r="AB4" s="36" t="s">
        <v>600</v>
      </c>
      <c r="AC4" s="36"/>
      <c r="AD4" s="37"/>
      <c r="AE4" s="33" t="s">
        <v>601</v>
      </c>
      <c r="AF4" s="33"/>
      <c r="AG4" s="33"/>
      <c r="AH4" s="33"/>
    </row>
    <row r="5" customHeight="1" spans="1:34">
      <c r="A5" s="7" t="str">
        <f>基本信息输入表!K6&amp;"："&amp;基本信息输入表!M6</f>
        <v>被评估单位：贵州天然气能源投资股份有限公司</v>
      </c>
      <c r="B5" s="7"/>
      <c r="C5" s="7"/>
      <c r="D5" s="7"/>
      <c r="M5" s="21" t="s">
        <v>469</v>
      </c>
      <c r="O5" s="20" t="s">
        <v>602</v>
      </c>
      <c r="P5" s="22" t="s">
        <v>913</v>
      </c>
      <c r="Q5" s="23" t="s">
        <v>630</v>
      </c>
      <c r="R5" s="23" t="s">
        <v>604</v>
      </c>
      <c r="S5" s="20" t="s">
        <v>605</v>
      </c>
      <c r="T5" s="20"/>
      <c r="U5" s="30" t="s">
        <v>606</v>
      </c>
      <c r="V5" s="31"/>
      <c r="W5" s="32"/>
      <c r="X5" s="33" t="s">
        <v>607</v>
      </c>
      <c r="Y5" s="33"/>
      <c r="Z5" s="33" t="s">
        <v>608</v>
      </c>
      <c r="AA5" s="38"/>
      <c r="AB5" s="39" t="s">
        <v>1456</v>
      </c>
      <c r="AC5" s="20" t="s">
        <v>443</v>
      </c>
      <c r="AD5" s="40"/>
      <c r="AE5" s="38" t="s">
        <v>610</v>
      </c>
      <c r="AF5" s="38" t="s">
        <v>611</v>
      </c>
      <c r="AG5" s="33" t="s">
        <v>612</v>
      </c>
      <c r="AH5" s="38"/>
    </row>
    <row r="6" s="2" customFormat="1" customHeight="1" spans="1:34">
      <c r="A6" s="9" t="s">
        <v>470</v>
      </c>
      <c r="B6" s="9" t="s">
        <v>691</v>
      </c>
      <c r="C6" s="9" t="s">
        <v>731</v>
      </c>
      <c r="D6" s="9" t="s">
        <v>738</v>
      </c>
      <c r="E6" s="9" t="s">
        <v>739</v>
      </c>
      <c r="F6" s="9" t="s">
        <v>740</v>
      </c>
      <c r="G6" s="10" t="s">
        <v>440</v>
      </c>
      <c r="H6" s="10" t="s">
        <v>441</v>
      </c>
      <c r="I6" s="14" t="s">
        <v>442</v>
      </c>
      <c r="J6" s="9" t="s">
        <v>443</v>
      </c>
      <c r="K6" s="61" t="s">
        <v>1461</v>
      </c>
      <c r="L6" s="62" t="s">
        <v>865</v>
      </c>
      <c r="M6" s="9" t="s">
        <v>588</v>
      </c>
      <c r="O6" s="20"/>
      <c r="P6" s="20"/>
      <c r="Q6" s="20"/>
      <c r="R6" s="20"/>
      <c r="S6" s="20"/>
      <c r="T6" s="20"/>
      <c r="U6" s="33" t="s">
        <v>617</v>
      </c>
      <c r="V6" s="33" t="s">
        <v>618</v>
      </c>
      <c r="W6" s="30" t="s">
        <v>621</v>
      </c>
      <c r="X6" s="33" t="s">
        <v>622</v>
      </c>
      <c r="Y6" s="33" t="s">
        <v>623</v>
      </c>
      <c r="Z6" s="33"/>
      <c r="AA6" s="41"/>
      <c r="AB6" s="42"/>
      <c r="AC6" s="20"/>
      <c r="AD6" s="43"/>
      <c r="AE6" s="41"/>
      <c r="AF6" s="41"/>
      <c r="AG6" s="33"/>
      <c r="AH6" s="41"/>
    </row>
    <row r="7" customHeight="1" spans="1:34">
      <c r="A7" s="12" t="str">
        <f>IF(B7="","",ROW()-6)</f>
        <v/>
      </c>
      <c r="B7" s="13"/>
      <c r="C7" s="9"/>
      <c r="D7" s="16"/>
      <c r="E7" s="9"/>
      <c r="F7" s="9"/>
      <c r="G7" s="9"/>
      <c r="H7" s="9"/>
      <c r="I7" s="16">
        <f>G7+H7</f>
        <v>0</v>
      </c>
      <c r="J7" s="16"/>
      <c r="K7" s="63" t="str">
        <f t="shared" ref="K7:K14" si="0">IF(J7=I7,"",J7-I7)</f>
        <v/>
      </c>
      <c r="L7" s="92" t="str">
        <f t="shared" ref="L7:L14" si="1">IF(OR(I7=0,J7=I7),"",ROUND(K7/ABS(I7),4))</f>
        <v/>
      </c>
      <c r="M7" s="27"/>
      <c r="O7" s="28"/>
      <c r="P7" s="28"/>
      <c r="Q7" s="28"/>
      <c r="R7" s="28"/>
      <c r="S7" s="28"/>
      <c r="T7" s="28"/>
      <c r="U7" s="28"/>
      <c r="V7" s="28"/>
      <c r="W7" s="34"/>
      <c r="X7" s="28"/>
      <c r="Y7" s="34"/>
      <c r="Z7" s="34"/>
      <c r="AA7" s="34"/>
      <c r="AB7" s="34"/>
      <c r="AC7" s="34"/>
      <c r="AD7" s="34"/>
      <c r="AE7" s="44" t="str">
        <f t="shared" ref="AE7:AE25" si="2">IFERROR((AC7-I8)/(I8)*100,"")</f>
        <v/>
      </c>
      <c r="AF7" s="34"/>
      <c r="AG7" s="34"/>
      <c r="AH7" s="34"/>
    </row>
    <row r="8" customHeight="1" spans="1:34">
      <c r="A8" s="12" t="str">
        <f t="shared" ref="A8:A25" si="3">IF(B8="","",ROW()-6)</f>
        <v/>
      </c>
      <c r="B8" s="13"/>
      <c r="C8" s="9"/>
      <c r="D8" s="16"/>
      <c r="E8" s="9"/>
      <c r="F8" s="9"/>
      <c r="G8" s="9"/>
      <c r="H8" s="9"/>
      <c r="I8" s="16">
        <f t="shared" ref="I8:I25" si="4">G8+H8</f>
        <v>0</v>
      </c>
      <c r="J8" s="16"/>
      <c r="K8" s="63" t="str">
        <f t="shared" si="0"/>
        <v/>
      </c>
      <c r="L8" s="92" t="str">
        <f t="shared" si="1"/>
        <v/>
      </c>
      <c r="M8" s="27"/>
      <c r="O8" s="28"/>
      <c r="P8" s="28"/>
      <c r="Q8" s="28"/>
      <c r="R8" s="28"/>
      <c r="S8" s="28"/>
      <c r="T8" s="28"/>
      <c r="U8" s="28"/>
      <c r="V8" s="28"/>
      <c r="W8" s="34"/>
      <c r="X8" s="28"/>
      <c r="Y8" s="34"/>
      <c r="Z8" s="34"/>
      <c r="AA8" s="34"/>
      <c r="AB8" s="34"/>
      <c r="AC8" s="34"/>
      <c r="AD8" s="34"/>
      <c r="AE8" s="44" t="str">
        <f t="shared" si="2"/>
        <v/>
      </c>
      <c r="AF8" s="34"/>
      <c r="AG8" s="34"/>
      <c r="AH8" s="34"/>
    </row>
    <row r="9" customHeight="1" spans="1:34">
      <c r="A9" s="12" t="str">
        <f t="shared" si="3"/>
        <v/>
      </c>
      <c r="B9" s="13"/>
      <c r="C9" s="9"/>
      <c r="D9" s="16"/>
      <c r="E9" s="9"/>
      <c r="F9" s="9"/>
      <c r="G9" s="9"/>
      <c r="H9" s="9"/>
      <c r="I9" s="16">
        <f t="shared" si="4"/>
        <v>0</v>
      </c>
      <c r="J9" s="16"/>
      <c r="K9" s="63" t="str">
        <f t="shared" si="0"/>
        <v/>
      </c>
      <c r="L9" s="92" t="str">
        <f t="shared" si="1"/>
        <v/>
      </c>
      <c r="M9" s="27"/>
      <c r="O9" s="28"/>
      <c r="P9" s="28"/>
      <c r="Q9" s="28"/>
      <c r="R9" s="28"/>
      <c r="S9" s="28"/>
      <c r="T9" s="28"/>
      <c r="U9" s="28"/>
      <c r="V9" s="28"/>
      <c r="W9" s="34"/>
      <c r="X9" s="28"/>
      <c r="Y9" s="34"/>
      <c r="Z9" s="34"/>
      <c r="AA9" s="34"/>
      <c r="AB9" s="34"/>
      <c r="AC9" s="34"/>
      <c r="AD9" s="34"/>
      <c r="AE9" s="44" t="str">
        <f t="shared" si="2"/>
        <v/>
      </c>
      <c r="AF9" s="34"/>
      <c r="AG9" s="34"/>
      <c r="AH9" s="34"/>
    </row>
    <row r="10" customHeight="1" spans="1:34">
      <c r="A10" s="12" t="str">
        <f t="shared" si="3"/>
        <v/>
      </c>
      <c r="B10" s="13"/>
      <c r="C10" s="9"/>
      <c r="D10" s="16"/>
      <c r="E10" s="9"/>
      <c r="F10" s="9"/>
      <c r="G10" s="9"/>
      <c r="H10" s="9"/>
      <c r="I10" s="16">
        <f t="shared" si="4"/>
        <v>0</v>
      </c>
      <c r="J10" s="16"/>
      <c r="K10" s="63" t="str">
        <f t="shared" si="0"/>
        <v/>
      </c>
      <c r="L10" s="92" t="str">
        <f t="shared" si="1"/>
        <v/>
      </c>
      <c r="M10" s="27"/>
      <c r="O10" s="28"/>
      <c r="P10" s="28"/>
      <c r="Q10" s="28"/>
      <c r="R10" s="28"/>
      <c r="S10" s="28"/>
      <c r="T10" s="28"/>
      <c r="U10" s="28"/>
      <c r="V10" s="28"/>
      <c r="W10" s="34"/>
      <c r="X10" s="28"/>
      <c r="Y10" s="34"/>
      <c r="Z10" s="34"/>
      <c r="AA10" s="34"/>
      <c r="AB10" s="34"/>
      <c r="AC10" s="34"/>
      <c r="AD10" s="34"/>
      <c r="AE10" s="44" t="str">
        <f t="shared" si="2"/>
        <v/>
      </c>
      <c r="AF10" s="34"/>
      <c r="AG10" s="34"/>
      <c r="AH10" s="34"/>
    </row>
    <row r="11" customHeight="1" spans="1:34">
      <c r="A11" s="12" t="str">
        <f t="shared" si="3"/>
        <v/>
      </c>
      <c r="B11" s="13"/>
      <c r="C11" s="9"/>
      <c r="D11" s="16"/>
      <c r="E11" s="9"/>
      <c r="F11" s="9"/>
      <c r="G11" s="9"/>
      <c r="H11" s="9"/>
      <c r="I11" s="16">
        <f t="shared" si="4"/>
        <v>0</v>
      </c>
      <c r="J11" s="16"/>
      <c r="K11" s="63" t="str">
        <f t="shared" si="0"/>
        <v/>
      </c>
      <c r="L11" s="92" t="str">
        <f t="shared" si="1"/>
        <v/>
      </c>
      <c r="M11" s="27"/>
      <c r="O11" s="28"/>
      <c r="P11" s="28"/>
      <c r="Q11" s="28"/>
      <c r="R11" s="28"/>
      <c r="S11" s="28"/>
      <c r="T11" s="28"/>
      <c r="U11" s="28"/>
      <c r="V11" s="28"/>
      <c r="W11" s="34"/>
      <c r="X11" s="28"/>
      <c r="Y11" s="34"/>
      <c r="Z11" s="34"/>
      <c r="AA11" s="34"/>
      <c r="AB11" s="34"/>
      <c r="AC11" s="34"/>
      <c r="AD11" s="34"/>
      <c r="AE11" s="44" t="str">
        <f t="shared" si="2"/>
        <v/>
      </c>
      <c r="AF11" s="34"/>
      <c r="AG11" s="34"/>
      <c r="AH11" s="34"/>
    </row>
    <row r="12" customHeight="1" spans="1:34">
      <c r="A12" s="12" t="str">
        <f t="shared" si="3"/>
        <v/>
      </c>
      <c r="B12" s="13"/>
      <c r="C12" s="9"/>
      <c r="D12" s="16"/>
      <c r="E12" s="9"/>
      <c r="F12" s="9"/>
      <c r="G12" s="9"/>
      <c r="H12" s="9"/>
      <c r="I12" s="16">
        <f t="shared" si="4"/>
        <v>0</v>
      </c>
      <c r="J12" s="16"/>
      <c r="K12" s="63" t="str">
        <f t="shared" si="0"/>
        <v/>
      </c>
      <c r="L12" s="92" t="str">
        <f t="shared" si="1"/>
        <v/>
      </c>
      <c r="M12" s="27"/>
      <c r="O12" s="28"/>
      <c r="P12" s="28"/>
      <c r="Q12" s="28"/>
      <c r="R12" s="28"/>
      <c r="S12" s="28"/>
      <c r="T12" s="28"/>
      <c r="U12" s="28"/>
      <c r="V12" s="28"/>
      <c r="W12" s="34"/>
      <c r="X12" s="28"/>
      <c r="Y12" s="34"/>
      <c r="Z12" s="34"/>
      <c r="AA12" s="34"/>
      <c r="AB12" s="34"/>
      <c r="AC12" s="34"/>
      <c r="AD12" s="34"/>
      <c r="AE12" s="44" t="str">
        <f t="shared" si="2"/>
        <v/>
      </c>
      <c r="AF12" s="34"/>
      <c r="AG12" s="34"/>
      <c r="AH12" s="34"/>
    </row>
    <row r="13" customHeight="1" spans="1:34">
      <c r="A13" s="12" t="str">
        <f t="shared" si="3"/>
        <v/>
      </c>
      <c r="B13" s="13"/>
      <c r="C13" s="9"/>
      <c r="D13" s="16"/>
      <c r="E13" s="9"/>
      <c r="F13" s="9"/>
      <c r="G13" s="9"/>
      <c r="H13" s="9"/>
      <c r="I13" s="16">
        <f t="shared" si="4"/>
        <v>0</v>
      </c>
      <c r="J13" s="16"/>
      <c r="K13" s="63" t="str">
        <f t="shared" si="0"/>
        <v/>
      </c>
      <c r="L13" s="92" t="str">
        <f t="shared" si="1"/>
        <v/>
      </c>
      <c r="M13" s="27"/>
      <c r="O13" s="28"/>
      <c r="P13" s="28"/>
      <c r="Q13" s="28"/>
      <c r="R13" s="28"/>
      <c r="S13" s="28"/>
      <c r="T13" s="28"/>
      <c r="U13" s="28"/>
      <c r="V13" s="28"/>
      <c r="W13" s="34"/>
      <c r="X13" s="28"/>
      <c r="Y13" s="34"/>
      <c r="Z13" s="34"/>
      <c r="AA13" s="34"/>
      <c r="AB13" s="34"/>
      <c r="AC13" s="34"/>
      <c r="AD13" s="34"/>
      <c r="AE13" s="44" t="str">
        <f t="shared" si="2"/>
        <v/>
      </c>
      <c r="AF13" s="34"/>
      <c r="AG13" s="34"/>
      <c r="AH13" s="34"/>
    </row>
    <row r="14" customHeight="1" spans="1:34">
      <c r="A14" s="12" t="str">
        <f t="shared" si="3"/>
        <v/>
      </c>
      <c r="B14" s="13"/>
      <c r="C14" s="9"/>
      <c r="D14" s="16"/>
      <c r="E14" s="9"/>
      <c r="F14" s="9"/>
      <c r="G14" s="9"/>
      <c r="H14" s="9"/>
      <c r="I14" s="16">
        <f t="shared" si="4"/>
        <v>0</v>
      </c>
      <c r="J14" s="16"/>
      <c r="K14" s="63" t="str">
        <f t="shared" si="0"/>
        <v/>
      </c>
      <c r="L14" s="92" t="str">
        <f t="shared" si="1"/>
        <v/>
      </c>
      <c r="M14" s="27"/>
      <c r="O14" s="28"/>
      <c r="P14" s="28"/>
      <c r="Q14" s="28"/>
      <c r="R14" s="28"/>
      <c r="S14" s="28"/>
      <c r="T14" s="28"/>
      <c r="U14" s="28"/>
      <c r="V14" s="28"/>
      <c r="W14" s="34"/>
      <c r="X14" s="28"/>
      <c r="Y14" s="34"/>
      <c r="Z14" s="34"/>
      <c r="AA14" s="34"/>
      <c r="AB14" s="34"/>
      <c r="AC14" s="34"/>
      <c r="AD14" s="34"/>
      <c r="AE14" s="44" t="str">
        <f>IFERROR((AC14-I17)/(I17)*100,"")</f>
        <v/>
      </c>
      <c r="AF14" s="34"/>
      <c r="AG14" s="34"/>
      <c r="AH14" s="34"/>
    </row>
    <row r="15" customHeight="1" spans="1:34">
      <c r="A15" s="12"/>
      <c r="B15" s="13"/>
      <c r="C15" s="9"/>
      <c r="D15" s="16"/>
      <c r="E15" s="9"/>
      <c r="F15" s="9"/>
      <c r="G15" s="9"/>
      <c r="H15" s="9"/>
      <c r="I15" s="16">
        <f t="shared" si="4"/>
        <v>0</v>
      </c>
      <c r="J15" s="16"/>
      <c r="K15" s="63" t="str">
        <f t="shared" ref="K15:K26" si="5">IF(J15=I15,"",J15-I15)</f>
        <v/>
      </c>
      <c r="L15" s="92" t="str">
        <f t="shared" ref="L15:L26" si="6">IF(OR(I15=0,J15=I15),"",ROUND(K15/ABS(I15),4))</f>
        <v/>
      </c>
      <c r="M15" s="27"/>
      <c r="O15" s="28"/>
      <c r="P15" s="28"/>
      <c r="Q15" s="28"/>
      <c r="R15" s="28"/>
      <c r="S15" s="28"/>
      <c r="T15" s="28"/>
      <c r="U15" s="28"/>
      <c r="V15" s="28"/>
      <c r="W15" s="34"/>
      <c r="X15" s="28"/>
      <c r="Y15" s="34"/>
      <c r="Z15" s="34"/>
      <c r="AA15" s="34"/>
      <c r="AB15" s="34"/>
      <c r="AC15" s="34"/>
      <c r="AD15" s="34"/>
      <c r="AE15" s="44"/>
      <c r="AF15" s="34"/>
      <c r="AG15" s="34"/>
      <c r="AH15" s="34"/>
    </row>
    <row r="16" customHeight="1" spans="1:34">
      <c r="A16" s="12"/>
      <c r="B16" s="13"/>
      <c r="C16" s="9"/>
      <c r="D16" s="16"/>
      <c r="E16" s="9"/>
      <c r="F16" s="9"/>
      <c r="G16" s="9"/>
      <c r="H16" s="9"/>
      <c r="I16" s="16">
        <f t="shared" si="4"/>
        <v>0</v>
      </c>
      <c r="J16" s="16"/>
      <c r="K16" s="63" t="str">
        <f t="shared" si="5"/>
        <v/>
      </c>
      <c r="L16" s="92" t="str">
        <f t="shared" si="6"/>
        <v/>
      </c>
      <c r="M16" s="27"/>
      <c r="O16" s="28"/>
      <c r="P16" s="28"/>
      <c r="Q16" s="28"/>
      <c r="R16" s="28"/>
      <c r="S16" s="28"/>
      <c r="T16" s="28"/>
      <c r="U16" s="28"/>
      <c r="V16" s="28"/>
      <c r="W16" s="34"/>
      <c r="X16" s="28"/>
      <c r="Y16" s="34"/>
      <c r="Z16" s="34"/>
      <c r="AA16" s="34"/>
      <c r="AB16" s="34"/>
      <c r="AC16" s="34"/>
      <c r="AD16" s="34"/>
      <c r="AE16" s="44"/>
      <c r="AF16" s="34"/>
      <c r="AG16" s="34"/>
      <c r="AH16" s="34"/>
    </row>
    <row r="17" customHeight="1" spans="1:34">
      <c r="A17" s="12" t="str">
        <f t="shared" si="3"/>
        <v/>
      </c>
      <c r="B17" s="13"/>
      <c r="C17" s="9"/>
      <c r="D17" s="16"/>
      <c r="E17" s="9"/>
      <c r="F17" s="9"/>
      <c r="G17" s="9"/>
      <c r="H17" s="9"/>
      <c r="I17" s="16">
        <f t="shared" si="4"/>
        <v>0</v>
      </c>
      <c r="J17" s="16"/>
      <c r="K17" s="63" t="str">
        <f t="shared" si="5"/>
        <v/>
      </c>
      <c r="L17" s="92" t="str">
        <f t="shared" si="6"/>
        <v/>
      </c>
      <c r="M17" s="27"/>
      <c r="O17" s="28"/>
      <c r="P17" s="28"/>
      <c r="Q17" s="28"/>
      <c r="R17" s="28"/>
      <c r="S17" s="28"/>
      <c r="T17" s="28"/>
      <c r="U17" s="28"/>
      <c r="V17" s="28"/>
      <c r="W17" s="34"/>
      <c r="X17" s="28"/>
      <c r="Y17" s="34"/>
      <c r="Z17" s="34"/>
      <c r="AA17" s="34"/>
      <c r="AB17" s="34"/>
      <c r="AC17" s="34"/>
      <c r="AD17" s="34"/>
      <c r="AE17" s="44" t="str">
        <f t="shared" si="2"/>
        <v/>
      </c>
      <c r="AF17" s="34"/>
      <c r="AG17" s="34"/>
      <c r="AH17" s="34"/>
    </row>
    <row r="18" customHeight="1" spans="1:34">
      <c r="A18" s="12" t="str">
        <f t="shared" si="3"/>
        <v/>
      </c>
      <c r="B18" s="13"/>
      <c r="C18" s="9"/>
      <c r="D18" s="16"/>
      <c r="E18" s="9"/>
      <c r="F18" s="9"/>
      <c r="G18" s="9"/>
      <c r="H18" s="9"/>
      <c r="I18" s="16">
        <f t="shared" si="4"/>
        <v>0</v>
      </c>
      <c r="J18" s="16"/>
      <c r="K18" s="63" t="str">
        <f t="shared" si="5"/>
        <v/>
      </c>
      <c r="L18" s="92" t="str">
        <f t="shared" si="6"/>
        <v/>
      </c>
      <c r="M18" s="27"/>
      <c r="O18" s="28"/>
      <c r="P18" s="28"/>
      <c r="Q18" s="28"/>
      <c r="R18" s="28"/>
      <c r="S18" s="28"/>
      <c r="T18" s="28"/>
      <c r="U18" s="28"/>
      <c r="V18" s="28"/>
      <c r="W18" s="34"/>
      <c r="X18" s="28"/>
      <c r="Y18" s="34"/>
      <c r="Z18" s="34"/>
      <c r="AA18" s="34"/>
      <c r="AB18" s="34"/>
      <c r="AC18" s="34"/>
      <c r="AD18" s="34"/>
      <c r="AE18" s="44" t="str">
        <f t="shared" si="2"/>
        <v/>
      </c>
      <c r="AF18" s="34"/>
      <c r="AG18" s="34"/>
      <c r="AH18" s="34"/>
    </row>
    <row r="19" customHeight="1" spans="1:34">
      <c r="A19" s="12" t="str">
        <f t="shared" si="3"/>
        <v/>
      </c>
      <c r="B19" s="13"/>
      <c r="C19" s="9"/>
      <c r="D19" s="16"/>
      <c r="E19" s="9"/>
      <c r="F19" s="9"/>
      <c r="G19" s="9"/>
      <c r="H19" s="9"/>
      <c r="I19" s="16">
        <f t="shared" si="4"/>
        <v>0</v>
      </c>
      <c r="J19" s="16"/>
      <c r="K19" s="63" t="str">
        <f t="shared" si="5"/>
        <v/>
      </c>
      <c r="L19" s="92" t="str">
        <f t="shared" si="6"/>
        <v/>
      </c>
      <c r="M19" s="27"/>
      <c r="O19" s="28"/>
      <c r="P19" s="28"/>
      <c r="Q19" s="28"/>
      <c r="R19" s="28"/>
      <c r="S19" s="28"/>
      <c r="T19" s="28"/>
      <c r="U19" s="28"/>
      <c r="V19" s="28"/>
      <c r="W19" s="34"/>
      <c r="X19" s="28"/>
      <c r="Y19" s="34"/>
      <c r="Z19" s="34"/>
      <c r="AA19" s="34"/>
      <c r="AB19" s="34"/>
      <c r="AC19" s="34"/>
      <c r="AD19" s="34"/>
      <c r="AE19" s="44" t="str">
        <f>IFERROR((AC19-#REF!)/(#REF!)*100,"")</f>
        <v/>
      </c>
      <c r="AF19" s="34"/>
      <c r="AG19" s="34"/>
      <c r="AH19" s="34"/>
    </row>
    <row r="20" customHeight="1" spans="1:34">
      <c r="A20" s="12" t="str">
        <f t="shared" si="3"/>
        <v/>
      </c>
      <c r="B20" s="13"/>
      <c r="C20" s="9"/>
      <c r="D20" s="16"/>
      <c r="E20" s="9"/>
      <c r="F20" s="9"/>
      <c r="G20" s="9"/>
      <c r="H20" s="9"/>
      <c r="I20" s="16">
        <f t="shared" si="4"/>
        <v>0</v>
      </c>
      <c r="J20" s="16"/>
      <c r="K20" s="63" t="str">
        <f t="shared" si="5"/>
        <v/>
      </c>
      <c r="L20" s="92" t="str">
        <f t="shared" si="6"/>
        <v/>
      </c>
      <c r="M20" s="27"/>
      <c r="O20" s="28"/>
      <c r="P20" s="28"/>
      <c r="Q20" s="28"/>
      <c r="R20" s="28"/>
      <c r="S20" s="28"/>
      <c r="T20" s="28"/>
      <c r="U20" s="28"/>
      <c r="V20" s="28"/>
      <c r="W20" s="34"/>
      <c r="X20" s="28"/>
      <c r="Y20" s="34"/>
      <c r="Z20" s="34"/>
      <c r="AA20" s="34"/>
      <c r="AB20" s="34"/>
      <c r="AC20" s="34"/>
      <c r="AD20" s="34"/>
      <c r="AE20" s="44" t="str">
        <f t="shared" si="2"/>
        <v/>
      </c>
      <c r="AF20" s="34"/>
      <c r="AG20" s="34"/>
      <c r="AH20" s="34"/>
    </row>
    <row r="21" customHeight="1" spans="1:34">
      <c r="A21" s="12" t="str">
        <f t="shared" si="3"/>
        <v/>
      </c>
      <c r="B21" s="13"/>
      <c r="C21" s="9"/>
      <c r="D21" s="16"/>
      <c r="E21" s="9"/>
      <c r="F21" s="9"/>
      <c r="G21" s="9"/>
      <c r="H21" s="9"/>
      <c r="I21" s="16">
        <f t="shared" si="4"/>
        <v>0</v>
      </c>
      <c r="J21" s="16"/>
      <c r="K21" s="63" t="str">
        <f t="shared" si="5"/>
        <v/>
      </c>
      <c r="L21" s="92" t="str">
        <f t="shared" si="6"/>
        <v/>
      </c>
      <c r="M21" s="27"/>
      <c r="O21" s="28"/>
      <c r="P21" s="28"/>
      <c r="Q21" s="28"/>
      <c r="R21" s="28"/>
      <c r="S21" s="28"/>
      <c r="T21" s="28"/>
      <c r="U21" s="28"/>
      <c r="V21" s="28"/>
      <c r="W21" s="34"/>
      <c r="X21" s="28"/>
      <c r="Y21" s="34"/>
      <c r="Z21" s="34"/>
      <c r="AA21" s="34"/>
      <c r="AB21" s="34"/>
      <c r="AC21" s="34"/>
      <c r="AD21" s="34"/>
      <c r="AE21" s="44" t="str">
        <f t="shared" si="2"/>
        <v/>
      </c>
      <c r="AF21" s="34"/>
      <c r="AG21" s="34"/>
      <c r="AH21" s="34"/>
    </row>
    <row r="22" customHeight="1" spans="1:34">
      <c r="A22" s="12" t="str">
        <f t="shared" si="3"/>
        <v/>
      </c>
      <c r="B22" s="13"/>
      <c r="C22" s="9"/>
      <c r="D22" s="16"/>
      <c r="E22" s="9"/>
      <c r="F22" s="9"/>
      <c r="G22" s="9"/>
      <c r="H22" s="9"/>
      <c r="I22" s="16">
        <f t="shared" si="4"/>
        <v>0</v>
      </c>
      <c r="J22" s="16"/>
      <c r="K22" s="63" t="str">
        <f t="shared" si="5"/>
        <v/>
      </c>
      <c r="L22" s="92" t="str">
        <f t="shared" si="6"/>
        <v/>
      </c>
      <c r="M22" s="27"/>
      <c r="O22" s="28"/>
      <c r="P22" s="28"/>
      <c r="Q22" s="28"/>
      <c r="R22" s="28"/>
      <c r="S22" s="28"/>
      <c r="T22" s="28"/>
      <c r="U22" s="28"/>
      <c r="V22" s="28"/>
      <c r="W22" s="34"/>
      <c r="X22" s="28"/>
      <c r="Y22" s="34"/>
      <c r="Z22" s="34"/>
      <c r="AA22" s="34"/>
      <c r="AB22" s="34"/>
      <c r="AC22" s="34"/>
      <c r="AD22" s="34"/>
      <c r="AE22" s="44" t="str">
        <f t="shared" si="2"/>
        <v/>
      </c>
      <c r="AF22" s="34"/>
      <c r="AG22" s="34"/>
      <c r="AH22" s="34"/>
    </row>
    <row r="23" customHeight="1" spans="1:34">
      <c r="A23" s="12" t="str">
        <f t="shared" si="3"/>
        <v/>
      </c>
      <c r="B23" s="13"/>
      <c r="C23" s="9"/>
      <c r="D23" s="16"/>
      <c r="E23" s="9"/>
      <c r="F23" s="9"/>
      <c r="G23" s="9"/>
      <c r="H23" s="9"/>
      <c r="I23" s="16">
        <f t="shared" si="4"/>
        <v>0</v>
      </c>
      <c r="J23" s="16"/>
      <c r="K23" s="63" t="str">
        <f t="shared" si="5"/>
        <v/>
      </c>
      <c r="L23" s="92" t="str">
        <f t="shared" si="6"/>
        <v/>
      </c>
      <c r="M23" s="27"/>
      <c r="O23" s="28"/>
      <c r="P23" s="28"/>
      <c r="Q23" s="28"/>
      <c r="R23" s="28"/>
      <c r="S23" s="28"/>
      <c r="T23" s="28"/>
      <c r="U23" s="28"/>
      <c r="V23" s="28"/>
      <c r="W23" s="34"/>
      <c r="X23" s="28"/>
      <c r="Y23" s="34"/>
      <c r="Z23" s="34"/>
      <c r="AA23" s="34"/>
      <c r="AB23" s="34"/>
      <c r="AC23" s="34"/>
      <c r="AD23" s="34"/>
      <c r="AE23" s="44" t="str">
        <f t="shared" si="2"/>
        <v/>
      </c>
      <c r="AF23" s="34"/>
      <c r="AG23" s="34"/>
      <c r="AH23" s="34"/>
    </row>
    <row r="24" customHeight="1" spans="1:34">
      <c r="A24" s="12" t="str">
        <f t="shared" si="3"/>
        <v/>
      </c>
      <c r="B24" s="13"/>
      <c r="C24" s="9"/>
      <c r="D24" s="16"/>
      <c r="E24" s="9"/>
      <c r="F24" s="9"/>
      <c r="G24" s="9"/>
      <c r="H24" s="9"/>
      <c r="I24" s="16">
        <f t="shared" si="4"/>
        <v>0</v>
      </c>
      <c r="J24" s="16"/>
      <c r="K24" s="63" t="str">
        <f t="shared" si="5"/>
        <v/>
      </c>
      <c r="L24" s="92" t="str">
        <f t="shared" si="6"/>
        <v/>
      </c>
      <c r="M24" s="27"/>
      <c r="O24" s="28"/>
      <c r="P24" s="28"/>
      <c r="Q24" s="28"/>
      <c r="R24" s="28"/>
      <c r="S24" s="28"/>
      <c r="T24" s="28"/>
      <c r="U24" s="28"/>
      <c r="V24" s="28"/>
      <c r="W24" s="34"/>
      <c r="X24" s="28"/>
      <c r="Y24" s="34"/>
      <c r="Z24" s="34"/>
      <c r="AA24" s="34"/>
      <c r="AB24" s="34"/>
      <c r="AC24" s="34"/>
      <c r="AD24" s="34"/>
      <c r="AE24" s="44" t="str">
        <f t="shared" si="2"/>
        <v/>
      </c>
      <c r="AF24" s="34"/>
      <c r="AG24" s="34"/>
      <c r="AH24" s="34"/>
    </row>
    <row r="25" customHeight="1" spans="1:34">
      <c r="A25" s="12" t="str">
        <f t="shared" si="3"/>
        <v/>
      </c>
      <c r="B25" s="13"/>
      <c r="C25" s="9"/>
      <c r="D25" s="16"/>
      <c r="E25" s="9"/>
      <c r="F25" s="9"/>
      <c r="G25" s="9"/>
      <c r="H25" s="9"/>
      <c r="I25" s="16">
        <f t="shared" si="4"/>
        <v>0</v>
      </c>
      <c r="J25" s="16"/>
      <c r="K25" s="63" t="str">
        <f t="shared" si="5"/>
        <v/>
      </c>
      <c r="L25" s="92" t="str">
        <f t="shared" si="6"/>
        <v/>
      </c>
      <c r="M25" s="27"/>
      <c r="O25" s="28"/>
      <c r="P25" s="28"/>
      <c r="Q25" s="28"/>
      <c r="R25" s="28"/>
      <c r="S25" s="28"/>
      <c r="T25" s="28"/>
      <c r="U25" s="28"/>
      <c r="V25" s="28"/>
      <c r="W25" s="34"/>
      <c r="X25" s="28"/>
      <c r="Y25" s="34"/>
      <c r="Z25" s="34"/>
      <c r="AA25" s="34"/>
      <c r="AB25" s="34"/>
      <c r="AC25" s="34"/>
      <c r="AD25" s="34"/>
      <c r="AE25" s="44" t="str">
        <f t="shared" si="2"/>
        <v/>
      </c>
      <c r="AF25" s="34"/>
      <c r="AG25" s="34"/>
      <c r="AH25" s="34"/>
    </row>
    <row r="26" customHeight="1" spans="1:13">
      <c r="A26" s="17" t="s">
        <v>741</v>
      </c>
      <c r="B26" s="14"/>
      <c r="C26" s="27"/>
      <c r="D26" s="16"/>
      <c r="E26" s="27"/>
      <c r="F26" s="27"/>
      <c r="G26" s="16">
        <f>SUM(G7:G25)</f>
        <v>0</v>
      </c>
      <c r="H26" s="16">
        <f>SUM(H7:H25)</f>
        <v>0</v>
      </c>
      <c r="I26" s="16">
        <f>SUM(I7:I25)</f>
        <v>0</v>
      </c>
      <c r="J26" s="16">
        <f>SUM(J7:J25)</f>
        <v>0</v>
      </c>
      <c r="K26" s="63" t="str">
        <f t="shared" si="5"/>
        <v/>
      </c>
      <c r="L26" s="92" t="str">
        <f t="shared" si="6"/>
        <v/>
      </c>
      <c r="M26" s="27"/>
    </row>
    <row r="27" customHeight="1" spans="1:10">
      <c r="A27" s="3" t="str">
        <f>基本信息输入表!$K$6&amp;"填表人："&amp;基本信息输入表!$M$85</f>
        <v>被评估单位填表人：</v>
      </c>
      <c r="J27" s="3" t="str">
        <f>"评估人员："&amp;基本信息输入表!$Q$85</f>
        <v>评估人员：</v>
      </c>
    </row>
    <row r="28" customHeight="1" spans="1:1">
      <c r="A28" s="3" t="str">
        <f>"填表日期："&amp;YEAR(基本信息输入表!$O$85)&amp;"年"&amp;MONTH(基本信息输入表!$O$85)&amp;"月"&amp;DAY(基本信息输入表!$O$85)&amp;"日"</f>
        <v>填表日期：1900年1月0日</v>
      </c>
    </row>
    <row r="29" customHeight="1" spans="14:14">
      <c r="N29" s="29" t="s">
        <v>466</v>
      </c>
    </row>
  </sheetData>
  <mergeCells count="25">
    <mergeCell ref="A2:M2"/>
    <mergeCell ref="A3:M3"/>
    <mergeCell ref="O4:T4"/>
    <mergeCell ref="U4:AA4"/>
    <mergeCell ref="AB4:AD4"/>
    <mergeCell ref="AE4:AH4"/>
    <mergeCell ref="A5:D5"/>
    <mergeCell ref="U5:W5"/>
    <mergeCell ref="X5:Y5"/>
    <mergeCell ref="A26:B26"/>
    <mergeCell ref="O5:O6"/>
    <mergeCell ref="P5:P6"/>
    <mergeCell ref="Q5:Q6"/>
    <mergeCell ref="R5:R6"/>
    <mergeCell ref="S5:S6"/>
    <mergeCell ref="T5:T6"/>
    <mergeCell ref="Z5:Z6"/>
    <mergeCell ref="AA5:AA6"/>
    <mergeCell ref="AB5:AB6"/>
    <mergeCell ref="AC5:AC6"/>
    <mergeCell ref="AD5:AD6"/>
    <mergeCell ref="AE5:AE6"/>
    <mergeCell ref="AF5:AF6"/>
    <mergeCell ref="AG5:AG6"/>
    <mergeCell ref="AH5:AH6"/>
  </mergeCells>
  <dataValidations count="3">
    <dataValidation type="list" allowBlank="1" showInputMessage="1" showErrorMessage="1" sqref="X7:X25">
      <formula1>基本信息输入表!$A$126:$A$128</formula1>
    </dataValidation>
    <dataValidation type="list" allowBlank="1" showInputMessage="1" showErrorMessage="1" sqref="U7:V25">
      <formula1>$A$108:$A$109</formula1>
    </dataValidation>
    <dataValidation type="list" allowBlank="1" showInputMessage="1" showErrorMessage="1" sqref="O7:R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9" fitToHeight="1000" orientation="landscape"/>
  <headerFooter scaleWithDoc="0">
    <oddFooter>&amp;R&amp;"宋体,常规"&amp;10&amp;P/&amp;N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F29"/>
  <sheetViews>
    <sheetView showGridLines="0" workbookViewId="0">
      <selection activeCell="I6" sqref="I6:J21"/>
    </sheetView>
  </sheetViews>
  <sheetFormatPr defaultColWidth="9" defaultRowHeight="15.75" customHeight="1"/>
  <cols>
    <col min="1" max="1" width="6.75" style="3" customWidth="1"/>
    <col min="2" max="2" width="22.5" style="3" customWidth="1"/>
    <col min="3" max="3" width="13.75" style="3" customWidth="1"/>
    <col min="4" max="4" width="14.25" style="3" customWidth="1"/>
    <col min="5" max="6" width="15.625" style="3" customWidth="1" outlineLevel="1"/>
    <col min="7" max="10" width="15.625" style="3" customWidth="1"/>
    <col min="11" max="11" width="18.25" style="3" customWidth="1"/>
    <col min="12" max="12" width="9" style="3"/>
    <col min="13" max="16" width="5.625" style="4" customWidth="1" outlineLevel="1"/>
    <col min="17" max="17" width="14.75" style="4" customWidth="1" outlineLevel="1"/>
    <col min="18" max="18" width="13.625" style="4" customWidth="1"/>
    <col min="19" max="21" width="5.625" style="4" customWidth="1" outlineLevel="1"/>
    <col min="22" max="23" width="8.625" style="4" customWidth="1" outlineLevel="1"/>
    <col min="24" max="24" width="14.625" style="4" customWidth="1" outlineLevel="1"/>
    <col min="25" max="25" width="13.625" style="4" customWidth="1"/>
    <col min="26" max="26" width="10.75" style="4" customWidth="1" outlineLevel="1"/>
    <col min="27" max="27" width="8.625" style="4" customWidth="1" outlineLevel="1"/>
    <col min="28" max="28" width="13.75" style="4" customWidth="1"/>
    <col min="29" max="31" width="13.625" style="4" customWidth="1" outlineLevel="1"/>
    <col min="32" max="32" width="13.625" style="4" customWidth="1"/>
    <col min="33" max="16384" width="9" style="3"/>
  </cols>
  <sheetData>
    <row r="1" customHeight="1" spans="1:1">
      <c r="A1" s="5" t="s">
        <v>435</v>
      </c>
    </row>
    <row r="2" s="1" customFormat="1" ht="30" customHeight="1" spans="1:32">
      <c r="A2" s="6" t="s">
        <v>1502</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row>
    <row r="3" customHeight="1" spans="1:32">
      <c r="A3" s="2" t="str">
        <f>"评估基准日："&amp;TEXT(基本信息输入表!M7,"yyyy年mm月dd日")</f>
        <v>评估基准日：2024年06月30日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c r="AF3" s="18"/>
    </row>
    <row r="4" ht="14.1" customHeight="1" spans="1:32">
      <c r="A4" s="2"/>
      <c r="B4" s="2"/>
      <c r="C4" s="2"/>
      <c r="D4" s="2"/>
      <c r="E4" s="2"/>
      <c r="F4" s="2"/>
      <c r="G4" s="2"/>
      <c r="H4" s="2"/>
      <c r="I4" s="2"/>
      <c r="J4" s="2"/>
      <c r="K4" s="19" t="s">
        <v>1503</v>
      </c>
      <c r="M4" s="20" t="s">
        <v>598</v>
      </c>
      <c r="N4" s="20"/>
      <c r="O4" s="20"/>
      <c r="P4" s="20"/>
      <c r="Q4" s="20"/>
      <c r="R4" s="20"/>
      <c r="S4" s="30" t="s">
        <v>599</v>
      </c>
      <c r="T4" s="31"/>
      <c r="U4" s="31"/>
      <c r="V4" s="31"/>
      <c r="W4" s="31"/>
      <c r="X4" s="31"/>
      <c r="Y4" s="32"/>
      <c r="Z4" s="36" t="s">
        <v>600</v>
      </c>
      <c r="AA4" s="36"/>
      <c r="AB4" s="37"/>
      <c r="AC4" s="33" t="s">
        <v>601</v>
      </c>
      <c r="AD4" s="33"/>
      <c r="AE4" s="33"/>
      <c r="AF4" s="33"/>
    </row>
    <row r="5" customHeight="1" spans="1:32">
      <c r="A5" s="7" t="str">
        <f>基本信息输入表!K6&amp;"："&amp;基本信息输入表!M6</f>
        <v>被评估单位：贵州天然气能源投资股份有限公司</v>
      </c>
      <c r="B5" s="7"/>
      <c r="C5" s="7"/>
      <c r="D5" s="7"/>
      <c r="E5" s="8"/>
      <c r="F5" s="8"/>
      <c r="K5" s="21" t="s">
        <v>469</v>
      </c>
      <c r="M5" s="20" t="s">
        <v>602</v>
      </c>
      <c r="N5" s="22" t="s">
        <v>913</v>
      </c>
      <c r="O5" s="23" t="s">
        <v>630</v>
      </c>
      <c r="P5" s="23" t="s">
        <v>604</v>
      </c>
      <c r="Q5" s="20" t="s">
        <v>605</v>
      </c>
      <c r="R5" s="20"/>
      <c r="S5" s="30" t="s">
        <v>606</v>
      </c>
      <c r="T5" s="31"/>
      <c r="U5" s="32"/>
      <c r="V5" s="33" t="s">
        <v>607</v>
      </c>
      <c r="W5" s="33"/>
      <c r="X5" s="33" t="s">
        <v>608</v>
      </c>
      <c r="Y5" s="38"/>
      <c r="Z5" s="39" t="s">
        <v>1456</v>
      </c>
      <c r="AA5" s="20" t="s">
        <v>443</v>
      </c>
      <c r="AB5" s="40"/>
      <c r="AC5" s="38" t="s">
        <v>610</v>
      </c>
      <c r="AD5" s="38" t="s">
        <v>611</v>
      </c>
      <c r="AE5" s="33" t="s">
        <v>612</v>
      </c>
      <c r="AF5" s="38"/>
    </row>
    <row r="6" s="2" customFormat="1" customHeight="1" spans="1:32">
      <c r="A6" s="9" t="s">
        <v>470</v>
      </c>
      <c r="B6" s="9" t="s">
        <v>1504</v>
      </c>
      <c r="C6" s="9" t="s">
        <v>731</v>
      </c>
      <c r="D6" s="9" t="s">
        <v>1505</v>
      </c>
      <c r="E6" s="10" t="s">
        <v>440</v>
      </c>
      <c r="F6" s="10" t="s">
        <v>441</v>
      </c>
      <c r="G6" s="11" t="s">
        <v>442</v>
      </c>
      <c r="H6" s="9" t="s">
        <v>443</v>
      </c>
      <c r="I6" s="61" t="s">
        <v>1461</v>
      </c>
      <c r="J6" s="62" t="s">
        <v>865</v>
      </c>
      <c r="K6" s="9" t="s">
        <v>588</v>
      </c>
      <c r="M6" s="20"/>
      <c r="N6" s="20"/>
      <c r="O6" s="20"/>
      <c r="P6" s="20"/>
      <c r="Q6" s="20"/>
      <c r="R6" s="20"/>
      <c r="S6" s="33" t="s">
        <v>617</v>
      </c>
      <c r="T6" s="33" t="s">
        <v>618</v>
      </c>
      <c r="U6" s="30" t="s">
        <v>621</v>
      </c>
      <c r="V6" s="33" t="s">
        <v>622</v>
      </c>
      <c r="W6" s="33" t="s">
        <v>623</v>
      </c>
      <c r="X6" s="33"/>
      <c r="Y6" s="41"/>
      <c r="Z6" s="42"/>
      <c r="AA6" s="20"/>
      <c r="AB6" s="43"/>
      <c r="AC6" s="41"/>
      <c r="AD6" s="41"/>
      <c r="AE6" s="33"/>
      <c r="AF6" s="41"/>
    </row>
    <row r="7" customHeight="1" spans="1:32">
      <c r="A7" s="12" t="str">
        <f>IF(B7="","",ROW()-6)</f>
        <v/>
      </c>
      <c r="B7" s="13"/>
      <c r="C7" s="9"/>
      <c r="D7" s="9"/>
      <c r="E7" s="9"/>
      <c r="F7" s="9"/>
      <c r="G7" s="16">
        <f>E7+F7</f>
        <v>0</v>
      </c>
      <c r="H7" s="16"/>
      <c r="I7" s="63" t="str">
        <f>IF(H7=G7,"",H7-G7)</f>
        <v/>
      </c>
      <c r="J7" s="92" t="str">
        <f>IF(OR(G7=0,H7=G7),"",ROUND(I7/ABS(G7),4))</f>
        <v/>
      </c>
      <c r="K7" s="27"/>
      <c r="M7" s="28"/>
      <c r="N7" s="28"/>
      <c r="O7" s="28"/>
      <c r="P7" s="28"/>
      <c r="Q7" s="28"/>
      <c r="R7" s="28"/>
      <c r="S7" s="28"/>
      <c r="T7" s="28"/>
      <c r="U7" s="34"/>
      <c r="V7" s="28"/>
      <c r="W7" s="34"/>
      <c r="X7" s="34"/>
      <c r="Y7" s="34"/>
      <c r="Z7" s="34"/>
      <c r="AA7" s="34"/>
      <c r="AB7" s="34"/>
      <c r="AC7" s="44" t="str">
        <f t="shared" ref="AC7:AC25" si="0">IFERROR((AA7-G8)/(G8)*100,"")</f>
        <v/>
      </c>
      <c r="AD7" s="34"/>
      <c r="AE7" s="34"/>
      <c r="AF7" s="34"/>
    </row>
    <row r="8" customHeight="1" spans="1:32">
      <c r="A8" s="12" t="str">
        <f t="shared" ref="A8:A25" si="1">IF(B8="","",ROW()-6)</f>
        <v/>
      </c>
      <c r="B8" s="13"/>
      <c r="C8" s="9"/>
      <c r="D8" s="9"/>
      <c r="E8" s="9"/>
      <c r="F8" s="9"/>
      <c r="G8" s="16">
        <f t="shared" ref="G8:G25" si="2">E8+F8</f>
        <v>0</v>
      </c>
      <c r="H8" s="16"/>
      <c r="I8" s="63" t="str">
        <f t="shared" ref="I8:I26" si="3">IF(H8=G8,"",H8-G8)</f>
        <v/>
      </c>
      <c r="J8" s="92" t="str">
        <f t="shared" ref="J8:J26" si="4">IF(OR(G8=0,H8=G8),"",ROUND(I8/ABS(G8),4))</f>
        <v/>
      </c>
      <c r="K8" s="27"/>
      <c r="M8" s="28"/>
      <c r="N8" s="28"/>
      <c r="O8" s="28"/>
      <c r="P8" s="28"/>
      <c r="Q8" s="28"/>
      <c r="R8" s="28"/>
      <c r="S8" s="28"/>
      <c r="T8" s="28"/>
      <c r="U8" s="34"/>
      <c r="V8" s="28"/>
      <c r="W8" s="34"/>
      <c r="X8" s="34"/>
      <c r="Y8" s="34"/>
      <c r="Z8" s="34"/>
      <c r="AA8" s="34"/>
      <c r="AB8" s="34"/>
      <c r="AC8" s="44" t="str">
        <f t="shared" si="0"/>
        <v/>
      </c>
      <c r="AD8" s="34"/>
      <c r="AE8" s="34"/>
      <c r="AF8" s="34"/>
    </row>
    <row r="9" customHeight="1" spans="1:32">
      <c r="A9" s="12" t="str">
        <f t="shared" si="1"/>
        <v/>
      </c>
      <c r="B9" s="13"/>
      <c r="C9" s="9"/>
      <c r="D9" s="9"/>
      <c r="E9" s="9"/>
      <c r="F9" s="9"/>
      <c r="G9" s="16">
        <f t="shared" si="2"/>
        <v>0</v>
      </c>
      <c r="H9" s="16"/>
      <c r="I9" s="63" t="str">
        <f t="shared" si="3"/>
        <v/>
      </c>
      <c r="J9" s="92" t="str">
        <f t="shared" si="4"/>
        <v/>
      </c>
      <c r="K9" s="27"/>
      <c r="M9" s="28"/>
      <c r="N9" s="28"/>
      <c r="O9" s="28"/>
      <c r="P9" s="28"/>
      <c r="Q9" s="28"/>
      <c r="R9" s="28"/>
      <c r="S9" s="28"/>
      <c r="T9" s="28"/>
      <c r="U9" s="34"/>
      <c r="V9" s="28"/>
      <c r="W9" s="34"/>
      <c r="X9" s="34"/>
      <c r="Y9" s="34"/>
      <c r="Z9" s="34"/>
      <c r="AA9" s="34"/>
      <c r="AB9" s="34"/>
      <c r="AC9" s="44" t="str">
        <f t="shared" si="0"/>
        <v/>
      </c>
      <c r="AD9" s="34"/>
      <c r="AE9" s="34"/>
      <c r="AF9" s="34"/>
    </row>
    <row r="10" customHeight="1" spans="1:32">
      <c r="A10" s="12" t="str">
        <f t="shared" si="1"/>
        <v/>
      </c>
      <c r="B10" s="13"/>
      <c r="C10" s="9"/>
      <c r="D10" s="9"/>
      <c r="E10" s="9"/>
      <c r="F10" s="9"/>
      <c r="G10" s="16">
        <f t="shared" si="2"/>
        <v>0</v>
      </c>
      <c r="H10" s="16"/>
      <c r="I10" s="63" t="str">
        <f t="shared" si="3"/>
        <v/>
      </c>
      <c r="J10" s="92" t="str">
        <f t="shared" si="4"/>
        <v/>
      </c>
      <c r="K10" s="27"/>
      <c r="M10" s="28"/>
      <c r="N10" s="28"/>
      <c r="O10" s="28"/>
      <c r="P10" s="28"/>
      <c r="Q10" s="28"/>
      <c r="R10" s="28"/>
      <c r="S10" s="28"/>
      <c r="T10" s="28"/>
      <c r="U10" s="34"/>
      <c r="V10" s="28"/>
      <c r="W10" s="34"/>
      <c r="X10" s="34"/>
      <c r="Y10" s="34"/>
      <c r="Z10" s="34"/>
      <c r="AA10" s="34"/>
      <c r="AB10" s="34"/>
      <c r="AC10" s="44" t="str">
        <f t="shared" si="0"/>
        <v/>
      </c>
      <c r="AD10" s="34"/>
      <c r="AE10" s="34"/>
      <c r="AF10" s="34"/>
    </row>
    <row r="11" customHeight="1" spans="1:32">
      <c r="A11" s="12" t="str">
        <f t="shared" si="1"/>
        <v/>
      </c>
      <c r="B11" s="13"/>
      <c r="C11" s="9"/>
      <c r="D11" s="9"/>
      <c r="E11" s="9"/>
      <c r="F11" s="9"/>
      <c r="G11" s="16">
        <f t="shared" si="2"/>
        <v>0</v>
      </c>
      <c r="H11" s="16"/>
      <c r="I11" s="63" t="str">
        <f t="shared" si="3"/>
        <v/>
      </c>
      <c r="J11" s="92" t="str">
        <f t="shared" si="4"/>
        <v/>
      </c>
      <c r="K11" s="27"/>
      <c r="M11" s="28"/>
      <c r="N11" s="28"/>
      <c r="O11" s="28"/>
      <c r="P11" s="28"/>
      <c r="Q11" s="28"/>
      <c r="R11" s="28"/>
      <c r="S11" s="28"/>
      <c r="T11" s="28"/>
      <c r="U11" s="34"/>
      <c r="V11" s="28"/>
      <c r="W11" s="34"/>
      <c r="X11" s="34"/>
      <c r="Y11" s="34"/>
      <c r="Z11" s="34"/>
      <c r="AA11" s="34"/>
      <c r="AB11" s="34"/>
      <c r="AC11" s="44" t="str">
        <f t="shared" si="0"/>
        <v/>
      </c>
      <c r="AD11" s="34"/>
      <c r="AE11" s="34"/>
      <c r="AF11" s="34"/>
    </row>
    <row r="12" customHeight="1" spans="1:32">
      <c r="A12" s="12" t="str">
        <f t="shared" si="1"/>
        <v/>
      </c>
      <c r="B12" s="13"/>
      <c r="C12" s="9"/>
      <c r="D12" s="9"/>
      <c r="E12" s="9"/>
      <c r="F12" s="9"/>
      <c r="G12" s="16">
        <f t="shared" si="2"/>
        <v>0</v>
      </c>
      <c r="H12" s="16"/>
      <c r="I12" s="63" t="str">
        <f t="shared" si="3"/>
        <v/>
      </c>
      <c r="J12" s="92" t="str">
        <f t="shared" si="4"/>
        <v/>
      </c>
      <c r="K12" s="27"/>
      <c r="M12" s="28"/>
      <c r="N12" s="28"/>
      <c r="O12" s="28"/>
      <c r="P12" s="28"/>
      <c r="Q12" s="28"/>
      <c r="R12" s="28"/>
      <c r="S12" s="28"/>
      <c r="T12" s="28"/>
      <c r="U12" s="34"/>
      <c r="V12" s="28"/>
      <c r="W12" s="34"/>
      <c r="X12" s="34"/>
      <c r="Y12" s="34"/>
      <c r="Z12" s="34"/>
      <c r="AA12" s="34"/>
      <c r="AB12" s="34"/>
      <c r="AC12" s="44" t="str">
        <f t="shared" si="0"/>
        <v/>
      </c>
      <c r="AD12" s="34"/>
      <c r="AE12" s="34"/>
      <c r="AF12" s="34"/>
    </row>
    <row r="13" customHeight="1" spans="1:32">
      <c r="A13" s="12" t="str">
        <f t="shared" si="1"/>
        <v/>
      </c>
      <c r="B13" s="13"/>
      <c r="C13" s="9"/>
      <c r="D13" s="9"/>
      <c r="E13" s="9"/>
      <c r="F13" s="9"/>
      <c r="G13" s="16">
        <f t="shared" si="2"/>
        <v>0</v>
      </c>
      <c r="H13" s="16"/>
      <c r="I13" s="63" t="str">
        <f t="shared" si="3"/>
        <v/>
      </c>
      <c r="J13" s="92" t="str">
        <f t="shared" si="4"/>
        <v/>
      </c>
      <c r="K13" s="27"/>
      <c r="M13" s="28"/>
      <c r="N13" s="28"/>
      <c r="O13" s="28"/>
      <c r="P13" s="28"/>
      <c r="Q13" s="28"/>
      <c r="R13" s="28"/>
      <c r="S13" s="28"/>
      <c r="T13" s="28"/>
      <c r="U13" s="34"/>
      <c r="V13" s="28"/>
      <c r="W13" s="34"/>
      <c r="X13" s="34"/>
      <c r="Y13" s="34"/>
      <c r="Z13" s="34"/>
      <c r="AA13" s="34"/>
      <c r="AB13" s="34"/>
      <c r="AC13" s="44" t="str">
        <f t="shared" si="0"/>
        <v/>
      </c>
      <c r="AD13" s="34"/>
      <c r="AE13" s="34"/>
      <c r="AF13" s="34"/>
    </row>
    <row r="14" customHeight="1" spans="1:32">
      <c r="A14" s="12" t="str">
        <f t="shared" si="1"/>
        <v/>
      </c>
      <c r="B14" s="13"/>
      <c r="C14" s="9"/>
      <c r="D14" s="9"/>
      <c r="E14" s="9"/>
      <c r="F14" s="9"/>
      <c r="G14" s="16">
        <f t="shared" si="2"/>
        <v>0</v>
      </c>
      <c r="H14" s="16"/>
      <c r="I14" s="63" t="str">
        <f t="shared" si="3"/>
        <v/>
      </c>
      <c r="J14" s="92" t="str">
        <f t="shared" si="4"/>
        <v/>
      </c>
      <c r="K14" s="27"/>
      <c r="M14" s="28"/>
      <c r="N14" s="28"/>
      <c r="O14" s="28"/>
      <c r="P14" s="28"/>
      <c r="Q14" s="28"/>
      <c r="R14" s="28"/>
      <c r="S14" s="28"/>
      <c r="T14" s="28"/>
      <c r="U14" s="34"/>
      <c r="V14" s="28"/>
      <c r="W14" s="34"/>
      <c r="X14" s="34"/>
      <c r="Y14" s="34"/>
      <c r="Z14" s="34"/>
      <c r="AA14" s="34"/>
      <c r="AB14" s="34"/>
      <c r="AC14" s="44" t="str">
        <f t="shared" si="0"/>
        <v/>
      </c>
      <c r="AD14" s="34"/>
      <c r="AE14" s="34"/>
      <c r="AF14" s="34"/>
    </row>
    <row r="15" customHeight="1" spans="1:32">
      <c r="A15" s="12" t="str">
        <f t="shared" si="1"/>
        <v/>
      </c>
      <c r="B15" s="13"/>
      <c r="C15" s="9"/>
      <c r="D15" s="9"/>
      <c r="E15" s="9"/>
      <c r="F15" s="9"/>
      <c r="G15" s="16">
        <f t="shared" si="2"/>
        <v>0</v>
      </c>
      <c r="H15" s="16"/>
      <c r="I15" s="63" t="str">
        <f t="shared" si="3"/>
        <v/>
      </c>
      <c r="J15" s="92" t="str">
        <f t="shared" si="4"/>
        <v/>
      </c>
      <c r="K15" s="27"/>
      <c r="M15" s="28"/>
      <c r="N15" s="28"/>
      <c r="O15" s="28"/>
      <c r="P15" s="28"/>
      <c r="Q15" s="28"/>
      <c r="R15" s="28"/>
      <c r="S15" s="28"/>
      <c r="T15" s="28"/>
      <c r="U15" s="34"/>
      <c r="V15" s="28"/>
      <c r="W15" s="34"/>
      <c r="X15" s="34"/>
      <c r="Y15" s="34"/>
      <c r="Z15" s="34"/>
      <c r="AA15" s="34"/>
      <c r="AB15" s="34"/>
      <c r="AC15" s="44" t="str">
        <f t="shared" si="0"/>
        <v/>
      </c>
      <c r="AD15" s="34"/>
      <c r="AE15" s="34"/>
      <c r="AF15" s="34"/>
    </row>
    <row r="16" customHeight="1" spans="1:32">
      <c r="A16" s="12" t="str">
        <f t="shared" si="1"/>
        <v/>
      </c>
      <c r="B16" s="13"/>
      <c r="C16" s="9"/>
      <c r="D16" s="9"/>
      <c r="E16" s="9"/>
      <c r="F16" s="9"/>
      <c r="G16" s="16">
        <f t="shared" si="2"/>
        <v>0</v>
      </c>
      <c r="H16" s="16"/>
      <c r="I16" s="63" t="str">
        <f t="shared" si="3"/>
        <v/>
      </c>
      <c r="J16" s="92" t="str">
        <f t="shared" si="4"/>
        <v/>
      </c>
      <c r="K16" s="27"/>
      <c r="M16" s="28"/>
      <c r="N16" s="28"/>
      <c r="O16" s="28"/>
      <c r="P16" s="28"/>
      <c r="Q16" s="28"/>
      <c r="R16" s="28"/>
      <c r="S16" s="28"/>
      <c r="T16" s="28"/>
      <c r="U16" s="34"/>
      <c r="V16" s="28"/>
      <c r="W16" s="34"/>
      <c r="X16" s="34"/>
      <c r="Y16" s="34"/>
      <c r="Z16" s="34"/>
      <c r="AA16" s="34"/>
      <c r="AB16" s="34"/>
      <c r="AC16" s="44" t="str">
        <f t="shared" si="0"/>
        <v/>
      </c>
      <c r="AD16" s="34"/>
      <c r="AE16" s="34"/>
      <c r="AF16" s="34"/>
    </row>
    <row r="17" customHeight="1" spans="1:32">
      <c r="A17" s="12" t="str">
        <f t="shared" si="1"/>
        <v/>
      </c>
      <c r="B17" s="13"/>
      <c r="C17" s="9"/>
      <c r="D17" s="9"/>
      <c r="E17" s="9"/>
      <c r="F17" s="9"/>
      <c r="G17" s="16">
        <f t="shared" si="2"/>
        <v>0</v>
      </c>
      <c r="H17" s="16"/>
      <c r="I17" s="63" t="str">
        <f t="shared" si="3"/>
        <v/>
      </c>
      <c r="J17" s="92" t="str">
        <f t="shared" si="4"/>
        <v/>
      </c>
      <c r="K17" s="27"/>
      <c r="M17" s="28"/>
      <c r="N17" s="28"/>
      <c r="O17" s="28"/>
      <c r="P17" s="28"/>
      <c r="Q17" s="28"/>
      <c r="R17" s="28"/>
      <c r="S17" s="28"/>
      <c r="T17" s="28"/>
      <c r="U17" s="34"/>
      <c r="V17" s="28"/>
      <c r="W17" s="34"/>
      <c r="X17" s="34"/>
      <c r="Y17" s="34"/>
      <c r="Z17" s="34"/>
      <c r="AA17" s="34"/>
      <c r="AB17" s="34"/>
      <c r="AC17" s="44" t="str">
        <f t="shared" si="0"/>
        <v/>
      </c>
      <c r="AD17" s="34"/>
      <c r="AE17" s="34"/>
      <c r="AF17" s="34"/>
    </row>
    <row r="18" customHeight="1" spans="1:32">
      <c r="A18" s="12" t="str">
        <f t="shared" si="1"/>
        <v/>
      </c>
      <c r="B18" s="13"/>
      <c r="C18" s="9"/>
      <c r="D18" s="9"/>
      <c r="E18" s="9"/>
      <c r="F18" s="9"/>
      <c r="G18" s="16">
        <f t="shared" si="2"/>
        <v>0</v>
      </c>
      <c r="H18" s="16"/>
      <c r="I18" s="63" t="str">
        <f t="shared" si="3"/>
        <v/>
      </c>
      <c r="J18" s="92" t="str">
        <f t="shared" si="4"/>
        <v/>
      </c>
      <c r="K18" s="27"/>
      <c r="M18" s="28"/>
      <c r="N18" s="28"/>
      <c r="O18" s="28"/>
      <c r="P18" s="28"/>
      <c r="Q18" s="28"/>
      <c r="R18" s="28"/>
      <c r="S18" s="28"/>
      <c r="T18" s="28"/>
      <c r="U18" s="34"/>
      <c r="V18" s="28"/>
      <c r="W18" s="34"/>
      <c r="X18" s="34"/>
      <c r="Y18" s="34"/>
      <c r="Z18" s="34"/>
      <c r="AA18" s="34"/>
      <c r="AB18" s="34"/>
      <c r="AC18" s="44" t="str">
        <f t="shared" si="0"/>
        <v/>
      </c>
      <c r="AD18" s="34"/>
      <c r="AE18" s="34"/>
      <c r="AF18" s="34"/>
    </row>
    <row r="19" customHeight="1" spans="1:32">
      <c r="A19" s="12" t="str">
        <f t="shared" si="1"/>
        <v/>
      </c>
      <c r="B19" s="13"/>
      <c r="C19" s="9"/>
      <c r="D19" s="9"/>
      <c r="E19" s="9"/>
      <c r="F19" s="9"/>
      <c r="G19" s="16">
        <f t="shared" si="2"/>
        <v>0</v>
      </c>
      <c r="H19" s="16"/>
      <c r="I19" s="63" t="str">
        <f t="shared" si="3"/>
        <v/>
      </c>
      <c r="J19" s="92" t="str">
        <f t="shared" si="4"/>
        <v/>
      </c>
      <c r="K19" s="27"/>
      <c r="M19" s="28"/>
      <c r="N19" s="28"/>
      <c r="O19" s="28"/>
      <c r="P19" s="28"/>
      <c r="Q19" s="28"/>
      <c r="R19" s="28"/>
      <c r="S19" s="28"/>
      <c r="T19" s="28"/>
      <c r="U19" s="34"/>
      <c r="V19" s="28"/>
      <c r="W19" s="34"/>
      <c r="X19" s="34"/>
      <c r="Y19" s="34"/>
      <c r="Z19" s="34"/>
      <c r="AA19" s="34"/>
      <c r="AB19" s="34"/>
      <c r="AC19" s="44" t="str">
        <f>IFERROR((AA19-#REF!)/(#REF!)*100,"")</f>
        <v/>
      </c>
      <c r="AD19" s="34"/>
      <c r="AE19" s="34"/>
      <c r="AF19" s="34"/>
    </row>
    <row r="20" customHeight="1" spans="1:32">
      <c r="A20" s="12"/>
      <c r="B20" s="13"/>
      <c r="C20" s="9"/>
      <c r="D20" s="9"/>
      <c r="E20" s="9"/>
      <c r="F20" s="9"/>
      <c r="G20" s="16">
        <f t="shared" si="2"/>
        <v>0</v>
      </c>
      <c r="H20" s="16"/>
      <c r="I20" s="63" t="str">
        <f t="shared" si="3"/>
        <v/>
      </c>
      <c r="J20" s="92" t="str">
        <f t="shared" si="4"/>
        <v/>
      </c>
      <c r="K20" s="27"/>
      <c r="M20" s="28"/>
      <c r="N20" s="28"/>
      <c r="O20" s="28"/>
      <c r="P20" s="28"/>
      <c r="Q20" s="28"/>
      <c r="R20" s="28"/>
      <c r="S20" s="28"/>
      <c r="T20" s="28"/>
      <c r="U20" s="34"/>
      <c r="V20" s="28"/>
      <c r="W20" s="34"/>
      <c r="X20" s="34"/>
      <c r="Y20" s="34"/>
      <c r="Z20" s="34"/>
      <c r="AA20" s="34"/>
      <c r="AB20" s="34"/>
      <c r="AC20" s="44"/>
      <c r="AD20" s="34"/>
      <c r="AE20" s="34"/>
      <c r="AF20" s="34"/>
    </row>
    <row r="21" customHeight="1" spans="1:32">
      <c r="A21" s="12" t="str">
        <f t="shared" si="1"/>
        <v/>
      </c>
      <c r="B21" s="13"/>
      <c r="C21" s="9"/>
      <c r="D21" s="9"/>
      <c r="E21" s="9"/>
      <c r="F21" s="9"/>
      <c r="G21" s="16">
        <f t="shared" si="2"/>
        <v>0</v>
      </c>
      <c r="H21" s="16"/>
      <c r="I21" s="63" t="str">
        <f t="shared" si="3"/>
        <v/>
      </c>
      <c r="J21" s="92" t="str">
        <f t="shared" si="4"/>
        <v/>
      </c>
      <c r="K21" s="27"/>
      <c r="M21" s="28"/>
      <c r="N21" s="28"/>
      <c r="O21" s="28"/>
      <c r="P21" s="28"/>
      <c r="Q21" s="28"/>
      <c r="R21" s="28"/>
      <c r="S21" s="28"/>
      <c r="T21" s="28"/>
      <c r="U21" s="34"/>
      <c r="V21" s="28"/>
      <c r="W21" s="34"/>
      <c r="X21" s="34"/>
      <c r="Y21" s="34"/>
      <c r="Z21" s="34"/>
      <c r="AA21" s="34"/>
      <c r="AB21" s="34"/>
      <c r="AC21" s="44" t="str">
        <f t="shared" si="0"/>
        <v/>
      </c>
      <c r="AD21" s="34"/>
      <c r="AE21" s="34"/>
      <c r="AF21" s="34"/>
    </row>
    <row r="22" customHeight="1" spans="1:32">
      <c r="A22" s="12" t="str">
        <f t="shared" si="1"/>
        <v/>
      </c>
      <c r="B22" s="13"/>
      <c r="C22" s="9"/>
      <c r="D22" s="9"/>
      <c r="E22" s="9"/>
      <c r="F22" s="9"/>
      <c r="G22" s="16">
        <f t="shared" si="2"/>
        <v>0</v>
      </c>
      <c r="H22" s="16"/>
      <c r="I22" s="63" t="str">
        <f t="shared" si="3"/>
        <v/>
      </c>
      <c r="J22" s="92" t="str">
        <f t="shared" si="4"/>
        <v/>
      </c>
      <c r="K22" s="27"/>
      <c r="M22" s="28"/>
      <c r="N22" s="28"/>
      <c r="O22" s="28"/>
      <c r="P22" s="28"/>
      <c r="Q22" s="28"/>
      <c r="R22" s="28"/>
      <c r="S22" s="28"/>
      <c r="T22" s="28"/>
      <c r="U22" s="34"/>
      <c r="V22" s="28"/>
      <c r="W22" s="34"/>
      <c r="X22" s="34"/>
      <c r="Y22" s="34"/>
      <c r="Z22" s="34"/>
      <c r="AA22" s="34"/>
      <c r="AB22" s="34"/>
      <c r="AC22" s="44" t="str">
        <f t="shared" si="0"/>
        <v/>
      </c>
      <c r="AD22" s="34"/>
      <c r="AE22" s="34"/>
      <c r="AF22" s="34"/>
    </row>
    <row r="23" customHeight="1" spans="1:32">
      <c r="A23" s="12" t="str">
        <f t="shared" si="1"/>
        <v/>
      </c>
      <c r="B23" s="13"/>
      <c r="C23" s="9"/>
      <c r="D23" s="9"/>
      <c r="E23" s="9"/>
      <c r="F23" s="9"/>
      <c r="G23" s="16">
        <f t="shared" si="2"/>
        <v>0</v>
      </c>
      <c r="H23" s="16"/>
      <c r="I23" s="63" t="str">
        <f t="shared" si="3"/>
        <v/>
      </c>
      <c r="J23" s="92" t="str">
        <f t="shared" si="4"/>
        <v/>
      </c>
      <c r="K23" s="27"/>
      <c r="M23" s="28"/>
      <c r="N23" s="28"/>
      <c r="O23" s="28"/>
      <c r="P23" s="28"/>
      <c r="Q23" s="28"/>
      <c r="R23" s="28"/>
      <c r="S23" s="28"/>
      <c r="T23" s="28"/>
      <c r="U23" s="34"/>
      <c r="V23" s="28"/>
      <c r="W23" s="34"/>
      <c r="X23" s="34"/>
      <c r="Y23" s="34"/>
      <c r="Z23" s="34"/>
      <c r="AA23" s="34"/>
      <c r="AB23" s="34"/>
      <c r="AC23" s="44" t="str">
        <f t="shared" si="0"/>
        <v/>
      </c>
      <c r="AD23" s="34"/>
      <c r="AE23" s="34"/>
      <c r="AF23" s="34"/>
    </row>
    <row r="24" customHeight="1" spans="1:32">
      <c r="A24" s="12" t="str">
        <f t="shared" si="1"/>
        <v/>
      </c>
      <c r="B24" s="13"/>
      <c r="C24" s="9"/>
      <c r="D24" s="9"/>
      <c r="E24" s="9"/>
      <c r="F24" s="9"/>
      <c r="G24" s="16">
        <f t="shared" si="2"/>
        <v>0</v>
      </c>
      <c r="H24" s="16"/>
      <c r="I24" s="63" t="str">
        <f t="shared" si="3"/>
        <v/>
      </c>
      <c r="J24" s="92" t="str">
        <f t="shared" si="4"/>
        <v/>
      </c>
      <c r="K24" s="27"/>
      <c r="M24" s="28"/>
      <c r="N24" s="28"/>
      <c r="O24" s="28"/>
      <c r="P24" s="28"/>
      <c r="Q24" s="28"/>
      <c r="R24" s="28"/>
      <c r="S24" s="28"/>
      <c r="T24" s="28"/>
      <c r="U24" s="34"/>
      <c r="V24" s="28"/>
      <c r="W24" s="34"/>
      <c r="X24" s="34"/>
      <c r="Y24" s="34"/>
      <c r="Z24" s="34"/>
      <c r="AA24" s="34"/>
      <c r="AB24" s="34"/>
      <c r="AC24" s="44" t="str">
        <f t="shared" si="0"/>
        <v/>
      </c>
      <c r="AD24" s="34"/>
      <c r="AE24" s="34"/>
      <c r="AF24" s="34"/>
    </row>
    <row r="25" customHeight="1" spans="1:32">
      <c r="A25" s="12" t="str">
        <f t="shared" si="1"/>
        <v/>
      </c>
      <c r="B25" s="13"/>
      <c r="C25" s="9"/>
      <c r="D25" s="9"/>
      <c r="E25" s="9"/>
      <c r="F25" s="9"/>
      <c r="G25" s="16">
        <f t="shared" si="2"/>
        <v>0</v>
      </c>
      <c r="H25" s="16"/>
      <c r="I25" s="63" t="str">
        <f t="shared" si="3"/>
        <v/>
      </c>
      <c r="J25" s="92" t="str">
        <f t="shared" si="4"/>
        <v/>
      </c>
      <c r="K25" s="27"/>
      <c r="M25" s="28"/>
      <c r="N25" s="28"/>
      <c r="O25" s="28"/>
      <c r="P25" s="28"/>
      <c r="Q25" s="28"/>
      <c r="R25" s="28"/>
      <c r="S25" s="28"/>
      <c r="T25" s="28"/>
      <c r="U25" s="34"/>
      <c r="V25" s="28"/>
      <c r="W25" s="34"/>
      <c r="X25" s="34"/>
      <c r="Y25" s="34"/>
      <c r="Z25" s="34"/>
      <c r="AA25" s="34"/>
      <c r="AB25" s="34"/>
      <c r="AC25" s="44" t="str">
        <f t="shared" si="0"/>
        <v/>
      </c>
      <c r="AD25" s="34"/>
      <c r="AE25" s="34"/>
      <c r="AF25" s="34"/>
    </row>
    <row r="26" customHeight="1" spans="1:11">
      <c r="A26" s="17" t="s">
        <v>741</v>
      </c>
      <c r="B26" s="14"/>
      <c r="C26" s="9"/>
      <c r="D26" s="9"/>
      <c r="E26" s="16">
        <f>SUM(E7:E25)</f>
        <v>0</v>
      </c>
      <c r="F26" s="16">
        <f>SUM(F7:F25)</f>
        <v>0</v>
      </c>
      <c r="G26" s="16">
        <f>SUM(G7:G25)</f>
        <v>0</v>
      </c>
      <c r="H26" s="16">
        <f>SUM(H7:H25)</f>
        <v>0</v>
      </c>
      <c r="I26" s="63" t="str">
        <f t="shared" si="3"/>
        <v/>
      </c>
      <c r="J26" s="92" t="str">
        <f t="shared" si="4"/>
        <v/>
      </c>
      <c r="K26" s="27"/>
    </row>
    <row r="27" customHeight="1" spans="1:8">
      <c r="A27" s="3" t="str">
        <f>基本信息输入表!$K$6&amp;"填表人："&amp;基本信息输入表!$M$86</f>
        <v>被评估单位填表人：</v>
      </c>
      <c r="H27" s="3" t="str">
        <f>"评估人员："&amp;基本信息输入表!$Q$86</f>
        <v>评估人员：</v>
      </c>
    </row>
    <row r="28" customHeight="1" spans="1:1">
      <c r="A28" s="3" t="str">
        <f>"填表日期："&amp;YEAR(基本信息输入表!$O$86)&amp;"年"&amp;MONTH(基本信息输入表!$O$86)&amp;"月"&amp;DAY(基本信息输入表!$O$86)&amp;"日"</f>
        <v>填表日期：1900年1月0日</v>
      </c>
    </row>
    <row r="29" customHeight="1" spans="12:12">
      <c r="L29" s="29" t="s">
        <v>466</v>
      </c>
    </row>
  </sheetData>
  <mergeCells count="25">
    <mergeCell ref="A2:K2"/>
    <mergeCell ref="A3:K3"/>
    <mergeCell ref="M4:R4"/>
    <mergeCell ref="S4:Y4"/>
    <mergeCell ref="Z4:AB4"/>
    <mergeCell ref="AC4:AF4"/>
    <mergeCell ref="A5:D5"/>
    <mergeCell ref="S5:U5"/>
    <mergeCell ref="V5:W5"/>
    <mergeCell ref="A26:B26"/>
    <mergeCell ref="M5:M6"/>
    <mergeCell ref="N5:N6"/>
    <mergeCell ref="O5:O6"/>
    <mergeCell ref="P5:P6"/>
    <mergeCell ref="Q5:Q6"/>
    <mergeCell ref="R5:R6"/>
    <mergeCell ref="X5:X6"/>
    <mergeCell ref="Y5:Y6"/>
    <mergeCell ref="Z5:Z6"/>
    <mergeCell ref="AA5:AA6"/>
    <mergeCell ref="AB5:AB6"/>
    <mergeCell ref="AC5:AC6"/>
    <mergeCell ref="AD5:AD6"/>
    <mergeCell ref="AE5:AE6"/>
    <mergeCell ref="AF5:AF6"/>
  </mergeCells>
  <dataValidations count="3">
    <dataValidation type="list" allowBlank="1" showInputMessage="1" showErrorMessage="1" sqref="V7:V25">
      <formula1>基本信息输入表!$A$126:$A$128</formula1>
    </dataValidation>
    <dataValidation type="list" allowBlank="1" showInputMessage="1" showErrorMessage="1" sqref="M7:P25">
      <formula1>$A$108:$A$109</formula1>
    </dataValidation>
    <dataValidation type="list" allowBlank="1" showInputMessage="1" showErrorMessage="1" sqref="S7:T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8" fitToHeight="1000" orientation="landscape"/>
  <headerFooter scaleWithDoc="0">
    <oddFooter>&amp;R&amp;"宋体,常规"&amp;10&amp;P/&amp;N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I30"/>
  <sheetViews>
    <sheetView showGridLines="0" zoomScale="91" zoomScaleNormal="91" workbookViewId="0">
      <selection activeCell="G22" sqref="G22"/>
    </sheetView>
  </sheetViews>
  <sheetFormatPr defaultColWidth="9" defaultRowHeight="15.75" customHeight="1"/>
  <cols>
    <col min="1" max="1" width="6" style="3" customWidth="1"/>
    <col min="2" max="2" width="23" style="3" customWidth="1"/>
    <col min="3" max="3" width="11.75" style="3" customWidth="1"/>
    <col min="4" max="6" width="17.75" style="3" customWidth="1"/>
    <col min="7" max="8" width="15.625" style="3" customWidth="1" outlineLevel="1"/>
    <col min="9" max="10" width="15.625" style="3" customWidth="1"/>
    <col min="11" max="12" width="9.34166666666667" style="3" customWidth="1"/>
    <col min="13" max="13" width="16.75" style="3" customWidth="1"/>
    <col min="14" max="14" width="9" style="3"/>
    <col min="15" max="18" width="5.625" style="4" customWidth="1" outlineLevel="1"/>
    <col min="19" max="19" width="14.75" style="4" customWidth="1" outlineLevel="1"/>
    <col min="20" max="20" width="13.625" style="4" customWidth="1"/>
    <col min="21" max="24" width="5.625" style="4" customWidth="1" outlineLevel="1"/>
    <col min="25" max="26" width="8.625" style="4" customWidth="1" outlineLevel="1"/>
    <col min="27" max="27" width="14.625" style="4" customWidth="1" outlineLevel="1"/>
    <col min="28" max="28" width="13.625" style="4" customWidth="1"/>
    <col min="29" max="29" width="10.75" style="4" customWidth="1" outlineLevel="1"/>
    <col min="30" max="30" width="8.625" style="4" customWidth="1" outlineLevel="1"/>
    <col min="31" max="31" width="13.75" style="4" customWidth="1"/>
    <col min="32" max="34" width="13.625" style="4" customWidth="1" outlineLevel="1"/>
    <col min="35" max="35" width="13.625" style="4" customWidth="1"/>
    <col min="36" max="16384" width="9" style="3"/>
  </cols>
  <sheetData>
    <row r="1" customHeight="1" spans="1:1">
      <c r="A1" s="5" t="s">
        <v>435</v>
      </c>
    </row>
    <row r="2" s="1" customFormat="1" ht="30" customHeight="1" spans="1:35">
      <c r="A2" s="6" t="s">
        <v>1506</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row>
    <row r="3" customHeight="1" spans="1:35">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row>
    <row r="4" ht="14.1" customHeight="1" spans="1:35">
      <c r="A4" s="2"/>
      <c r="B4" s="2"/>
      <c r="C4" s="2"/>
      <c r="D4" s="2"/>
      <c r="E4" s="2"/>
      <c r="F4" s="2"/>
      <c r="G4" s="2"/>
      <c r="H4" s="2"/>
      <c r="I4" s="2"/>
      <c r="J4" s="2"/>
      <c r="K4" s="2"/>
      <c r="L4" s="2"/>
      <c r="M4" s="19" t="s">
        <v>1507</v>
      </c>
      <c r="O4" s="20" t="s">
        <v>598</v>
      </c>
      <c r="P4" s="20"/>
      <c r="Q4" s="20"/>
      <c r="R4" s="20"/>
      <c r="S4" s="20"/>
      <c r="T4" s="20"/>
      <c r="U4" s="30" t="s">
        <v>599</v>
      </c>
      <c r="V4" s="31"/>
      <c r="W4" s="31"/>
      <c r="X4" s="31"/>
      <c r="Y4" s="31"/>
      <c r="Z4" s="31"/>
      <c r="AA4" s="31"/>
      <c r="AB4" s="32"/>
      <c r="AC4" s="36" t="s">
        <v>600</v>
      </c>
      <c r="AD4" s="36"/>
      <c r="AE4" s="37"/>
      <c r="AF4" s="33" t="s">
        <v>601</v>
      </c>
      <c r="AG4" s="33"/>
      <c r="AH4" s="33"/>
      <c r="AI4" s="33"/>
    </row>
    <row r="5" customHeight="1" spans="1:35">
      <c r="A5" s="7" t="str">
        <f>基本信息输入表!K6&amp;"："&amp;基本信息输入表!M6</f>
        <v>被评估单位：贵州天然气能源投资股份有限公司</v>
      </c>
      <c r="B5" s="7"/>
      <c r="C5" s="7"/>
      <c r="D5" s="7"/>
      <c r="E5" s="8"/>
      <c r="F5" s="8"/>
      <c r="G5" s="8"/>
      <c r="H5" s="8"/>
      <c r="M5" s="21" t="s">
        <v>469</v>
      </c>
      <c r="O5" s="20" t="s">
        <v>602</v>
      </c>
      <c r="P5" s="22" t="s">
        <v>913</v>
      </c>
      <c r="Q5" s="23" t="s">
        <v>630</v>
      </c>
      <c r="R5" s="23" t="s">
        <v>604</v>
      </c>
      <c r="S5" s="20" t="s">
        <v>605</v>
      </c>
      <c r="T5" s="20"/>
      <c r="U5" s="30" t="s">
        <v>606</v>
      </c>
      <c r="V5" s="31"/>
      <c r="W5" s="31"/>
      <c r="X5" s="32"/>
      <c r="Y5" s="33" t="s">
        <v>607</v>
      </c>
      <c r="Z5" s="33"/>
      <c r="AA5" s="33" t="s">
        <v>608</v>
      </c>
      <c r="AB5" s="38"/>
      <c r="AC5" s="39" t="s">
        <v>1456</v>
      </c>
      <c r="AD5" s="20" t="s">
        <v>443</v>
      </c>
      <c r="AE5" s="40"/>
      <c r="AF5" s="38" t="s">
        <v>610</v>
      </c>
      <c r="AG5" s="38" t="s">
        <v>611</v>
      </c>
      <c r="AH5" s="33" t="s">
        <v>612</v>
      </c>
      <c r="AI5" s="38"/>
    </row>
    <row r="6" s="2" customFormat="1" customHeight="1" spans="1:35">
      <c r="A6" s="9" t="s">
        <v>470</v>
      </c>
      <c r="B6" s="9" t="s">
        <v>691</v>
      </c>
      <c r="C6" s="9" t="s">
        <v>731</v>
      </c>
      <c r="D6" s="9" t="s">
        <v>706</v>
      </c>
      <c r="E6" s="9" t="s">
        <v>614</v>
      </c>
      <c r="F6" s="9" t="s">
        <v>1460</v>
      </c>
      <c r="G6" s="10" t="s">
        <v>440</v>
      </c>
      <c r="H6" s="10" t="s">
        <v>441</v>
      </c>
      <c r="I6" s="11" t="s">
        <v>442</v>
      </c>
      <c r="J6" s="9" t="s">
        <v>443</v>
      </c>
      <c r="K6" s="61" t="s">
        <v>1461</v>
      </c>
      <c r="L6" s="62" t="s">
        <v>865</v>
      </c>
      <c r="M6" s="9" t="s">
        <v>588</v>
      </c>
      <c r="O6" s="20"/>
      <c r="P6" s="20"/>
      <c r="Q6" s="20"/>
      <c r="R6" s="20"/>
      <c r="S6" s="20"/>
      <c r="T6" s="20"/>
      <c r="U6" s="33" t="s">
        <v>617</v>
      </c>
      <c r="V6" s="95" t="s">
        <v>1462</v>
      </c>
      <c r="W6" s="33" t="s">
        <v>618</v>
      </c>
      <c r="X6" s="30" t="s">
        <v>621</v>
      </c>
      <c r="Y6" s="33" t="s">
        <v>622</v>
      </c>
      <c r="Z6" s="33" t="s">
        <v>623</v>
      </c>
      <c r="AA6" s="33"/>
      <c r="AB6" s="41"/>
      <c r="AC6" s="42"/>
      <c r="AD6" s="20"/>
      <c r="AE6" s="43"/>
      <c r="AF6" s="41"/>
      <c r="AG6" s="41"/>
      <c r="AH6" s="33"/>
      <c r="AI6" s="41"/>
    </row>
    <row r="7" customHeight="1" spans="1:35">
      <c r="A7" s="12" t="str">
        <f>IF(B7="","",ROW()-6)</f>
        <v/>
      </c>
      <c r="B7" s="13"/>
      <c r="C7" s="9"/>
      <c r="D7" s="9"/>
      <c r="E7" s="9"/>
      <c r="F7" s="9"/>
      <c r="G7" s="9"/>
      <c r="H7" s="9"/>
      <c r="I7" s="16">
        <f>G7+H7</f>
        <v>0</v>
      </c>
      <c r="J7" s="16"/>
      <c r="K7" s="63" t="str">
        <f t="shared" ref="K7:K21" si="0">IF(J7=I7,"",J7-I7)</f>
        <v/>
      </c>
      <c r="L7" s="92" t="str">
        <f t="shared" ref="L7:L21" si="1">IF(OR(I7=0,J7=I7),"",ROUND(K7/ABS(I7),4))</f>
        <v/>
      </c>
      <c r="M7" s="27"/>
      <c r="O7" s="28"/>
      <c r="P7" s="28"/>
      <c r="Q7" s="28"/>
      <c r="R7" s="28"/>
      <c r="S7" s="28"/>
      <c r="T7" s="28"/>
      <c r="U7" s="28"/>
      <c r="V7" s="28"/>
      <c r="W7" s="28"/>
      <c r="X7" s="34"/>
      <c r="Y7" s="28"/>
      <c r="Z7" s="34"/>
      <c r="AA7" s="34"/>
      <c r="AB7" s="34"/>
      <c r="AC7" s="34"/>
      <c r="AD7" s="34"/>
      <c r="AE7" s="34"/>
      <c r="AF7" s="44" t="str">
        <f t="shared" ref="AF7:AF26" si="2">IFERROR((AD7-I8)/(I8)*100,"")</f>
        <v/>
      </c>
      <c r="AG7" s="34"/>
      <c r="AH7" s="34"/>
      <c r="AI7" s="34"/>
    </row>
    <row r="8" customHeight="1" spans="1:35">
      <c r="A8" s="12" t="str">
        <f t="shared" ref="A8:A26" si="3">IF(B8="","",ROW()-6)</f>
        <v/>
      </c>
      <c r="B8" s="13"/>
      <c r="C8" s="9"/>
      <c r="D8" s="9"/>
      <c r="E8" s="9"/>
      <c r="F8" s="9"/>
      <c r="G8" s="9"/>
      <c r="H8" s="9"/>
      <c r="I8" s="16">
        <f t="shared" ref="I8:I26" si="4">G8+H8</f>
        <v>0</v>
      </c>
      <c r="J8" s="16"/>
      <c r="K8" s="63" t="str">
        <f t="shared" si="0"/>
        <v/>
      </c>
      <c r="L8" s="92" t="str">
        <f t="shared" si="1"/>
        <v/>
      </c>
      <c r="M8" s="27"/>
      <c r="O8" s="28"/>
      <c r="P8" s="28"/>
      <c r="Q8" s="28"/>
      <c r="R8" s="28"/>
      <c r="S8" s="28"/>
      <c r="T8" s="28"/>
      <c r="U8" s="28"/>
      <c r="V8" s="28"/>
      <c r="W8" s="28"/>
      <c r="X8" s="34"/>
      <c r="Y8" s="28"/>
      <c r="Z8" s="34"/>
      <c r="AA8" s="34"/>
      <c r="AB8" s="34"/>
      <c r="AC8" s="34"/>
      <c r="AD8" s="34"/>
      <c r="AE8" s="34"/>
      <c r="AF8" s="44" t="str">
        <f t="shared" si="2"/>
        <v/>
      </c>
      <c r="AG8" s="34"/>
      <c r="AH8" s="34"/>
      <c r="AI8" s="34"/>
    </row>
    <row r="9" customHeight="1" spans="1:35">
      <c r="A9" s="12" t="str">
        <f t="shared" si="3"/>
        <v/>
      </c>
      <c r="B9" s="13"/>
      <c r="C9" s="9"/>
      <c r="D9" s="9"/>
      <c r="E9" s="9"/>
      <c r="F9" s="9"/>
      <c r="G9" s="9"/>
      <c r="H9" s="9"/>
      <c r="I9" s="16">
        <f t="shared" si="4"/>
        <v>0</v>
      </c>
      <c r="J9" s="16"/>
      <c r="K9" s="63" t="str">
        <f t="shared" si="0"/>
        <v/>
      </c>
      <c r="L9" s="92" t="str">
        <f t="shared" si="1"/>
        <v/>
      </c>
      <c r="M9" s="27"/>
      <c r="O9" s="28"/>
      <c r="P9" s="28"/>
      <c r="Q9" s="28"/>
      <c r="R9" s="28"/>
      <c r="S9" s="28"/>
      <c r="T9" s="28"/>
      <c r="U9" s="28"/>
      <c r="V9" s="28"/>
      <c r="W9" s="28"/>
      <c r="X9" s="34"/>
      <c r="Y9" s="28"/>
      <c r="Z9" s="34"/>
      <c r="AA9" s="34"/>
      <c r="AB9" s="34"/>
      <c r="AC9" s="34"/>
      <c r="AD9" s="34"/>
      <c r="AE9" s="34"/>
      <c r="AF9" s="44" t="str">
        <f t="shared" si="2"/>
        <v/>
      </c>
      <c r="AG9" s="34"/>
      <c r="AH9" s="34"/>
      <c r="AI9" s="34"/>
    </row>
    <row r="10" customHeight="1" spans="1:35">
      <c r="A10" s="12" t="str">
        <f t="shared" si="3"/>
        <v/>
      </c>
      <c r="B10" s="13"/>
      <c r="C10" s="9"/>
      <c r="D10" s="9"/>
      <c r="E10" s="9"/>
      <c r="F10" s="9"/>
      <c r="G10" s="9"/>
      <c r="H10" s="9"/>
      <c r="I10" s="16">
        <f t="shared" si="4"/>
        <v>0</v>
      </c>
      <c r="J10" s="16"/>
      <c r="K10" s="63" t="str">
        <f t="shared" si="0"/>
        <v/>
      </c>
      <c r="L10" s="92" t="str">
        <f t="shared" si="1"/>
        <v/>
      </c>
      <c r="M10" s="27"/>
      <c r="O10" s="28"/>
      <c r="P10" s="28"/>
      <c r="Q10" s="28"/>
      <c r="R10" s="28"/>
      <c r="S10" s="28"/>
      <c r="T10" s="28"/>
      <c r="U10" s="28"/>
      <c r="V10" s="28"/>
      <c r="W10" s="28"/>
      <c r="X10" s="34"/>
      <c r="Y10" s="28"/>
      <c r="Z10" s="34"/>
      <c r="AA10" s="34"/>
      <c r="AB10" s="34"/>
      <c r="AC10" s="34"/>
      <c r="AD10" s="34"/>
      <c r="AE10" s="34"/>
      <c r="AF10" s="44" t="str">
        <f t="shared" si="2"/>
        <v/>
      </c>
      <c r="AG10" s="34"/>
      <c r="AH10" s="34"/>
      <c r="AI10" s="34"/>
    </row>
    <row r="11" customHeight="1" spans="1:35">
      <c r="A11" s="12" t="str">
        <f t="shared" si="3"/>
        <v/>
      </c>
      <c r="B11" s="13"/>
      <c r="C11" s="9"/>
      <c r="D11" s="9"/>
      <c r="E11" s="9"/>
      <c r="F11" s="9"/>
      <c r="G11" s="9"/>
      <c r="H11" s="9"/>
      <c r="I11" s="16">
        <f t="shared" si="4"/>
        <v>0</v>
      </c>
      <c r="J11" s="16"/>
      <c r="K11" s="63" t="str">
        <f t="shared" si="0"/>
        <v/>
      </c>
      <c r="L11" s="92" t="str">
        <f t="shared" si="1"/>
        <v/>
      </c>
      <c r="M11" s="27"/>
      <c r="O11" s="28"/>
      <c r="P11" s="28"/>
      <c r="Q11" s="28"/>
      <c r="R11" s="28"/>
      <c r="S11" s="28"/>
      <c r="T11" s="28"/>
      <c r="U11" s="28"/>
      <c r="V11" s="28"/>
      <c r="W11" s="28"/>
      <c r="X11" s="34"/>
      <c r="Y11" s="28"/>
      <c r="Z11" s="34"/>
      <c r="AA11" s="34"/>
      <c r="AB11" s="34"/>
      <c r="AC11" s="34"/>
      <c r="AD11" s="34"/>
      <c r="AE11" s="34"/>
      <c r="AF11" s="44" t="str">
        <f t="shared" si="2"/>
        <v/>
      </c>
      <c r="AG11" s="34"/>
      <c r="AH11" s="34"/>
      <c r="AI11" s="34"/>
    </row>
    <row r="12" customHeight="1" spans="1:35">
      <c r="A12" s="12" t="str">
        <f t="shared" si="3"/>
        <v/>
      </c>
      <c r="B12" s="13"/>
      <c r="C12" s="9"/>
      <c r="D12" s="9"/>
      <c r="E12" s="9"/>
      <c r="F12" s="9"/>
      <c r="G12" s="9"/>
      <c r="H12" s="9"/>
      <c r="I12" s="16">
        <f t="shared" si="4"/>
        <v>0</v>
      </c>
      <c r="J12" s="16"/>
      <c r="K12" s="63" t="str">
        <f t="shared" si="0"/>
        <v/>
      </c>
      <c r="L12" s="92" t="str">
        <f t="shared" si="1"/>
        <v/>
      </c>
      <c r="M12" s="27"/>
      <c r="O12" s="28"/>
      <c r="P12" s="28"/>
      <c r="Q12" s="28"/>
      <c r="R12" s="28"/>
      <c r="S12" s="28"/>
      <c r="T12" s="28"/>
      <c r="U12" s="28"/>
      <c r="V12" s="28"/>
      <c r="W12" s="28"/>
      <c r="X12" s="34"/>
      <c r="Y12" s="28"/>
      <c r="Z12" s="34"/>
      <c r="AA12" s="34"/>
      <c r="AB12" s="34"/>
      <c r="AC12" s="34"/>
      <c r="AD12" s="34"/>
      <c r="AE12" s="34"/>
      <c r="AF12" s="44" t="str">
        <f t="shared" si="2"/>
        <v/>
      </c>
      <c r="AG12" s="34"/>
      <c r="AH12" s="34"/>
      <c r="AI12" s="34"/>
    </row>
    <row r="13" customHeight="1" spans="1:35">
      <c r="A13" s="12" t="str">
        <f t="shared" si="3"/>
        <v/>
      </c>
      <c r="B13" s="13"/>
      <c r="C13" s="9"/>
      <c r="D13" s="9"/>
      <c r="E13" s="9"/>
      <c r="F13" s="9"/>
      <c r="G13" s="9"/>
      <c r="H13" s="9"/>
      <c r="I13" s="16">
        <f t="shared" si="4"/>
        <v>0</v>
      </c>
      <c r="J13" s="16"/>
      <c r="K13" s="63" t="str">
        <f t="shared" si="0"/>
        <v/>
      </c>
      <c r="L13" s="92" t="str">
        <f t="shared" si="1"/>
        <v/>
      </c>
      <c r="M13" s="27"/>
      <c r="O13" s="28"/>
      <c r="P13" s="28"/>
      <c r="Q13" s="28"/>
      <c r="R13" s="28"/>
      <c r="S13" s="28"/>
      <c r="T13" s="28"/>
      <c r="U13" s="28"/>
      <c r="V13" s="28"/>
      <c r="W13" s="28"/>
      <c r="X13" s="34"/>
      <c r="Y13" s="28"/>
      <c r="Z13" s="34"/>
      <c r="AA13" s="34"/>
      <c r="AB13" s="34"/>
      <c r="AC13" s="34"/>
      <c r="AD13" s="34"/>
      <c r="AE13" s="34"/>
      <c r="AF13" s="44" t="str">
        <f t="shared" si="2"/>
        <v/>
      </c>
      <c r="AG13" s="34"/>
      <c r="AH13" s="34"/>
      <c r="AI13" s="34"/>
    </row>
    <row r="14" customHeight="1" spans="1:35">
      <c r="A14" s="12" t="str">
        <f t="shared" si="3"/>
        <v/>
      </c>
      <c r="B14" s="13"/>
      <c r="C14" s="9"/>
      <c r="D14" s="9"/>
      <c r="E14" s="9"/>
      <c r="F14" s="9"/>
      <c r="G14" s="9"/>
      <c r="H14" s="9"/>
      <c r="I14" s="16">
        <f t="shared" si="4"/>
        <v>0</v>
      </c>
      <c r="J14" s="16"/>
      <c r="K14" s="63" t="str">
        <f t="shared" si="0"/>
        <v/>
      </c>
      <c r="L14" s="92" t="str">
        <f t="shared" si="1"/>
        <v/>
      </c>
      <c r="M14" s="27"/>
      <c r="O14" s="28"/>
      <c r="P14" s="28"/>
      <c r="Q14" s="28"/>
      <c r="R14" s="28"/>
      <c r="S14" s="28"/>
      <c r="T14" s="28"/>
      <c r="U14" s="28"/>
      <c r="V14" s="28"/>
      <c r="W14" s="28"/>
      <c r="X14" s="34"/>
      <c r="Y14" s="28"/>
      <c r="Z14" s="34"/>
      <c r="AA14" s="34"/>
      <c r="AB14" s="34"/>
      <c r="AC14" s="34"/>
      <c r="AD14" s="34"/>
      <c r="AE14" s="34"/>
      <c r="AF14" s="44" t="str">
        <f t="shared" si="2"/>
        <v/>
      </c>
      <c r="AG14" s="34"/>
      <c r="AH14" s="34"/>
      <c r="AI14" s="34"/>
    </row>
    <row r="15" customHeight="1" spans="1:35">
      <c r="A15" s="12" t="str">
        <f t="shared" si="3"/>
        <v/>
      </c>
      <c r="B15" s="13"/>
      <c r="C15" s="9"/>
      <c r="D15" s="9"/>
      <c r="E15" s="9"/>
      <c r="F15" s="9"/>
      <c r="G15" s="9"/>
      <c r="H15" s="9"/>
      <c r="I15" s="16">
        <f t="shared" si="4"/>
        <v>0</v>
      </c>
      <c r="J15" s="16"/>
      <c r="K15" s="63" t="str">
        <f t="shared" si="0"/>
        <v/>
      </c>
      <c r="L15" s="92" t="str">
        <f t="shared" si="1"/>
        <v/>
      </c>
      <c r="M15" s="27"/>
      <c r="O15" s="28"/>
      <c r="P15" s="28"/>
      <c r="Q15" s="28"/>
      <c r="R15" s="28"/>
      <c r="S15" s="28"/>
      <c r="T15" s="28"/>
      <c r="U15" s="28"/>
      <c r="V15" s="28"/>
      <c r="W15" s="28"/>
      <c r="X15" s="34"/>
      <c r="Y15" s="28"/>
      <c r="Z15" s="34"/>
      <c r="AA15" s="34"/>
      <c r="AB15" s="34"/>
      <c r="AC15" s="34"/>
      <c r="AD15" s="34"/>
      <c r="AE15" s="34"/>
      <c r="AF15" s="44" t="str">
        <f t="shared" si="2"/>
        <v/>
      </c>
      <c r="AG15" s="34"/>
      <c r="AH15" s="34"/>
      <c r="AI15" s="34"/>
    </row>
    <row r="16" customHeight="1" spans="1:35">
      <c r="A16" s="12" t="str">
        <f t="shared" si="3"/>
        <v/>
      </c>
      <c r="B16" s="13"/>
      <c r="C16" s="9"/>
      <c r="D16" s="9"/>
      <c r="E16" s="9"/>
      <c r="F16" s="9"/>
      <c r="G16" s="9"/>
      <c r="H16" s="9"/>
      <c r="I16" s="16">
        <f t="shared" si="4"/>
        <v>0</v>
      </c>
      <c r="J16" s="16"/>
      <c r="K16" s="63" t="str">
        <f t="shared" si="0"/>
        <v/>
      </c>
      <c r="L16" s="92" t="str">
        <f t="shared" si="1"/>
        <v/>
      </c>
      <c r="M16" s="27"/>
      <c r="O16" s="28"/>
      <c r="P16" s="28"/>
      <c r="Q16" s="28"/>
      <c r="R16" s="28"/>
      <c r="S16" s="28"/>
      <c r="T16" s="28"/>
      <c r="U16" s="28"/>
      <c r="V16" s="28"/>
      <c r="W16" s="28"/>
      <c r="X16" s="34"/>
      <c r="Y16" s="28"/>
      <c r="Z16" s="34"/>
      <c r="AA16" s="34"/>
      <c r="AB16" s="34"/>
      <c r="AC16" s="34"/>
      <c r="AD16" s="34"/>
      <c r="AE16" s="34"/>
      <c r="AF16" s="44" t="str">
        <f t="shared" si="2"/>
        <v/>
      </c>
      <c r="AG16" s="34"/>
      <c r="AH16" s="34"/>
      <c r="AI16" s="34"/>
    </row>
    <row r="17" customHeight="1" spans="1:35">
      <c r="A17" s="12" t="str">
        <f t="shared" si="3"/>
        <v/>
      </c>
      <c r="B17" s="13"/>
      <c r="C17" s="9"/>
      <c r="D17" s="9"/>
      <c r="E17" s="9"/>
      <c r="F17" s="9"/>
      <c r="G17" s="9"/>
      <c r="H17" s="9"/>
      <c r="I17" s="16">
        <f t="shared" si="4"/>
        <v>0</v>
      </c>
      <c r="J17" s="16"/>
      <c r="K17" s="63" t="str">
        <f t="shared" si="0"/>
        <v/>
      </c>
      <c r="L17" s="92" t="str">
        <f t="shared" si="1"/>
        <v/>
      </c>
      <c r="M17" s="27"/>
      <c r="O17" s="28"/>
      <c r="P17" s="28"/>
      <c r="Q17" s="28"/>
      <c r="R17" s="28"/>
      <c r="S17" s="28"/>
      <c r="T17" s="28"/>
      <c r="U17" s="28"/>
      <c r="V17" s="28"/>
      <c r="W17" s="28"/>
      <c r="X17" s="34"/>
      <c r="Y17" s="28"/>
      <c r="Z17" s="34"/>
      <c r="AA17" s="34"/>
      <c r="AB17" s="34"/>
      <c r="AC17" s="34"/>
      <c r="AD17" s="34"/>
      <c r="AE17" s="34"/>
      <c r="AF17" s="44" t="str">
        <f t="shared" si="2"/>
        <v/>
      </c>
      <c r="AG17" s="34"/>
      <c r="AH17" s="34"/>
      <c r="AI17" s="34"/>
    </row>
    <row r="18" customHeight="1" spans="1:35">
      <c r="A18" s="12" t="str">
        <f t="shared" si="3"/>
        <v/>
      </c>
      <c r="B18" s="13"/>
      <c r="C18" s="9"/>
      <c r="D18" s="9"/>
      <c r="E18" s="9"/>
      <c r="F18" s="9"/>
      <c r="G18" s="9"/>
      <c r="H18" s="9"/>
      <c r="I18" s="16">
        <f t="shared" si="4"/>
        <v>0</v>
      </c>
      <c r="J18" s="16"/>
      <c r="K18" s="63" t="str">
        <f t="shared" si="0"/>
        <v/>
      </c>
      <c r="L18" s="92" t="str">
        <f t="shared" si="1"/>
        <v/>
      </c>
      <c r="M18" s="27"/>
      <c r="O18" s="28"/>
      <c r="P18" s="28"/>
      <c r="Q18" s="28"/>
      <c r="R18" s="28"/>
      <c r="S18" s="28"/>
      <c r="T18" s="28"/>
      <c r="U18" s="28"/>
      <c r="V18" s="28"/>
      <c r="W18" s="28"/>
      <c r="X18" s="34"/>
      <c r="Y18" s="28"/>
      <c r="Z18" s="34"/>
      <c r="AA18" s="34"/>
      <c r="AB18" s="34"/>
      <c r="AC18" s="34"/>
      <c r="AD18" s="34"/>
      <c r="AE18" s="34"/>
      <c r="AF18" s="44" t="str">
        <f t="shared" si="2"/>
        <v/>
      </c>
      <c r="AG18" s="34"/>
      <c r="AH18" s="34"/>
      <c r="AI18" s="34"/>
    </row>
    <row r="19" customHeight="1" spans="1:35">
      <c r="A19" s="12" t="str">
        <f t="shared" si="3"/>
        <v/>
      </c>
      <c r="B19" s="13"/>
      <c r="C19" s="9"/>
      <c r="D19" s="9"/>
      <c r="E19" s="9"/>
      <c r="F19" s="9"/>
      <c r="G19" s="9"/>
      <c r="H19" s="9"/>
      <c r="I19" s="16">
        <f t="shared" si="4"/>
        <v>0</v>
      </c>
      <c r="J19" s="16"/>
      <c r="K19" s="63" t="str">
        <f t="shared" si="0"/>
        <v/>
      </c>
      <c r="L19" s="92" t="str">
        <f t="shared" si="1"/>
        <v/>
      </c>
      <c r="M19" s="27"/>
      <c r="O19" s="28"/>
      <c r="P19" s="28"/>
      <c r="Q19" s="28"/>
      <c r="R19" s="28"/>
      <c r="S19" s="28"/>
      <c r="T19" s="28"/>
      <c r="U19" s="28"/>
      <c r="V19" s="28"/>
      <c r="W19" s="28"/>
      <c r="X19" s="34"/>
      <c r="Y19" s="28"/>
      <c r="Z19" s="34"/>
      <c r="AA19" s="34"/>
      <c r="AB19" s="34"/>
      <c r="AC19" s="34"/>
      <c r="AD19" s="34"/>
      <c r="AE19" s="34"/>
      <c r="AF19" s="44" t="str">
        <f t="shared" si="2"/>
        <v/>
      </c>
      <c r="AG19" s="34"/>
      <c r="AH19" s="34"/>
      <c r="AI19" s="34"/>
    </row>
    <row r="20" customHeight="1" spans="1:35">
      <c r="A20" s="12" t="str">
        <f t="shared" si="3"/>
        <v/>
      </c>
      <c r="B20" s="13"/>
      <c r="C20" s="9"/>
      <c r="D20" s="9"/>
      <c r="E20" s="9"/>
      <c r="F20" s="9"/>
      <c r="G20" s="9"/>
      <c r="H20" s="9"/>
      <c r="I20" s="16">
        <f t="shared" si="4"/>
        <v>0</v>
      </c>
      <c r="J20" s="16"/>
      <c r="K20" s="63" t="str">
        <f t="shared" si="0"/>
        <v/>
      </c>
      <c r="L20" s="92" t="str">
        <f t="shared" si="1"/>
        <v/>
      </c>
      <c r="M20" s="27"/>
      <c r="O20" s="28"/>
      <c r="P20" s="28"/>
      <c r="Q20" s="28"/>
      <c r="R20" s="28"/>
      <c r="S20" s="28"/>
      <c r="T20" s="28"/>
      <c r="U20" s="28"/>
      <c r="V20" s="28"/>
      <c r="W20" s="28"/>
      <c r="X20" s="34"/>
      <c r="Y20" s="28"/>
      <c r="Z20" s="34"/>
      <c r="AA20" s="34"/>
      <c r="AB20" s="34"/>
      <c r="AC20" s="34"/>
      <c r="AD20" s="34"/>
      <c r="AE20" s="34"/>
      <c r="AF20" s="44" t="str">
        <f t="shared" si="2"/>
        <v/>
      </c>
      <c r="AG20" s="34"/>
      <c r="AH20" s="34"/>
      <c r="AI20" s="34"/>
    </row>
    <row r="21" customHeight="1" spans="1:35">
      <c r="A21" s="12" t="str">
        <f t="shared" si="3"/>
        <v/>
      </c>
      <c r="B21" s="13"/>
      <c r="C21" s="9"/>
      <c r="D21" s="9"/>
      <c r="E21" s="9"/>
      <c r="F21" s="9"/>
      <c r="G21" s="9"/>
      <c r="H21" s="9"/>
      <c r="I21" s="16">
        <f t="shared" si="4"/>
        <v>0</v>
      </c>
      <c r="J21" s="16"/>
      <c r="K21" s="63" t="str">
        <f t="shared" si="0"/>
        <v/>
      </c>
      <c r="L21" s="92" t="str">
        <f t="shared" si="1"/>
        <v/>
      </c>
      <c r="M21" s="27"/>
      <c r="O21" s="28"/>
      <c r="P21" s="28"/>
      <c r="Q21" s="28"/>
      <c r="R21" s="28"/>
      <c r="S21" s="28"/>
      <c r="T21" s="28"/>
      <c r="U21" s="28"/>
      <c r="V21" s="28"/>
      <c r="W21" s="28"/>
      <c r="X21" s="34"/>
      <c r="Y21" s="28"/>
      <c r="Z21" s="34"/>
      <c r="AA21" s="34"/>
      <c r="AB21" s="34"/>
      <c r="AC21" s="34"/>
      <c r="AD21" s="34"/>
      <c r="AE21" s="34"/>
      <c r="AF21" s="44" t="str">
        <f t="shared" si="2"/>
        <v/>
      </c>
      <c r="AG21" s="34"/>
      <c r="AH21" s="34"/>
      <c r="AI21" s="34"/>
    </row>
    <row r="22" customHeight="1" spans="1:35">
      <c r="A22" s="12" t="str">
        <f t="shared" si="3"/>
        <v/>
      </c>
      <c r="B22" s="13"/>
      <c r="C22" s="9"/>
      <c r="D22" s="9"/>
      <c r="E22" s="9"/>
      <c r="F22" s="9"/>
      <c r="G22" s="9"/>
      <c r="H22" s="9"/>
      <c r="I22" s="16">
        <f t="shared" si="4"/>
        <v>0</v>
      </c>
      <c r="J22" s="16"/>
      <c r="K22" s="63" t="str">
        <f t="shared" ref="K22:K27" si="5">IF(J22=I22,"",J22-I22)</f>
        <v/>
      </c>
      <c r="L22" s="92" t="str">
        <f t="shared" ref="L22:L27" si="6">IF(OR(I22=0,J22=I22),"",ROUND(K22/ABS(I22),4))</f>
        <v/>
      </c>
      <c r="M22" s="27"/>
      <c r="O22" s="28"/>
      <c r="P22" s="28"/>
      <c r="Q22" s="28"/>
      <c r="R22" s="28"/>
      <c r="S22" s="28"/>
      <c r="T22" s="28"/>
      <c r="U22" s="28"/>
      <c r="V22" s="28"/>
      <c r="W22" s="28"/>
      <c r="X22" s="34"/>
      <c r="Y22" s="28"/>
      <c r="Z22" s="34"/>
      <c r="AA22" s="34"/>
      <c r="AB22" s="34"/>
      <c r="AC22" s="34"/>
      <c r="AD22" s="34"/>
      <c r="AE22" s="34"/>
      <c r="AF22" s="44" t="str">
        <f t="shared" si="2"/>
        <v/>
      </c>
      <c r="AG22" s="34"/>
      <c r="AH22" s="34"/>
      <c r="AI22" s="34"/>
    </row>
    <row r="23" customHeight="1" spans="1:35">
      <c r="A23" s="12" t="str">
        <f t="shared" si="3"/>
        <v/>
      </c>
      <c r="B23" s="13"/>
      <c r="C23" s="9"/>
      <c r="D23" s="9"/>
      <c r="E23" s="9"/>
      <c r="F23" s="9"/>
      <c r="G23" s="9"/>
      <c r="H23" s="9"/>
      <c r="I23" s="16">
        <f t="shared" si="4"/>
        <v>0</v>
      </c>
      <c r="J23" s="16"/>
      <c r="K23" s="63" t="str">
        <f t="shared" si="5"/>
        <v/>
      </c>
      <c r="L23" s="92" t="str">
        <f t="shared" si="6"/>
        <v/>
      </c>
      <c r="M23" s="27"/>
      <c r="O23" s="28"/>
      <c r="P23" s="28"/>
      <c r="Q23" s="28"/>
      <c r="R23" s="28"/>
      <c r="S23" s="28"/>
      <c r="T23" s="28"/>
      <c r="U23" s="28"/>
      <c r="V23" s="28"/>
      <c r="W23" s="28"/>
      <c r="X23" s="34"/>
      <c r="Y23" s="28"/>
      <c r="Z23" s="34"/>
      <c r="AA23" s="34"/>
      <c r="AB23" s="34"/>
      <c r="AC23" s="34"/>
      <c r="AD23" s="34"/>
      <c r="AE23" s="34"/>
      <c r="AF23" s="44" t="str">
        <f t="shared" si="2"/>
        <v/>
      </c>
      <c r="AG23" s="34"/>
      <c r="AH23" s="34"/>
      <c r="AI23" s="34"/>
    </row>
    <row r="24" customHeight="1" spans="1:35">
      <c r="A24" s="12" t="str">
        <f t="shared" si="3"/>
        <v/>
      </c>
      <c r="B24" s="13"/>
      <c r="C24" s="9"/>
      <c r="D24" s="9"/>
      <c r="E24" s="9"/>
      <c r="F24" s="9"/>
      <c r="G24" s="9"/>
      <c r="H24" s="9"/>
      <c r="I24" s="16">
        <f t="shared" si="4"/>
        <v>0</v>
      </c>
      <c r="J24" s="16"/>
      <c r="K24" s="63" t="str">
        <f t="shared" si="5"/>
        <v/>
      </c>
      <c r="L24" s="92" t="str">
        <f t="shared" si="6"/>
        <v/>
      </c>
      <c r="M24" s="27"/>
      <c r="O24" s="28"/>
      <c r="P24" s="28"/>
      <c r="Q24" s="28"/>
      <c r="R24" s="28"/>
      <c r="S24" s="28"/>
      <c r="T24" s="28"/>
      <c r="U24" s="28"/>
      <c r="V24" s="28"/>
      <c r="W24" s="28"/>
      <c r="X24" s="34"/>
      <c r="Y24" s="28"/>
      <c r="Z24" s="34"/>
      <c r="AA24" s="34"/>
      <c r="AB24" s="34"/>
      <c r="AC24" s="34"/>
      <c r="AD24" s="34"/>
      <c r="AE24" s="34"/>
      <c r="AF24" s="44" t="str">
        <f t="shared" si="2"/>
        <v/>
      </c>
      <c r="AG24" s="34"/>
      <c r="AH24" s="34"/>
      <c r="AI24" s="34"/>
    </row>
    <row r="25" customHeight="1" spans="1:35">
      <c r="A25" s="12" t="str">
        <f t="shared" si="3"/>
        <v/>
      </c>
      <c r="B25" s="13"/>
      <c r="C25" s="9"/>
      <c r="D25" s="9"/>
      <c r="E25" s="9"/>
      <c r="F25" s="9"/>
      <c r="G25" s="9"/>
      <c r="H25" s="9"/>
      <c r="I25" s="16">
        <f t="shared" si="4"/>
        <v>0</v>
      </c>
      <c r="J25" s="16"/>
      <c r="K25" s="63" t="str">
        <f t="shared" si="5"/>
        <v/>
      </c>
      <c r="L25" s="92" t="str">
        <f t="shared" si="6"/>
        <v/>
      </c>
      <c r="M25" s="27"/>
      <c r="O25" s="28"/>
      <c r="P25" s="28"/>
      <c r="Q25" s="28"/>
      <c r="R25" s="28"/>
      <c r="S25" s="28"/>
      <c r="T25" s="28"/>
      <c r="U25" s="28"/>
      <c r="V25" s="28"/>
      <c r="W25" s="28"/>
      <c r="X25" s="34"/>
      <c r="Y25" s="28"/>
      <c r="Z25" s="34"/>
      <c r="AA25" s="34"/>
      <c r="AB25" s="34"/>
      <c r="AC25" s="34"/>
      <c r="AD25" s="34"/>
      <c r="AE25" s="34"/>
      <c r="AF25" s="44" t="str">
        <f t="shared" si="2"/>
        <v/>
      </c>
      <c r="AG25" s="34"/>
      <c r="AH25" s="34"/>
      <c r="AI25" s="34"/>
    </row>
    <row r="26" customHeight="1" spans="1:35">
      <c r="A26" s="12" t="str">
        <f t="shared" si="3"/>
        <v/>
      </c>
      <c r="B26" s="13"/>
      <c r="C26" s="9"/>
      <c r="D26" s="9"/>
      <c r="E26" s="9"/>
      <c r="F26" s="9"/>
      <c r="G26" s="9"/>
      <c r="H26" s="9"/>
      <c r="I26" s="16">
        <f t="shared" si="4"/>
        <v>0</v>
      </c>
      <c r="J26" s="16"/>
      <c r="K26" s="63" t="str">
        <f t="shared" si="5"/>
        <v/>
      </c>
      <c r="L26" s="92" t="str">
        <f t="shared" si="6"/>
        <v/>
      </c>
      <c r="M26" s="27"/>
      <c r="O26" s="28"/>
      <c r="P26" s="28"/>
      <c r="Q26" s="28"/>
      <c r="R26" s="28"/>
      <c r="S26" s="28"/>
      <c r="T26" s="28"/>
      <c r="U26" s="28"/>
      <c r="V26" s="28"/>
      <c r="W26" s="28"/>
      <c r="X26" s="34"/>
      <c r="Y26" s="28"/>
      <c r="Z26" s="34"/>
      <c r="AA26" s="34"/>
      <c r="AB26" s="34"/>
      <c r="AC26" s="34"/>
      <c r="AD26" s="34"/>
      <c r="AE26" s="34"/>
      <c r="AF26" s="44" t="str">
        <f t="shared" si="2"/>
        <v/>
      </c>
      <c r="AG26" s="34"/>
      <c r="AH26" s="34"/>
      <c r="AI26" s="34"/>
    </row>
    <row r="27" customHeight="1" spans="1:13">
      <c r="A27" s="17" t="s">
        <v>741</v>
      </c>
      <c r="B27" s="14"/>
      <c r="C27" s="9"/>
      <c r="D27" s="9"/>
      <c r="E27" s="9"/>
      <c r="F27" s="9"/>
      <c r="G27" s="16">
        <f>SUM(G7:G26)</f>
        <v>0</v>
      </c>
      <c r="H27" s="16">
        <f>SUM(H7:H26)</f>
        <v>0</v>
      </c>
      <c r="I27" s="16">
        <f>SUM(I7:I26)</f>
        <v>0</v>
      </c>
      <c r="J27" s="16">
        <f>SUM(J7:J26)</f>
        <v>0</v>
      </c>
      <c r="K27" s="63" t="str">
        <f t="shared" si="5"/>
        <v/>
      </c>
      <c r="L27" s="92" t="str">
        <f t="shared" si="6"/>
        <v/>
      </c>
      <c r="M27" s="27"/>
    </row>
    <row r="28" customHeight="1" spans="1:10">
      <c r="A28" s="3" t="str">
        <f>基本信息输入表!$K$6&amp;"填表人："&amp;基本信息输入表!$M$87</f>
        <v>被评估单位填表人：</v>
      </c>
      <c r="J28" s="3" t="str">
        <f>"评估人员："&amp;基本信息输入表!$Q$87</f>
        <v>评估人员：</v>
      </c>
    </row>
    <row r="29" customHeight="1" spans="1:1">
      <c r="A29" s="3" t="str">
        <f>"填表日期："&amp;YEAR(基本信息输入表!$O$87)&amp;"年"&amp;MONTH(基本信息输入表!$O$87)&amp;"月"&amp;DAY(基本信息输入表!$O$87)&amp;"日"</f>
        <v>填表日期：1900年1月0日</v>
      </c>
    </row>
    <row r="30" customHeight="1" spans="14:14">
      <c r="N30" s="29" t="s">
        <v>466</v>
      </c>
    </row>
  </sheetData>
  <mergeCells count="25">
    <mergeCell ref="A2:M2"/>
    <mergeCell ref="A3:M3"/>
    <mergeCell ref="O4:T4"/>
    <mergeCell ref="U4:AB4"/>
    <mergeCell ref="AC4:AE4"/>
    <mergeCell ref="AF4:AI4"/>
    <mergeCell ref="A5:D5"/>
    <mergeCell ref="U5:X5"/>
    <mergeCell ref="Y5:Z5"/>
    <mergeCell ref="A27:B27"/>
    <mergeCell ref="O5:O6"/>
    <mergeCell ref="P5:P6"/>
    <mergeCell ref="Q5:Q6"/>
    <mergeCell ref="R5:R6"/>
    <mergeCell ref="S5:S6"/>
    <mergeCell ref="T5:T6"/>
    <mergeCell ref="AA5:AA6"/>
    <mergeCell ref="AB5:AB6"/>
    <mergeCell ref="AC5:AC6"/>
    <mergeCell ref="AD5:AD6"/>
    <mergeCell ref="AE5:AE6"/>
    <mergeCell ref="AF5:AF6"/>
    <mergeCell ref="AG5:AG6"/>
    <mergeCell ref="AH5:AH6"/>
    <mergeCell ref="AI5:AI6"/>
  </mergeCells>
  <dataValidations count="3">
    <dataValidation type="list" allowBlank="1" showInputMessage="1" showErrorMessage="1" sqref="Y7:Y26">
      <formula1>基本信息输入表!$A$126:$A$128</formula1>
    </dataValidation>
    <dataValidation type="list" allowBlank="1" showInputMessage="1" showErrorMessage="1" sqref="O7:R26">
      <formula1>$A$108:$A$109</formula1>
    </dataValidation>
    <dataValidation type="list" allowBlank="1" showInputMessage="1" showErrorMessage="1" sqref="U7:W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0" fitToHeight="1000" orientation="landscape"/>
  <headerFooter scaleWithDoc="0">
    <oddFooter>&amp;R&amp;"宋体,常规"&amp;10&amp;P/&amp;N</oddFoot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29"/>
  <sheetViews>
    <sheetView showGridLines="0" workbookViewId="0">
      <selection activeCell="G22" sqref="G22"/>
    </sheetView>
  </sheetViews>
  <sheetFormatPr defaultColWidth="9" defaultRowHeight="15.75" customHeight="1"/>
  <cols>
    <col min="1" max="1" width="7.75" style="3" customWidth="1"/>
    <col min="2" max="2" width="20.75" style="3" customWidth="1"/>
    <col min="3" max="3" width="12.75" style="3" customWidth="1"/>
    <col min="4" max="5" width="12.25" style="3" customWidth="1"/>
    <col min="6" max="7" width="15.625" style="3" customWidth="1" outlineLevel="1"/>
    <col min="8" max="11" width="15.625" style="3" customWidth="1"/>
    <col min="12" max="12" width="14.625" style="3" customWidth="1"/>
    <col min="13" max="13" width="9" style="3"/>
    <col min="14" max="17" width="5.625" style="4" customWidth="1" outlineLevel="1"/>
    <col min="18" max="18" width="14.75" style="4" customWidth="1" outlineLevel="1"/>
    <col min="19" max="19" width="13.625" style="4" customWidth="1"/>
    <col min="20" max="22" width="5.625" style="4" customWidth="1" outlineLevel="1"/>
    <col min="23" max="24" width="8.625" style="4" customWidth="1" outlineLevel="1"/>
    <col min="25" max="25" width="14.625" style="4" customWidth="1" outlineLevel="1"/>
    <col min="26" max="26" width="13.625" style="4" customWidth="1"/>
    <col min="27" max="27" width="10.75" style="4" customWidth="1" outlineLevel="1"/>
    <col min="28" max="28" width="8.625" style="4" customWidth="1" outlineLevel="1"/>
    <col min="29" max="29" width="13.75" style="4" customWidth="1"/>
    <col min="30" max="32" width="13.625" style="4" customWidth="1" outlineLevel="1"/>
    <col min="33" max="33" width="13.625" style="4" customWidth="1"/>
    <col min="34" max="16384" width="9" style="3"/>
  </cols>
  <sheetData>
    <row r="1" customHeight="1" spans="1:1">
      <c r="A1" s="5" t="s">
        <v>435</v>
      </c>
    </row>
    <row r="2" s="1" customFormat="1" ht="30" customHeight="1" spans="1:33">
      <c r="A2" s="6" t="s">
        <v>1508</v>
      </c>
      <c r="B2" s="6"/>
      <c r="C2" s="6"/>
      <c r="D2" s="6"/>
      <c r="E2" s="6"/>
      <c r="F2" s="6"/>
      <c r="G2" s="6"/>
      <c r="H2" s="6"/>
      <c r="I2" s="6"/>
      <c r="J2" s="6"/>
      <c r="K2" s="6"/>
      <c r="L2" s="6"/>
      <c r="N2" s="18"/>
      <c r="O2" s="18"/>
      <c r="P2" s="18"/>
      <c r="Q2" s="18"/>
      <c r="R2" s="18"/>
      <c r="S2" s="18"/>
      <c r="T2" s="18"/>
      <c r="U2" s="18"/>
      <c r="V2" s="18"/>
      <c r="W2" s="18"/>
      <c r="X2" s="18"/>
      <c r="Y2" s="18"/>
      <c r="Z2" s="18"/>
      <c r="AA2" s="18"/>
      <c r="AB2" s="18"/>
      <c r="AC2" s="18"/>
      <c r="AD2" s="18"/>
      <c r="AE2" s="18"/>
      <c r="AF2" s="18"/>
      <c r="AG2" s="18"/>
    </row>
    <row r="3" customHeight="1" spans="1:33">
      <c r="A3" s="2" t="str">
        <f>"评估基准日："&amp;TEXT(基本信息输入表!M7,"yyyy年mm月dd日")</f>
        <v>评估基准日：2024年06月30日</v>
      </c>
      <c r="B3" s="2"/>
      <c r="C3" s="2"/>
      <c r="D3" s="2"/>
      <c r="E3" s="2"/>
      <c r="F3" s="2"/>
      <c r="G3" s="2"/>
      <c r="H3" s="2"/>
      <c r="I3" s="2"/>
      <c r="J3" s="2"/>
      <c r="K3" s="2"/>
      <c r="L3" s="2"/>
      <c r="N3" s="18"/>
      <c r="O3" s="18"/>
      <c r="P3" s="18"/>
      <c r="Q3" s="18"/>
      <c r="R3" s="18"/>
      <c r="S3" s="18"/>
      <c r="T3" s="18"/>
      <c r="U3" s="18"/>
      <c r="V3" s="18"/>
      <c r="W3" s="18"/>
      <c r="X3" s="18"/>
      <c r="Y3" s="18"/>
      <c r="Z3" s="18"/>
      <c r="AA3" s="18"/>
      <c r="AB3" s="18"/>
      <c r="AC3" s="18"/>
      <c r="AD3" s="18"/>
      <c r="AE3" s="18"/>
      <c r="AF3" s="18"/>
      <c r="AG3" s="18"/>
    </row>
    <row r="4" ht="14.1" customHeight="1" spans="1:33">
      <c r="A4" s="2"/>
      <c r="B4" s="2"/>
      <c r="C4" s="2"/>
      <c r="D4" s="2"/>
      <c r="E4" s="2"/>
      <c r="F4" s="2"/>
      <c r="G4" s="2"/>
      <c r="H4" s="2"/>
      <c r="I4" s="2"/>
      <c r="J4" s="2"/>
      <c r="K4" s="2"/>
      <c r="L4" s="19" t="s">
        <v>1509</v>
      </c>
      <c r="N4" s="20" t="s">
        <v>598</v>
      </c>
      <c r="O4" s="20"/>
      <c r="P4" s="20"/>
      <c r="Q4" s="20"/>
      <c r="R4" s="20"/>
      <c r="S4" s="20"/>
      <c r="T4" s="30" t="s">
        <v>599</v>
      </c>
      <c r="U4" s="31"/>
      <c r="V4" s="31"/>
      <c r="W4" s="31"/>
      <c r="X4" s="31"/>
      <c r="Y4" s="31"/>
      <c r="Z4" s="32"/>
      <c r="AA4" s="36" t="s">
        <v>600</v>
      </c>
      <c r="AB4" s="36"/>
      <c r="AC4" s="37"/>
      <c r="AD4" s="33" t="s">
        <v>601</v>
      </c>
      <c r="AE4" s="33"/>
      <c r="AF4" s="33"/>
      <c r="AG4" s="33"/>
    </row>
    <row r="5" customHeight="1" spans="1:33">
      <c r="A5" s="7" t="str">
        <f>基本信息输入表!K6&amp;"："&amp;基本信息输入表!M6</f>
        <v>被评估单位：贵州天然气能源投资股份有限公司</v>
      </c>
      <c r="B5" s="7"/>
      <c r="C5" s="7"/>
      <c r="L5" s="21" t="s">
        <v>469</v>
      </c>
      <c r="N5" s="20" t="s">
        <v>602</v>
      </c>
      <c r="O5" s="22" t="s">
        <v>913</v>
      </c>
      <c r="P5" s="23" t="s">
        <v>630</v>
      </c>
      <c r="Q5" s="23" t="s">
        <v>604</v>
      </c>
      <c r="R5" s="20" t="s">
        <v>605</v>
      </c>
      <c r="S5" s="20"/>
      <c r="T5" s="30" t="s">
        <v>606</v>
      </c>
      <c r="U5" s="31"/>
      <c r="V5" s="32"/>
      <c r="W5" s="33" t="s">
        <v>607</v>
      </c>
      <c r="X5" s="33"/>
      <c r="Y5" s="33" t="s">
        <v>608</v>
      </c>
      <c r="Z5" s="38"/>
      <c r="AA5" s="39" t="s">
        <v>1456</v>
      </c>
      <c r="AB5" s="20" t="s">
        <v>443</v>
      </c>
      <c r="AC5" s="40"/>
      <c r="AD5" s="38" t="s">
        <v>610</v>
      </c>
      <c r="AE5" s="38" t="s">
        <v>611</v>
      </c>
      <c r="AF5" s="33" t="s">
        <v>612</v>
      </c>
      <c r="AG5" s="38"/>
    </row>
    <row r="6" s="2" customFormat="1" customHeight="1" spans="1:33">
      <c r="A6" s="9" t="s">
        <v>470</v>
      </c>
      <c r="B6" s="9" t="s">
        <v>1510</v>
      </c>
      <c r="C6" s="9" t="s">
        <v>731</v>
      </c>
      <c r="D6" s="9" t="s">
        <v>921</v>
      </c>
      <c r="E6" s="9" t="s">
        <v>1511</v>
      </c>
      <c r="F6" s="10" t="s">
        <v>440</v>
      </c>
      <c r="G6" s="10" t="s">
        <v>441</v>
      </c>
      <c r="H6" s="11" t="s">
        <v>442</v>
      </c>
      <c r="I6" s="9" t="s">
        <v>443</v>
      </c>
      <c r="J6" s="61" t="s">
        <v>1461</v>
      </c>
      <c r="K6" s="62" t="s">
        <v>865</v>
      </c>
      <c r="L6" s="9" t="s">
        <v>588</v>
      </c>
      <c r="N6" s="20"/>
      <c r="O6" s="20"/>
      <c r="P6" s="20"/>
      <c r="Q6" s="20"/>
      <c r="R6" s="20"/>
      <c r="S6" s="20"/>
      <c r="T6" s="33" t="s">
        <v>617</v>
      </c>
      <c r="U6" s="33" t="s">
        <v>618</v>
      </c>
      <c r="V6" s="30" t="s">
        <v>621</v>
      </c>
      <c r="W6" s="33" t="s">
        <v>622</v>
      </c>
      <c r="X6" s="33" t="s">
        <v>623</v>
      </c>
      <c r="Y6" s="33"/>
      <c r="Z6" s="41"/>
      <c r="AA6" s="42"/>
      <c r="AB6" s="20"/>
      <c r="AC6" s="43"/>
      <c r="AD6" s="41"/>
      <c r="AE6" s="41"/>
      <c r="AF6" s="33"/>
      <c r="AG6" s="41"/>
    </row>
    <row r="7" customHeight="1" spans="1:33">
      <c r="A7" s="12" t="str">
        <f>IF(B7="","",ROW()-6)</f>
        <v/>
      </c>
      <c r="B7" s="13"/>
      <c r="C7" s="9"/>
      <c r="D7" s="9"/>
      <c r="E7" s="9"/>
      <c r="F7" s="9"/>
      <c r="G7" s="9"/>
      <c r="H7" s="16">
        <f>F7+G7</f>
        <v>0</v>
      </c>
      <c r="I7" s="16"/>
      <c r="J7" s="63" t="str">
        <f t="shared" ref="J7:J26" si="0">IF(I7=H7,"",I7-H7)</f>
        <v/>
      </c>
      <c r="K7" s="92" t="str">
        <f t="shared" ref="K7:K26" si="1">IF(OR(H7=0,I7=H7),"",ROUND(J7/ABS(H7),4))</f>
        <v/>
      </c>
      <c r="L7" s="27"/>
      <c r="N7" s="28"/>
      <c r="O7" s="28"/>
      <c r="P7" s="28"/>
      <c r="Q7" s="28"/>
      <c r="R7" s="28"/>
      <c r="S7" s="28"/>
      <c r="T7" s="28"/>
      <c r="U7" s="28"/>
      <c r="V7" s="34"/>
      <c r="W7" s="28"/>
      <c r="X7" s="34"/>
      <c r="Y7" s="34"/>
      <c r="Z7" s="34"/>
      <c r="AA7" s="34"/>
      <c r="AB7" s="34"/>
      <c r="AC7" s="34"/>
      <c r="AD7" s="44" t="str">
        <f t="shared" ref="AD7:AD25" si="2">IFERROR((AB7-H8)/(H8)*100,"")</f>
        <v/>
      </c>
      <c r="AE7" s="34"/>
      <c r="AF7" s="34"/>
      <c r="AG7" s="34"/>
    </row>
    <row r="8" customHeight="1" spans="1:33">
      <c r="A8" s="12" t="str">
        <f t="shared" ref="A8:A25" si="3">IF(B8="","",ROW()-6)</f>
        <v/>
      </c>
      <c r="B8" s="13"/>
      <c r="C8" s="9"/>
      <c r="D8" s="9"/>
      <c r="E8" s="9"/>
      <c r="F8" s="9"/>
      <c r="G8" s="9"/>
      <c r="H8" s="16">
        <f t="shared" ref="H8:H25" si="4">F8+G8</f>
        <v>0</v>
      </c>
      <c r="I8" s="16"/>
      <c r="J8" s="63" t="str">
        <f t="shared" si="0"/>
        <v/>
      </c>
      <c r="K8" s="92" t="str">
        <f t="shared" si="1"/>
        <v/>
      </c>
      <c r="L8" s="27"/>
      <c r="N8" s="28"/>
      <c r="O8" s="28"/>
      <c r="P8" s="28"/>
      <c r="Q8" s="28"/>
      <c r="R8" s="28"/>
      <c r="S8" s="28"/>
      <c r="T8" s="28"/>
      <c r="U8" s="28"/>
      <c r="V8" s="34"/>
      <c r="W8" s="28"/>
      <c r="X8" s="34"/>
      <c r="Y8" s="34"/>
      <c r="Z8" s="34"/>
      <c r="AA8" s="34"/>
      <c r="AB8" s="34"/>
      <c r="AC8" s="34"/>
      <c r="AD8" s="44" t="str">
        <f t="shared" si="2"/>
        <v/>
      </c>
      <c r="AE8" s="34"/>
      <c r="AF8" s="34"/>
      <c r="AG8" s="34"/>
    </row>
    <row r="9" customHeight="1" spans="1:33">
      <c r="A9" s="12" t="str">
        <f t="shared" si="3"/>
        <v/>
      </c>
      <c r="B9" s="13"/>
      <c r="C9" s="9"/>
      <c r="D9" s="9"/>
      <c r="E9" s="9"/>
      <c r="F9" s="9"/>
      <c r="G9" s="9"/>
      <c r="H9" s="16">
        <f t="shared" si="4"/>
        <v>0</v>
      </c>
      <c r="I9" s="16"/>
      <c r="J9" s="63" t="str">
        <f t="shared" si="0"/>
        <v/>
      </c>
      <c r="K9" s="92" t="str">
        <f t="shared" si="1"/>
        <v/>
      </c>
      <c r="L9" s="27"/>
      <c r="N9" s="28"/>
      <c r="O9" s="28"/>
      <c r="P9" s="28"/>
      <c r="Q9" s="28"/>
      <c r="R9" s="28"/>
      <c r="S9" s="28"/>
      <c r="T9" s="28"/>
      <c r="U9" s="28"/>
      <c r="V9" s="34"/>
      <c r="W9" s="28"/>
      <c r="X9" s="34"/>
      <c r="Y9" s="34"/>
      <c r="Z9" s="34"/>
      <c r="AA9" s="34"/>
      <c r="AB9" s="34"/>
      <c r="AC9" s="34"/>
      <c r="AD9" s="44" t="str">
        <f t="shared" si="2"/>
        <v/>
      </c>
      <c r="AE9" s="34"/>
      <c r="AF9" s="34"/>
      <c r="AG9" s="34"/>
    </row>
    <row r="10" customHeight="1" spans="1:33">
      <c r="A10" s="12" t="str">
        <f t="shared" si="3"/>
        <v/>
      </c>
      <c r="B10" s="13"/>
      <c r="C10" s="9"/>
      <c r="D10" s="9"/>
      <c r="E10" s="9"/>
      <c r="F10" s="9"/>
      <c r="G10" s="9"/>
      <c r="H10" s="16">
        <f t="shared" si="4"/>
        <v>0</v>
      </c>
      <c r="I10" s="16"/>
      <c r="J10" s="63" t="str">
        <f t="shared" si="0"/>
        <v/>
      </c>
      <c r="K10" s="92" t="str">
        <f t="shared" si="1"/>
        <v/>
      </c>
      <c r="L10" s="27"/>
      <c r="N10" s="28"/>
      <c r="O10" s="28"/>
      <c r="P10" s="28"/>
      <c r="Q10" s="28"/>
      <c r="R10" s="28"/>
      <c r="S10" s="28"/>
      <c r="T10" s="28"/>
      <c r="U10" s="28"/>
      <c r="V10" s="34"/>
      <c r="W10" s="28"/>
      <c r="X10" s="34"/>
      <c r="Y10" s="34"/>
      <c r="Z10" s="34"/>
      <c r="AA10" s="34"/>
      <c r="AB10" s="34"/>
      <c r="AC10" s="34"/>
      <c r="AD10" s="44" t="str">
        <f t="shared" si="2"/>
        <v/>
      </c>
      <c r="AE10" s="34"/>
      <c r="AF10" s="34"/>
      <c r="AG10" s="34"/>
    </row>
    <row r="11" customHeight="1" spans="1:33">
      <c r="A11" s="12" t="str">
        <f t="shared" si="3"/>
        <v/>
      </c>
      <c r="B11" s="13"/>
      <c r="C11" s="9"/>
      <c r="D11" s="9"/>
      <c r="E11" s="9"/>
      <c r="F11" s="9"/>
      <c r="G11" s="9"/>
      <c r="H11" s="16">
        <f t="shared" si="4"/>
        <v>0</v>
      </c>
      <c r="I11" s="16"/>
      <c r="J11" s="63" t="str">
        <f t="shared" si="0"/>
        <v/>
      </c>
      <c r="K11" s="92" t="str">
        <f t="shared" si="1"/>
        <v/>
      </c>
      <c r="L11" s="27"/>
      <c r="N11" s="28"/>
      <c r="O11" s="28"/>
      <c r="P11" s="28"/>
      <c r="Q11" s="28"/>
      <c r="R11" s="28"/>
      <c r="S11" s="28"/>
      <c r="T11" s="28"/>
      <c r="U11" s="28"/>
      <c r="V11" s="34"/>
      <c r="W11" s="28"/>
      <c r="X11" s="34"/>
      <c r="Y11" s="34"/>
      <c r="Z11" s="34"/>
      <c r="AA11" s="34"/>
      <c r="AB11" s="34"/>
      <c r="AC11" s="34"/>
      <c r="AD11" s="44" t="str">
        <f t="shared" si="2"/>
        <v/>
      </c>
      <c r="AE11" s="34"/>
      <c r="AF11" s="34"/>
      <c r="AG11" s="34"/>
    </row>
    <row r="12" customHeight="1" spans="1:33">
      <c r="A12" s="12" t="str">
        <f t="shared" si="3"/>
        <v/>
      </c>
      <c r="B12" s="13"/>
      <c r="C12" s="9"/>
      <c r="D12" s="9"/>
      <c r="E12" s="9"/>
      <c r="F12" s="9"/>
      <c r="G12" s="9"/>
      <c r="H12" s="16">
        <f t="shared" si="4"/>
        <v>0</v>
      </c>
      <c r="I12" s="16"/>
      <c r="J12" s="63" t="str">
        <f t="shared" si="0"/>
        <v/>
      </c>
      <c r="K12" s="92" t="str">
        <f t="shared" si="1"/>
        <v/>
      </c>
      <c r="L12" s="27"/>
      <c r="N12" s="28"/>
      <c r="O12" s="28"/>
      <c r="P12" s="28"/>
      <c r="Q12" s="28"/>
      <c r="R12" s="28"/>
      <c r="S12" s="28"/>
      <c r="T12" s="28"/>
      <c r="U12" s="28"/>
      <c r="V12" s="34"/>
      <c r="W12" s="28"/>
      <c r="X12" s="34"/>
      <c r="Y12" s="34"/>
      <c r="Z12" s="34"/>
      <c r="AA12" s="34"/>
      <c r="AB12" s="34"/>
      <c r="AC12" s="34"/>
      <c r="AD12" s="44" t="str">
        <f t="shared" si="2"/>
        <v/>
      </c>
      <c r="AE12" s="34"/>
      <c r="AF12" s="34"/>
      <c r="AG12" s="34"/>
    </row>
    <row r="13" customHeight="1" spans="1:33">
      <c r="A13" s="12" t="str">
        <f t="shared" si="3"/>
        <v/>
      </c>
      <c r="B13" s="13"/>
      <c r="C13" s="9"/>
      <c r="D13" s="9"/>
      <c r="E13" s="9"/>
      <c r="F13" s="9"/>
      <c r="G13" s="9"/>
      <c r="H13" s="16">
        <f t="shared" si="4"/>
        <v>0</v>
      </c>
      <c r="I13" s="16"/>
      <c r="J13" s="63" t="str">
        <f t="shared" si="0"/>
        <v/>
      </c>
      <c r="K13" s="92" t="str">
        <f t="shared" si="1"/>
        <v/>
      </c>
      <c r="L13" s="27"/>
      <c r="N13" s="28"/>
      <c r="O13" s="28"/>
      <c r="P13" s="28"/>
      <c r="Q13" s="28"/>
      <c r="R13" s="28"/>
      <c r="S13" s="28"/>
      <c r="T13" s="28"/>
      <c r="U13" s="28"/>
      <c r="V13" s="34"/>
      <c r="W13" s="28"/>
      <c r="X13" s="34"/>
      <c r="Y13" s="34"/>
      <c r="Z13" s="34"/>
      <c r="AA13" s="34"/>
      <c r="AB13" s="34"/>
      <c r="AC13" s="34"/>
      <c r="AD13" s="44" t="str">
        <f t="shared" si="2"/>
        <v/>
      </c>
      <c r="AE13" s="34"/>
      <c r="AF13" s="34"/>
      <c r="AG13" s="34"/>
    </row>
    <row r="14" customHeight="1" spans="1:33">
      <c r="A14" s="12" t="str">
        <f t="shared" si="3"/>
        <v/>
      </c>
      <c r="B14" s="13"/>
      <c r="C14" s="9"/>
      <c r="D14" s="9"/>
      <c r="E14" s="9"/>
      <c r="F14" s="9"/>
      <c r="G14" s="9"/>
      <c r="H14" s="16">
        <f t="shared" si="4"/>
        <v>0</v>
      </c>
      <c r="I14" s="16"/>
      <c r="J14" s="63" t="str">
        <f t="shared" si="0"/>
        <v/>
      </c>
      <c r="K14" s="92" t="str">
        <f t="shared" si="1"/>
        <v/>
      </c>
      <c r="L14" s="27"/>
      <c r="N14" s="28"/>
      <c r="O14" s="28"/>
      <c r="P14" s="28"/>
      <c r="Q14" s="28"/>
      <c r="R14" s="28"/>
      <c r="S14" s="28"/>
      <c r="T14" s="28"/>
      <c r="U14" s="28"/>
      <c r="V14" s="34"/>
      <c r="W14" s="28"/>
      <c r="X14" s="34"/>
      <c r="Y14" s="34"/>
      <c r="Z14" s="34"/>
      <c r="AA14" s="34"/>
      <c r="AB14" s="34"/>
      <c r="AC14" s="34"/>
      <c r="AD14" s="44" t="str">
        <f t="shared" si="2"/>
        <v/>
      </c>
      <c r="AE14" s="34"/>
      <c r="AF14" s="34"/>
      <c r="AG14" s="34"/>
    </row>
    <row r="15" customHeight="1" spans="1:33">
      <c r="A15" s="12" t="str">
        <f t="shared" si="3"/>
        <v/>
      </c>
      <c r="B15" s="13"/>
      <c r="C15" s="9"/>
      <c r="D15" s="9"/>
      <c r="E15" s="9"/>
      <c r="F15" s="9"/>
      <c r="G15" s="9"/>
      <c r="H15" s="16">
        <f t="shared" si="4"/>
        <v>0</v>
      </c>
      <c r="I15" s="16"/>
      <c r="J15" s="63" t="str">
        <f t="shared" si="0"/>
        <v/>
      </c>
      <c r="K15" s="92" t="str">
        <f t="shared" si="1"/>
        <v/>
      </c>
      <c r="L15" s="27"/>
      <c r="N15" s="28"/>
      <c r="O15" s="28"/>
      <c r="P15" s="28"/>
      <c r="Q15" s="28"/>
      <c r="R15" s="28"/>
      <c r="S15" s="28"/>
      <c r="T15" s="28"/>
      <c r="U15" s="28"/>
      <c r="V15" s="34"/>
      <c r="W15" s="28"/>
      <c r="X15" s="34"/>
      <c r="Y15" s="34"/>
      <c r="Z15" s="34"/>
      <c r="AA15" s="34"/>
      <c r="AB15" s="34"/>
      <c r="AC15" s="34"/>
      <c r="AD15" s="44" t="str">
        <f>IFERROR((AB15-H18)/(H18)*100,"")</f>
        <v/>
      </c>
      <c r="AE15" s="34"/>
      <c r="AF15" s="34"/>
      <c r="AG15" s="34"/>
    </row>
    <row r="16" customHeight="1" spans="1:33">
      <c r="A16" s="12"/>
      <c r="B16" s="13"/>
      <c r="C16" s="9"/>
      <c r="D16" s="9"/>
      <c r="E16" s="9"/>
      <c r="F16" s="9"/>
      <c r="G16" s="9"/>
      <c r="H16" s="16">
        <f t="shared" si="4"/>
        <v>0</v>
      </c>
      <c r="I16" s="16"/>
      <c r="J16" s="63" t="str">
        <f t="shared" si="0"/>
        <v/>
      </c>
      <c r="K16" s="92" t="str">
        <f t="shared" si="1"/>
        <v/>
      </c>
      <c r="L16" s="27"/>
      <c r="N16" s="28"/>
      <c r="O16" s="28"/>
      <c r="P16" s="28"/>
      <c r="Q16" s="28"/>
      <c r="R16" s="28"/>
      <c r="S16" s="28"/>
      <c r="T16" s="28"/>
      <c r="U16" s="28"/>
      <c r="V16" s="34"/>
      <c r="W16" s="28"/>
      <c r="X16" s="34"/>
      <c r="Y16" s="34"/>
      <c r="Z16" s="34"/>
      <c r="AA16" s="34"/>
      <c r="AB16" s="34"/>
      <c r="AC16" s="34"/>
      <c r="AD16" s="44"/>
      <c r="AE16" s="34"/>
      <c r="AF16" s="34"/>
      <c r="AG16" s="34"/>
    </row>
    <row r="17" customHeight="1" spans="1:33">
      <c r="A17" s="12"/>
      <c r="B17" s="13"/>
      <c r="C17" s="9"/>
      <c r="D17" s="9"/>
      <c r="E17" s="9"/>
      <c r="F17" s="9"/>
      <c r="G17" s="9"/>
      <c r="H17" s="16">
        <f t="shared" si="4"/>
        <v>0</v>
      </c>
      <c r="I17" s="16"/>
      <c r="J17" s="63" t="str">
        <f t="shared" si="0"/>
        <v/>
      </c>
      <c r="K17" s="92" t="str">
        <f t="shared" si="1"/>
        <v/>
      </c>
      <c r="L17" s="27"/>
      <c r="N17" s="28"/>
      <c r="O17" s="28"/>
      <c r="P17" s="28"/>
      <c r="Q17" s="28"/>
      <c r="R17" s="28"/>
      <c r="S17" s="28"/>
      <c r="T17" s="28"/>
      <c r="U17" s="28"/>
      <c r="V17" s="34"/>
      <c r="W17" s="28"/>
      <c r="X17" s="34"/>
      <c r="Y17" s="34"/>
      <c r="Z17" s="34"/>
      <c r="AA17" s="34"/>
      <c r="AB17" s="34"/>
      <c r="AC17" s="34"/>
      <c r="AD17" s="44"/>
      <c r="AE17" s="34"/>
      <c r="AF17" s="34"/>
      <c r="AG17" s="34"/>
    </row>
    <row r="18" customHeight="1" spans="1:33">
      <c r="A18" s="12" t="str">
        <f t="shared" si="3"/>
        <v/>
      </c>
      <c r="B18" s="13"/>
      <c r="C18" s="9"/>
      <c r="D18" s="9"/>
      <c r="E18" s="9"/>
      <c r="F18" s="9"/>
      <c r="G18" s="9"/>
      <c r="H18" s="16">
        <f t="shared" si="4"/>
        <v>0</v>
      </c>
      <c r="I18" s="16"/>
      <c r="J18" s="63" t="str">
        <f t="shared" si="0"/>
        <v/>
      </c>
      <c r="K18" s="92" t="str">
        <f t="shared" si="1"/>
        <v/>
      </c>
      <c r="L18" s="27"/>
      <c r="N18" s="28"/>
      <c r="O18" s="28"/>
      <c r="P18" s="28"/>
      <c r="Q18" s="28"/>
      <c r="R18" s="28"/>
      <c r="S18" s="28"/>
      <c r="T18" s="28"/>
      <c r="U18" s="28"/>
      <c r="V18" s="34"/>
      <c r="W18" s="28"/>
      <c r="X18" s="34"/>
      <c r="Y18" s="34"/>
      <c r="Z18" s="34"/>
      <c r="AA18" s="34"/>
      <c r="AB18" s="34"/>
      <c r="AC18" s="34"/>
      <c r="AD18" s="44" t="str">
        <f t="shared" si="2"/>
        <v/>
      </c>
      <c r="AE18" s="34"/>
      <c r="AF18" s="34"/>
      <c r="AG18" s="34"/>
    </row>
    <row r="19" customHeight="1" spans="1:33">
      <c r="A19" s="12" t="str">
        <f t="shared" si="3"/>
        <v/>
      </c>
      <c r="B19" s="13"/>
      <c r="C19" s="9"/>
      <c r="D19" s="9"/>
      <c r="E19" s="9"/>
      <c r="F19" s="9"/>
      <c r="G19" s="9"/>
      <c r="H19" s="16">
        <f t="shared" si="4"/>
        <v>0</v>
      </c>
      <c r="I19" s="16"/>
      <c r="J19" s="63" t="str">
        <f t="shared" si="0"/>
        <v/>
      </c>
      <c r="K19" s="92" t="str">
        <f t="shared" si="1"/>
        <v/>
      </c>
      <c r="L19" s="27"/>
      <c r="N19" s="28"/>
      <c r="O19" s="28"/>
      <c r="P19" s="28"/>
      <c r="Q19" s="28"/>
      <c r="R19" s="28"/>
      <c r="S19" s="28"/>
      <c r="T19" s="28"/>
      <c r="U19" s="28"/>
      <c r="V19" s="34"/>
      <c r="W19" s="28"/>
      <c r="X19" s="34"/>
      <c r="Y19" s="34"/>
      <c r="Z19" s="34"/>
      <c r="AA19" s="34"/>
      <c r="AB19" s="34"/>
      <c r="AC19" s="34"/>
      <c r="AD19" s="44" t="str">
        <f t="shared" si="2"/>
        <v/>
      </c>
      <c r="AE19" s="34"/>
      <c r="AF19" s="34"/>
      <c r="AG19" s="34"/>
    </row>
    <row r="20" customHeight="1" spans="1:33">
      <c r="A20" s="12" t="str">
        <f t="shared" si="3"/>
        <v/>
      </c>
      <c r="B20" s="13"/>
      <c r="C20" s="9"/>
      <c r="D20" s="9"/>
      <c r="E20" s="9"/>
      <c r="F20" s="9"/>
      <c r="G20" s="9"/>
      <c r="H20" s="16">
        <f t="shared" si="4"/>
        <v>0</v>
      </c>
      <c r="I20" s="16"/>
      <c r="J20" s="63" t="str">
        <f t="shared" si="0"/>
        <v/>
      </c>
      <c r="K20" s="92" t="str">
        <f t="shared" si="1"/>
        <v/>
      </c>
      <c r="L20" s="27"/>
      <c r="N20" s="28"/>
      <c r="O20" s="28"/>
      <c r="P20" s="28"/>
      <c r="Q20" s="28"/>
      <c r="R20" s="28"/>
      <c r="S20" s="28"/>
      <c r="T20" s="28"/>
      <c r="U20" s="28"/>
      <c r="V20" s="34"/>
      <c r="W20" s="28"/>
      <c r="X20" s="34"/>
      <c r="Y20" s="34"/>
      <c r="Z20" s="34"/>
      <c r="AA20" s="34"/>
      <c r="AB20" s="34"/>
      <c r="AC20" s="34"/>
      <c r="AD20" s="44" t="str">
        <f>IFERROR((AB20-#REF!)/(#REF!)*100,"")</f>
        <v/>
      </c>
      <c r="AE20" s="34"/>
      <c r="AF20" s="34"/>
      <c r="AG20" s="34"/>
    </row>
    <row r="21" customHeight="1" spans="1:33">
      <c r="A21" s="12" t="str">
        <f t="shared" si="3"/>
        <v/>
      </c>
      <c r="B21" s="13"/>
      <c r="C21" s="9"/>
      <c r="D21" s="9"/>
      <c r="E21" s="9"/>
      <c r="F21" s="9"/>
      <c r="G21" s="9"/>
      <c r="H21" s="16">
        <f t="shared" si="4"/>
        <v>0</v>
      </c>
      <c r="I21" s="16"/>
      <c r="J21" s="63" t="str">
        <f t="shared" si="0"/>
        <v/>
      </c>
      <c r="K21" s="92" t="str">
        <f t="shared" si="1"/>
        <v/>
      </c>
      <c r="L21" s="27"/>
      <c r="N21" s="28"/>
      <c r="O21" s="28"/>
      <c r="P21" s="28"/>
      <c r="Q21" s="28"/>
      <c r="R21" s="28"/>
      <c r="S21" s="28"/>
      <c r="T21" s="28"/>
      <c r="U21" s="28"/>
      <c r="V21" s="34"/>
      <c r="W21" s="28"/>
      <c r="X21" s="34"/>
      <c r="Y21" s="34"/>
      <c r="Z21" s="34"/>
      <c r="AA21" s="34"/>
      <c r="AB21" s="34"/>
      <c r="AC21" s="34"/>
      <c r="AD21" s="44" t="str">
        <f t="shared" si="2"/>
        <v/>
      </c>
      <c r="AE21" s="34"/>
      <c r="AF21" s="34"/>
      <c r="AG21" s="34"/>
    </row>
    <row r="22" customHeight="1" spans="1:33">
      <c r="A22" s="12" t="str">
        <f t="shared" si="3"/>
        <v/>
      </c>
      <c r="B22" s="13"/>
      <c r="C22" s="9"/>
      <c r="D22" s="9"/>
      <c r="E22" s="9"/>
      <c r="F22" s="9"/>
      <c r="G22" s="9"/>
      <c r="H22" s="16">
        <f t="shared" si="4"/>
        <v>0</v>
      </c>
      <c r="I22" s="16"/>
      <c r="J22" s="63" t="str">
        <f t="shared" si="0"/>
        <v/>
      </c>
      <c r="K22" s="92" t="str">
        <f t="shared" si="1"/>
        <v/>
      </c>
      <c r="L22" s="27"/>
      <c r="N22" s="28"/>
      <c r="O22" s="28"/>
      <c r="P22" s="28"/>
      <c r="Q22" s="28"/>
      <c r="R22" s="28"/>
      <c r="S22" s="28"/>
      <c r="T22" s="28"/>
      <c r="U22" s="28"/>
      <c r="V22" s="34"/>
      <c r="W22" s="28"/>
      <c r="X22" s="34"/>
      <c r="Y22" s="34"/>
      <c r="Z22" s="34"/>
      <c r="AA22" s="34"/>
      <c r="AB22" s="34"/>
      <c r="AC22" s="34"/>
      <c r="AD22" s="44" t="str">
        <f t="shared" si="2"/>
        <v/>
      </c>
      <c r="AE22" s="34"/>
      <c r="AF22" s="34"/>
      <c r="AG22" s="34"/>
    </row>
    <row r="23" customHeight="1" spans="1:33">
      <c r="A23" s="12" t="str">
        <f t="shared" si="3"/>
        <v/>
      </c>
      <c r="B23" s="13"/>
      <c r="C23" s="9"/>
      <c r="D23" s="9"/>
      <c r="E23" s="9"/>
      <c r="F23" s="9"/>
      <c r="G23" s="9"/>
      <c r="H23" s="16">
        <f t="shared" si="4"/>
        <v>0</v>
      </c>
      <c r="I23" s="16"/>
      <c r="J23" s="63" t="str">
        <f t="shared" si="0"/>
        <v/>
      </c>
      <c r="K23" s="92" t="str">
        <f t="shared" si="1"/>
        <v/>
      </c>
      <c r="L23" s="27"/>
      <c r="N23" s="28"/>
      <c r="O23" s="28"/>
      <c r="P23" s="28"/>
      <c r="Q23" s="28"/>
      <c r="R23" s="28"/>
      <c r="S23" s="28"/>
      <c r="T23" s="28"/>
      <c r="U23" s="28"/>
      <c r="V23" s="34"/>
      <c r="W23" s="28"/>
      <c r="X23" s="34"/>
      <c r="Y23" s="34"/>
      <c r="Z23" s="34"/>
      <c r="AA23" s="34"/>
      <c r="AB23" s="34"/>
      <c r="AC23" s="34"/>
      <c r="AD23" s="44" t="str">
        <f t="shared" si="2"/>
        <v/>
      </c>
      <c r="AE23" s="34"/>
      <c r="AF23" s="34"/>
      <c r="AG23" s="34"/>
    </row>
    <row r="24" customHeight="1" spans="1:33">
      <c r="A24" s="12" t="str">
        <f t="shared" si="3"/>
        <v/>
      </c>
      <c r="B24" s="13"/>
      <c r="C24" s="9"/>
      <c r="D24" s="9"/>
      <c r="E24" s="9"/>
      <c r="F24" s="9"/>
      <c r="G24" s="9"/>
      <c r="H24" s="16">
        <f t="shared" si="4"/>
        <v>0</v>
      </c>
      <c r="I24" s="16"/>
      <c r="J24" s="63" t="str">
        <f t="shared" si="0"/>
        <v/>
      </c>
      <c r="K24" s="92" t="str">
        <f t="shared" si="1"/>
        <v/>
      </c>
      <c r="L24" s="27"/>
      <c r="N24" s="28"/>
      <c r="O24" s="28"/>
      <c r="P24" s="28"/>
      <c r="Q24" s="28"/>
      <c r="R24" s="28"/>
      <c r="S24" s="28"/>
      <c r="T24" s="28"/>
      <c r="U24" s="28"/>
      <c r="V24" s="34"/>
      <c r="W24" s="28"/>
      <c r="X24" s="34"/>
      <c r="Y24" s="34"/>
      <c r="Z24" s="34"/>
      <c r="AA24" s="34"/>
      <c r="AB24" s="34"/>
      <c r="AC24" s="34"/>
      <c r="AD24" s="44" t="str">
        <f t="shared" si="2"/>
        <v/>
      </c>
      <c r="AE24" s="34"/>
      <c r="AF24" s="34"/>
      <c r="AG24" s="34"/>
    </row>
    <row r="25" customHeight="1" spans="1:33">
      <c r="A25" s="12" t="str">
        <f t="shared" si="3"/>
        <v/>
      </c>
      <c r="B25" s="13"/>
      <c r="C25" s="9"/>
      <c r="D25" s="9"/>
      <c r="E25" s="9"/>
      <c r="F25" s="9"/>
      <c r="G25" s="9"/>
      <c r="H25" s="16">
        <f t="shared" si="4"/>
        <v>0</v>
      </c>
      <c r="I25" s="16"/>
      <c r="J25" s="63" t="str">
        <f t="shared" si="0"/>
        <v/>
      </c>
      <c r="K25" s="92" t="str">
        <f t="shared" si="1"/>
        <v/>
      </c>
      <c r="L25" s="27"/>
      <c r="N25" s="28"/>
      <c r="O25" s="28"/>
      <c r="P25" s="28"/>
      <c r="Q25" s="28"/>
      <c r="R25" s="28"/>
      <c r="S25" s="28"/>
      <c r="T25" s="28"/>
      <c r="U25" s="28"/>
      <c r="V25" s="34"/>
      <c r="W25" s="28"/>
      <c r="X25" s="34"/>
      <c r="Y25" s="34"/>
      <c r="Z25" s="34"/>
      <c r="AA25" s="34"/>
      <c r="AB25" s="34"/>
      <c r="AC25" s="34"/>
      <c r="AD25" s="44" t="str">
        <f t="shared" si="2"/>
        <v/>
      </c>
      <c r="AE25" s="34"/>
      <c r="AF25" s="34"/>
      <c r="AG25" s="34"/>
    </row>
    <row r="26" customHeight="1" spans="1:12">
      <c r="A26" s="17" t="s">
        <v>741</v>
      </c>
      <c r="B26" s="14"/>
      <c r="C26" s="9"/>
      <c r="D26" s="9"/>
      <c r="E26" s="27"/>
      <c r="F26" s="16">
        <f>SUM(F7:F25)</f>
        <v>0</v>
      </c>
      <c r="G26" s="16">
        <f>SUM(G7:G25)</f>
        <v>0</v>
      </c>
      <c r="H26" s="16">
        <f>SUM(H7:H25)</f>
        <v>0</v>
      </c>
      <c r="I26" s="16">
        <f>SUM(I7:I25)</f>
        <v>0</v>
      </c>
      <c r="J26" s="63" t="str">
        <f t="shared" si="0"/>
        <v/>
      </c>
      <c r="K26" s="92" t="str">
        <f t="shared" si="1"/>
        <v/>
      </c>
      <c r="L26" s="27"/>
    </row>
    <row r="27" customHeight="1" spans="1:9">
      <c r="A27" s="3" t="str">
        <f>基本信息输入表!$K$6&amp;"填表人："&amp;基本信息输入表!$M$88</f>
        <v>被评估单位填表人：</v>
      </c>
      <c r="I27" s="3" t="str">
        <f>"评估人员："&amp;基本信息输入表!$Q$88</f>
        <v>评估人员：</v>
      </c>
    </row>
    <row r="28" customHeight="1" spans="1:1">
      <c r="A28" s="3" t="str">
        <f>"填表日期："&amp;YEAR(基本信息输入表!$O$88)&amp;"年"&amp;MONTH(基本信息输入表!$O$88)&amp;"月"&amp;DAY(基本信息输入表!$O$88)&amp;"日"</f>
        <v>填表日期：1900年1月0日</v>
      </c>
    </row>
    <row r="29" customHeight="1" spans="13:13">
      <c r="M29" s="29" t="s">
        <v>466</v>
      </c>
    </row>
  </sheetData>
  <mergeCells count="25">
    <mergeCell ref="A2:L2"/>
    <mergeCell ref="A3:L3"/>
    <mergeCell ref="N4:S4"/>
    <mergeCell ref="T4:Z4"/>
    <mergeCell ref="AA4:AC4"/>
    <mergeCell ref="AD4:AG4"/>
    <mergeCell ref="A5:C5"/>
    <mergeCell ref="T5:V5"/>
    <mergeCell ref="W5:X5"/>
    <mergeCell ref="A26:B26"/>
    <mergeCell ref="N5:N6"/>
    <mergeCell ref="O5:O6"/>
    <mergeCell ref="P5:P6"/>
    <mergeCell ref="Q5:Q6"/>
    <mergeCell ref="R5:R6"/>
    <mergeCell ref="S5:S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5">
      <formula1>基本信息输入表!$A$126:$A$128</formula1>
    </dataValidation>
    <dataValidation type="list" allowBlank="1" showInputMessage="1" showErrorMessage="1" sqref="N7:Q25">
      <formula1>$A$108:$A$109</formula1>
    </dataValidation>
    <dataValidation type="list" allowBlank="1" showInputMessage="1" showErrorMessage="1" sqref="T7:U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6" fitToHeight="1000" orientation="landscape"/>
  <headerFooter scaleWithDoc="0">
    <oddFooter>&amp;R&amp;"宋体,常规"&amp;10&amp;P/&amp;N</oddFoot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F29"/>
  <sheetViews>
    <sheetView showGridLines="0" workbookViewId="0">
      <selection activeCell="G22" sqref="G22"/>
    </sheetView>
  </sheetViews>
  <sheetFormatPr defaultColWidth="9" defaultRowHeight="15.75" customHeight="1"/>
  <cols>
    <col min="1" max="1" width="5.625" style="3" customWidth="1"/>
    <col min="2" max="2" width="23.625" style="3" customWidth="1"/>
    <col min="3" max="3" width="12" style="3" customWidth="1"/>
    <col min="4" max="4" width="18.75" style="3" customWidth="1"/>
    <col min="5" max="6" width="15.625" style="3" customWidth="1" outlineLevel="1"/>
    <col min="7" max="10" width="15.625" style="3" customWidth="1"/>
    <col min="11" max="11" width="15.5" style="3" customWidth="1"/>
    <col min="12" max="12" width="9" style="3"/>
    <col min="13" max="16" width="5.625" style="4" customWidth="1" outlineLevel="1"/>
    <col min="17" max="17" width="14.75" style="4" customWidth="1" outlineLevel="1"/>
    <col min="18" max="18" width="13.625" style="4" customWidth="1"/>
    <col min="19" max="21" width="5.625" style="4" customWidth="1" outlineLevel="1"/>
    <col min="22" max="23" width="8.625" style="4" customWidth="1" outlineLevel="1"/>
    <col min="24" max="24" width="14.625" style="4" customWidth="1" outlineLevel="1"/>
    <col min="25" max="25" width="13.625" style="4" customWidth="1"/>
    <col min="26" max="26" width="10.75" style="4" customWidth="1" outlineLevel="1"/>
    <col min="27" max="27" width="8.625" style="4" customWidth="1" outlineLevel="1"/>
    <col min="28" max="28" width="13.75" style="4" customWidth="1"/>
    <col min="29" max="31" width="13.625" style="4" customWidth="1" outlineLevel="1"/>
    <col min="32" max="32" width="13.625" style="4" customWidth="1"/>
    <col min="33" max="16384" width="9" style="3"/>
  </cols>
  <sheetData>
    <row r="1" customHeight="1" spans="1:1">
      <c r="A1" s="5" t="s">
        <v>435</v>
      </c>
    </row>
    <row r="2" s="1" customFormat="1" ht="30" customHeight="1" spans="1:32">
      <c r="A2" s="6" t="s">
        <v>1512</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row>
    <row r="3" customHeight="1" spans="1:32">
      <c r="A3" s="2" t="str">
        <f>"评估基准日："&amp;TEXT(基本信息输入表!M7,"yyyy年mm月dd日")</f>
        <v>评估基准日：2024年06月30日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c r="AF3" s="18"/>
    </row>
    <row r="4" ht="14.1" customHeight="1" spans="1:32">
      <c r="A4" s="2"/>
      <c r="B4" s="2"/>
      <c r="C4" s="2"/>
      <c r="D4" s="2"/>
      <c r="E4" s="2"/>
      <c r="F4" s="2"/>
      <c r="G4" s="2"/>
      <c r="H4" s="2"/>
      <c r="I4" s="2"/>
      <c r="J4" s="2"/>
      <c r="K4" s="19" t="s">
        <v>1513</v>
      </c>
      <c r="M4" s="20" t="s">
        <v>598</v>
      </c>
      <c r="N4" s="20"/>
      <c r="O4" s="20"/>
      <c r="P4" s="20"/>
      <c r="Q4" s="20"/>
      <c r="R4" s="20"/>
      <c r="S4" s="30" t="s">
        <v>599</v>
      </c>
      <c r="T4" s="31"/>
      <c r="U4" s="31"/>
      <c r="V4" s="31"/>
      <c r="W4" s="31"/>
      <c r="X4" s="31"/>
      <c r="Y4" s="32"/>
      <c r="Z4" s="36" t="s">
        <v>600</v>
      </c>
      <c r="AA4" s="36"/>
      <c r="AB4" s="37"/>
      <c r="AC4" s="33" t="s">
        <v>601</v>
      </c>
      <c r="AD4" s="33"/>
      <c r="AE4" s="33"/>
      <c r="AF4" s="33"/>
    </row>
    <row r="5" customHeight="1" spans="1:32">
      <c r="A5" s="7" t="str">
        <f>基本信息输入表!K6&amp;"："&amp;基本信息输入表!M6</f>
        <v>被评估单位：贵州天然气能源投资股份有限公司</v>
      </c>
      <c r="B5" s="7"/>
      <c r="C5" s="7"/>
      <c r="D5" s="7"/>
      <c r="E5" s="8"/>
      <c r="F5" s="8"/>
      <c r="K5" s="21" t="s">
        <v>469</v>
      </c>
      <c r="M5" s="20" t="s">
        <v>602</v>
      </c>
      <c r="N5" s="22" t="s">
        <v>913</v>
      </c>
      <c r="O5" s="23" t="s">
        <v>630</v>
      </c>
      <c r="P5" s="23" t="s">
        <v>604</v>
      </c>
      <c r="Q5" s="20" t="s">
        <v>605</v>
      </c>
      <c r="R5" s="20"/>
      <c r="S5" s="30" t="s">
        <v>606</v>
      </c>
      <c r="T5" s="31"/>
      <c r="U5" s="32"/>
      <c r="V5" s="33" t="s">
        <v>607</v>
      </c>
      <c r="W5" s="33"/>
      <c r="X5" s="33" t="s">
        <v>608</v>
      </c>
      <c r="Y5" s="38"/>
      <c r="Z5" s="39" t="s">
        <v>1456</v>
      </c>
      <c r="AA5" s="20" t="s">
        <v>443</v>
      </c>
      <c r="AB5" s="40"/>
      <c r="AC5" s="38" t="s">
        <v>610</v>
      </c>
      <c r="AD5" s="38" t="s">
        <v>611</v>
      </c>
      <c r="AE5" s="33" t="s">
        <v>612</v>
      </c>
      <c r="AF5" s="38"/>
    </row>
    <row r="6" s="2" customFormat="1" customHeight="1" spans="1:32">
      <c r="A6" s="9" t="s">
        <v>470</v>
      </c>
      <c r="B6" s="9" t="s">
        <v>691</v>
      </c>
      <c r="C6" s="9" t="s">
        <v>731</v>
      </c>
      <c r="D6" s="9" t="s">
        <v>876</v>
      </c>
      <c r="E6" s="10" t="s">
        <v>440</v>
      </c>
      <c r="F6" s="10" t="s">
        <v>441</v>
      </c>
      <c r="G6" s="11" t="s">
        <v>442</v>
      </c>
      <c r="H6" s="9" t="s">
        <v>443</v>
      </c>
      <c r="I6" s="61" t="s">
        <v>1461</v>
      </c>
      <c r="J6" s="62" t="s">
        <v>865</v>
      </c>
      <c r="K6" s="9" t="s">
        <v>588</v>
      </c>
      <c r="M6" s="20"/>
      <c r="N6" s="20"/>
      <c r="O6" s="20"/>
      <c r="P6" s="20"/>
      <c r="Q6" s="20"/>
      <c r="R6" s="20"/>
      <c r="S6" s="33" t="s">
        <v>617</v>
      </c>
      <c r="T6" s="33" t="s">
        <v>618</v>
      </c>
      <c r="U6" s="30" t="s">
        <v>621</v>
      </c>
      <c r="V6" s="33" t="s">
        <v>622</v>
      </c>
      <c r="W6" s="33" t="s">
        <v>623</v>
      </c>
      <c r="X6" s="33"/>
      <c r="Y6" s="41"/>
      <c r="Z6" s="42"/>
      <c r="AA6" s="20"/>
      <c r="AB6" s="43"/>
      <c r="AC6" s="41"/>
      <c r="AD6" s="41"/>
      <c r="AE6" s="33"/>
      <c r="AF6" s="41"/>
    </row>
    <row r="7" customHeight="1" spans="1:32">
      <c r="A7" s="12" t="str">
        <f>IF(B7="","",ROW()-6)</f>
        <v/>
      </c>
      <c r="B7" s="13"/>
      <c r="C7" s="9"/>
      <c r="D7" s="9"/>
      <c r="E7" s="14"/>
      <c r="F7" s="14"/>
      <c r="G7" s="15">
        <f>E7+F7</f>
        <v>0</v>
      </c>
      <c r="H7" s="16"/>
      <c r="I7" s="63" t="str">
        <f t="shared" ref="I7:I14" si="0">IF(H7=G7,"",H7-G7)</f>
        <v/>
      </c>
      <c r="J7" s="92" t="str">
        <f t="shared" ref="J7:J14" si="1">IF(OR(G7=0,H7=G7),"",ROUND(I7/ABS(G7),4))</f>
        <v/>
      </c>
      <c r="K7" s="27"/>
      <c r="M7" s="28"/>
      <c r="N7" s="28"/>
      <c r="O7" s="28"/>
      <c r="P7" s="28"/>
      <c r="Q7" s="28"/>
      <c r="R7" s="28"/>
      <c r="S7" s="28"/>
      <c r="T7" s="28"/>
      <c r="U7" s="34"/>
      <c r="V7" s="28"/>
      <c r="W7" s="34"/>
      <c r="X7" s="34"/>
      <c r="Y7" s="34"/>
      <c r="Z7" s="34"/>
      <c r="AA7" s="34"/>
      <c r="AB7" s="34"/>
      <c r="AC7" s="44" t="str">
        <f t="shared" ref="AC7:AC25" si="2">IFERROR((AA7-G8)/(G8)*100,"")</f>
        <v/>
      </c>
      <c r="AD7" s="34"/>
      <c r="AE7" s="34"/>
      <c r="AF7" s="34"/>
    </row>
    <row r="8" customHeight="1" spans="1:32">
      <c r="A8" s="12" t="str">
        <f t="shared" ref="A8:A25" si="3">IF(B8="","",ROW()-6)</f>
        <v/>
      </c>
      <c r="B8" s="13"/>
      <c r="C8" s="9"/>
      <c r="D8" s="9"/>
      <c r="E8" s="14"/>
      <c r="F8" s="14"/>
      <c r="G8" s="15">
        <f t="shared" ref="G8:G25" si="4">E8+F8</f>
        <v>0</v>
      </c>
      <c r="H8" s="16"/>
      <c r="I8" s="63" t="str">
        <f t="shared" si="0"/>
        <v/>
      </c>
      <c r="J8" s="92" t="str">
        <f t="shared" si="1"/>
        <v/>
      </c>
      <c r="K8" s="27"/>
      <c r="M8" s="28"/>
      <c r="N8" s="28"/>
      <c r="O8" s="28"/>
      <c r="P8" s="28"/>
      <c r="Q8" s="28"/>
      <c r="R8" s="28"/>
      <c r="S8" s="28"/>
      <c r="T8" s="28"/>
      <c r="U8" s="34"/>
      <c r="V8" s="28"/>
      <c r="W8" s="34"/>
      <c r="X8" s="34"/>
      <c r="Y8" s="34"/>
      <c r="Z8" s="34"/>
      <c r="AA8" s="34"/>
      <c r="AB8" s="34"/>
      <c r="AC8" s="44" t="str">
        <f t="shared" si="2"/>
        <v/>
      </c>
      <c r="AD8" s="34"/>
      <c r="AE8" s="34"/>
      <c r="AF8" s="34"/>
    </row>
    <row r="9" customHeight="1" spans="1:32">
      <c r="A9" s="12" t="str">
        <f t="shared" si="3"/>
        <v/>
      </c>
      <c r="B9" s="13"/>
      <c r="C9" s="9"/>
      <c r="D9" s="9"/>
      <c r="E9" s="14"/>
      <c r="F9" s="14"/>
      <c r="G9" s="15">
        <f t="shared" si="4"/>
        <v>0</v>
      </c>
      <c r="H9" s="16"/>
      <c r="I9" s="63" t="str">
        <f t="shared" si="0"/>
        <v/>
      </c>
      <c r="J9" s="92" t="str">
        <f t="shared" si="1"/>
        <v/>
      </c>
      <c r="K9" s="27"/>
      <c r="M9" s="28"/>
      <c r="N9" s="28"/>
      <c r="O9" s="28"/>
      <c r="P9" s="28"/>
      <c r="Q9" s="28"/>
      <c r="R9" s="28"/>
      <c r="S9" s="28"/>
      <c r="T9" s="28"/>
      <c r="U9" s="34"/>
      <c r="V9" s="28"/>
      <c r="W9" s="34"/>
      <c r="X9" s="34"/>
      <c r="Y9" s="34"/>
      <c r="Z9" s="34"/>
      <c r="AA9" s="34"/>
      <c r="AB9" s="34"/>
      <c r="AC9" s="44" t="str">
        <f t="shared" si="2"/>
        <v/>
      </c>
      <c r="AD9" s="34"/>
      <c r="AE9" s="34"/>
      <c r="AF9" s="34"/>
    </row>
    <row r="10" customHeight="1" spans="1:32">
      <c r="A10" s="12" t="str">
        <f t="shared" si="3"/>
        <v/>
      </c>
      <c r="B10" s="13"/>
      <c r="C10" s="9"/>
      <c r="D10" s="9"/>
      <c r="E10" s="14"/>
      <c r="F10" s="14"/>
      <c r="G10" s="15">
        <f t="shared" si="4"/>
        <v>0</v>
      </c>
      <c r="H10" s="16"/>
      <c r="I10" s="63" t="str">
        <f t="shared" si="0"/>
        <v/>
      </c>
      <c r="J10" s="92" t="str">
        <f t="shared" si="1"/>
        <v/>
      </c>
      <c r="K10" s="27"/>
      <c r="M10" s="28"/>
      <c r="N10" s="28"/>
      <c r="O10" s="28"/>
      <c r="P10" s="28"/>
      <c r="Q10" s="28"/>
      <c r="R10" s="28"/>
      <c r="S10" s="28"/>
      <c r="T10" s="28"/>
      <c r="U10" s="34"/>
      <c r="V10" s="28"/>
      <c r="W10" s="34"/>
      <c r="X10" s="34"/>
      <c r="Y10" s="34"/>
      <c r="Z10" s="34"/>
      <c r="AA10" s="34"/>
      <c r="AB10" s="34"/>
      <c r="AC10" s="44" t="str">
        <f t="shared" si="2"/>
        <v/>
      </c>
      <c r="AD10" s="34"/>
      <c r="AE10" s="34"/>
      <c r="AF10" s="34"/>
    </row>
    <row r="11" customHeight="1" spans="1:32">
      <c r="A11" s="12" t="str">
        <f t="shared" si="3"/>
        <v/>
      </c>
      <c r="B11" s="13"/>
      <c r="C11" s="9"/>
      <c r="D11" s="9"/>
      <c r="E11" s="14"/>
      <c r="F11" s="14"/>
      <c r="G11" s="15">
        <f t="shared" si="4"/>
        <v>0</v>
      </c>
      <c r="H11" s="16"/>
      <c r="I11" s="63" t="str">
        <f t="shared" si="0"/>
        <v/>
      </c>
      <c r="J11" s="92" t="str">
        <f t="shared" si="1"/>
        <v/>
      </c>
      <c r="K11" s="27"/>
      <c r="M11" s="28"/>
      <c r="N11" s="28"/>
      <c r="O11" s="28"/>
      <c r="P11" s="28"/>
      <c r="Q11" s="28"/>
      <c r="R11" s="28"/>
      <c r="S11" s="28"/>
      <c r="T11" s="28"/>
      <c r="U11" s="34"/>
      <c r="V11" s="28"/>
      <c r="W11" s="34"/>
      <c r="X11" s="34"/>
      <c r="Y11" s="34"/>
      <c r="Z11" s="34"/>
      <c r="AA11" s="34"/>
      <c r="AB11" s="34"/>
      <c r="AC11" s="44" t="str">
        <f t="shared" si="2"/>
        <v/>
      </c>
      <c r="AD11" s="34"/>
      <c r="AE11" s="34"/>
      <c r="AF11" s="34"/>
    </row>
    <row r="12" customHeight="1" spans="1:32">
      <c r="A12" s="12" t="str">
        <f t="shared" si="3"/>
        <v/>
      </c>
      <c r="B12" s="13"/>
      <c r="C12" s="9"/>
      <c r="D12" s="9"/>
      <c r="E12" s="14"/>
      <c r="F12" s="14"/>
      <c r="G12" s="15">
        <f t="shared" si="4"/>
        <v>0</v>
      </c>
      <c r="H12" s="16"/>
      <c r="I12" s="63" t="str">
        <f t="shared" si="0"/>
        <v/>
      </c>
      <c r="J12" s="92" t="str">
        <f t="shared" si="1"/>
        <v/>
      </c>
      <c r="K12" s="27"/>
      <c r="M12" s="28"/>
      <c r="N12" s="28"/>
      <c r="O12" s="28"/>
      <c r="P12" s="28"/>
      <c r="Q12" s="28"/>
      <c r="R12" s="28"/>
      <c r="S12" s="28"/>
      <c r="T12" s="28"/>
      <c r="U12" s="34"/>
      <c r="V12" s="28"/>
      <c r="W12" s="34"/>
      <c r="X12" s="34"/>
      <c r="Y12" s="34"/>
      <c r="Z12" s="34"/>
      <c r="AA12" s="34"/>
      <c r="AB12" s="34"/>
      <c r="AC12" s="44" t="str">
        <f t="shared" si="2"/>
        <v/>
      </c>
      <c r="AD12" s="34"/>
      <c r="AE12" s="34"/>
      <c r="AF12" s="34"/>
    </row>
    <row r="13" customHeight="1" spans="1:32">
      <c r="A13" s="12" t="str">
        <f t="shared" si="3"/>
        <v/>
      </c>
      <c r="B13" s="13"/>
      <c r="C13" s="9"/>
      <c r="D13" s="9"/>
      <c r="E13" s="14"/>
      <c r="F13" s="14"/>
      <c r="G13" s="15">
        <f t="shared" si="4"/>
        <v>0</v>
      </c>
      <c r="H13" s="16"/>
      <c r="I13" s="63" t="str">
        <f t="shared" si="0"/>
        <v/>
      </c>
      <c r="J13" s="92" t="str">
        <f t="shared" si="1"/>
        <v/>
      </c>
      <c r="K13" s="27"/>
      <c r="M13" s="28"/>
      <c r="N13" s="28"/>
      <c r="O13" s="28"/>
      <c r="P13" s="28"/>
      <c r="Q13" s="28"/>
      <c r="R13" s="28"/>
      <c r="S13" s="28"/>
      <c r="T13" s="28"/>
      <c r="U13" s="34"/>
      <c r="V13" s="28"/>
      <c r="W13" s="34"/>
      <c r="X13" s="34"/>
      <c r="Y13" s="34"/>
      <c r="Z13" s="34"/>
      <c r="AA13" s="34"/>
      <c r="AB13" s="34"/>
      <c r="AC13" s="44" t="str">
        <f t="shared" si="2"/>
        <v/>
      </c>
      <c r="AD13" s="34"/>
      <c r="AE13" s="34"/>
      <c r="AF13" s="34"/>
    </row>
    <row r="14" customHeight="1" spans="1:32">
      <c r="A14" s="12" t="str">
        <f t="shared" si="3"/>
        <v/>
      </c>
      <c r="B14" s="13"/>
      <c r="C14" s="9"/>
      <c r="D14" s="9"/>
      <c r="E14" s="14"/>
      <c r="F14" s="14"/>
      <c r="G14" s="15">
        <f t="shared" si="4"/>
        <v>0</v>
      </c>
      <c r="H14" s="16"/>
      <c r="I14" s="63" t="str">
        <f t="shared" si="0"/>
        <v/>
      </c>
      <c r="J14" s="92" t="str">
        <f t="shared" si="1"/>
        <v/>
      </c>
      <c r="K14" s="27"/>
      <c r="M14" s="28"/>
      <c r="N14" s="28"/>
      <c r="O14" s="28"/>
      <c r="P14" s="28"/>
      <c r="Q14" s="28"/>
      <c r="R14" s="28"/>
      <c r="S14" s="28"/>
      <c r="T14" s="28"/>
      <c r="U14" s="34"/>
      <c r="V14" s="28"/>
      <c r="W14" s="34"/>
      <c r="X14" s="34"/>
      <c r="Y14" s="34"/>
      <c r="Z14" s="34"/>
      <c r="AA14" s="34"/>
      <c r="AB14" s="34"/>
      <c r="AC14" s="44" t="str">
        <f t="shared" si="2"/>
        <v/>
      </c>
      <c r="AD14" s="34"/>
      <c r="AE14" s="34"/>
      <c r="AF14" s="34"/>
    </row>
    <row r="15" customHeight="1" spans="1:32">
      <c r="A15" s="12" t="str">
        <f t="shared" si="3"/>
        <v/>
      </c>
      <c r="B15" s="13"/>
      <c r="C15" s="9"/>
      <c r="D15" s="9"/>
      <c r="E15" s="14"/>
      <c r="F15" s="14"/>
      <c r="G15" s="15">
        <f t="shared" si="4"/>
        <v>0</v>
      </c>
      <c r="H15" s="16"/>
      <c r="I15" s="63" t="str">
        <f t="shared" ref="I15:I26" si="5">IF(H15=G15,"",H15-G15)</f>
        <v/>
      </c>
      <c r="J15" s="92" t="str">
        <f t="shared" ref="J15:J26" si="6">IF(OR(G15=0,H15=G15),"",ROUND(I15/ABS(G15),4))</f>
        <v/>
      </c>
      <c r="K15" s="27"/>
      <c r="M15" s="28"/>
      <c r="N15" s="28"/>
      <c r="O15" s="28"/>
      <c r="P15" s="28"/>
      <c r="Q15" s="28"/>
      <c r="R15" s="28"/>
      <c r="S15" s="28"/>
      <c r="T15" s="28"/>
      <c r="U15" s="34"/>
      <c r="V15" s="28"/>
      <c r="W15" s="34"/>
      <c r="X15" s="34"/>
      <c r="Y15" s="34"/>
      <c r="Z15" s="34"/>
      <c r="AA15" s="34"/>
      <c r="AB15" s="34"/>
      <c r="AC15" s="44" t="str">
        <f t="shared" si="2"/>
        <v/>
      </c>
      <c r="AD15" s="34"/>
      <c r="AE15" s="34"/>
      <c r="AF15" s="34"/>
    </row>
    <row r="16" customHeight="1" spans="1:32">
      <c r="A16" s="12" t="str">
        <f t="shared" si="3"/>
        <v/>
      </c>
      <c r="B16" s="13"/>
      <c r="C16" s="9"/>
      <c r="D16" s="9"/>
      <c r="E16" s="14"/>
      <c r="F16" s="14"/>
      <c r="G16" s="15">
        <f t="shared" si="4"/>
        <v>0</v>
      </c>
      <c r="H16" s="16"/>
      <c r="I16" s="63" t="str">
        <f t="shared" si="5"/>
        <v/>
      </c>
      <c r="J16" s="92" t="str">
        <f t="shared" si="6"/>
        <v/>
      </c>
      <c r="K16" s="27"/>
      <c r="M16" s="28"/>
      <c r="N16" s="28"/>
      <c r="O16" s="28"/>
      <c r="P16" s="28"/>
      <c r="Q16" s="28"/>
      <c r="R16" s="28"/>
      <c r="S16" s="28"/>
      <c r="T16" s="28"/>
      <c r="U16" s="34"/>
      <c r="V16" s="28"/>
      <c r="W16" s="34"/>
      <c r="X16" s="34"/>
      <c r="Y16" s="34"/>
      <c r="Z16" s="34"/>
      <c r="AA16" s="34"/>
      <c r="AB16" s="34"/>
      <c r="AC16" s="44" t="str">
        <f t="shared" si="2"/>
        <v/>
      </c>
      <c r="AD16" s="34"/>
      <c r="AE16" s="34"/>
      <c r="AF16" s="34"/>
    </row>
    <row r="17" customHeight="1" spans="1:32">
      <c r="A17" s="12" t="str">
        <f t="shared" si="3"/>
        <v/>
      </c>
      <c r="B17" s="13"/>
      <c r="C17" s="9"/>
      <c r="D17" s="9"/>
      <c r="E17" s="14"/>
      <c r="F17" s="14"/>
      <c r="G17" s="15">
        <f t="shared" si="4"/>
        <v>0</v>
      </c>
      <c r="H17" s="16"/>
      <c r="I17" s="63" t="str">
        <f t="shared" si="5"/>
        <v/>
      </c>
      <c r="J17" s="92" t="str">
        <f t="shared" si="6"/>
        <v/>
      </c>
      <c r="K17" s="27"/>
      <c r="M17" s="28"/>
      <c r="N17" s="28"/>
      <c r="O17" s="28"/>
      <c r="P17" s="28"/>
      <c r="Q17" s="28"/>
      <c r="R17" s="28"/>
      <c r="S17" s="28"/>
      <c r="T17" s="28"/>
      <c r="U17" s="34"/>
      <c r="V17" s="28"/>
      <c r="W17" s="34"/>
      <c r="X17" s="34"/>
      <c r="Y17" s="34"/>
      <c r="Z17" s="34"/>
      <c r="AA17" s="34"/>
      <c r="AB17" s="34"/>
      <c r="AC17" s="44" t="str">
        <f>IFERROR((AA17-#REF!)/(#REF!)*100,"")</f>
        <v/>
      </c>
      <c r="AD17" s="34"/>
      <c r="AE17" s="34"/>
      <c r="AF17" s="34"/>
    </row>
    <row r="18" customHeight="1" spans="1:32">
      <c r="A18" s="12"/>
      <c r="B18" s="13"/>
      <c r="C18" s="9"/>
      <c r="D18" s="9"/>
      <c r="E18" s="14"/>
      <c r="F18" s="14"/>
      <c r="G18" s="15">
        <f t="shared" si="4"/>
        <v>0</v>
      </c>
      <c r="H18" s="16"/>
      <c r="I18" s="63" t="str">
        <f t="shared" si="5"/>
        <v/>
      </c>
      <c r="J18" s="92" t="str">
        <f t="shared" si="6"/>
        <v/>
      </c>
      <c r="K18" s="27"/>
      <c r="M18" s="28"/>
      <c r="N18" s="28"/>
      <c r="O18" s="28"/>
      <c r="P18" s="28"/>
      <c r="Q18" s="28"/>
      <c r="R18" s="28"/>
      <c r="S18" s="28"/>
      <c r="T18" s="28"/>
      <c r="U18" s="34"/>
      <c r="V18" s="28"/>
      <c r="W18" s="34"/>
      <c r="X18" s="34"/>
      <c r="Y18" s="34"/>
      <c r="Z18" s="34"/>
      <c r="AA18" s="34"/>
      <c r="AB18" s="34"/>
      <c r="AC18" s="44"/>
      <c r="AD18" s="34"/>
      <c r="AE18" s="34"/>
      <c r="AF18" s="34"/>
    </row>
    <row r="19" customHeight="1" spans="1:32">
      <c r="A19" s="12"/>
      <c r="B19" s="13"/>
      <c r="C19" s="9"/>
      <c r="D19" s="9"/>
      <c r="E19" s="14"/>
      <c r="F19" s="14"/>
      <c r="G19" s="15">
        <f t="shared" si="4"/>
        <v>0</v>
      </c>
      <c r="H19" s="16"/>
      <c r="I19" s="63" t="str">
        <f t="shared" si="5"/>
        <v/>
      </c>
      <c r="J19" s="92" t="str">
        <f t="shared" si="6"/>
        <v/>
      </c>
      <c r="K19" s="27"/>
      <c r="M19" s="28"/>
      <c r="N19" s="28"/>
      <c r="O19" s="28"/>
      <c r="P19" s="28"/>
      <c r="Q19" s="28"/>
      <c r="R19" s="28"/>
      <c r="S19" s="28"/>
      <c r="T19" s="28"/>
      <c r="U19" s="34"/>
      <c r="V19" s="28"/>
      <c r="W19" s="34"/>
      <c r="X19" s="34"/>
      <c r="Y19" s="34"/>
      <c r="Z19" s="34"/>
      <c r="AA19" s="34"/>
      <c r="AB19" s="34"/>
      <c r="AC19" s="44"/>
      <c r="AD19" s="34"/>
      <c r="AE19" s="34"/>
      <c r="AF19" s="34"/>
    </row>
    <row r="20" customHeight="1" spans="1:32">
      <c r="A20" s="12" t="str">
        <f t="shared" si="3"/>
        <v/>
      </c>
      <c r="B20" s="13"/>
      <c r="C20" s="9"/>
      <c r="D20" s="9"/>
      <c r="E20" s="14"/>
      <c r="F20" s="14"/>
      <c r="G20" s="15">
        <f t="shared" si="4"/>
        <v>0</v>
      </c>
      <c r="H20" s="16"/>
      <c r="I20" s="63" t="str">
        <f t="shared" si="5"/>
        <v/>
      </c>
      <c r="J20" s="92" t="str">
        <f t="shared" si="6"/>
        <v/>
      </c>
      <c r="K20" s="27"/>
      <c r="M20" s="28"/>
      <c r="N20" s="28"/>
      <c r="O20" s="28"/>
      <c r="P20" s="28"/>
      <c r="Q20" s="28"/>
      <c r="R20" s="28"/>
      <c r="S20" s="28"/>
      <c r="T20" s="28"/>
      <c r="U20" s="34"/>
      <c r="V20" s="28"/>
      <c r="W20" s="34"/>
      <c r="X20" s="34"/>
      <c r="Y20" s="34"/>
      <c r="Z20" s="34"/>
      <c r="AA20" s="34"/>
      <c r="AB20" s="34"/>
      <c r="AC20" s="44" t="str">
        <f t="shared" si="2"/>
        <v/>
      </c>
      <c r="AD20" s="34"/>
      <c r="AE20" s="34"/>
      <c r="AF20" s="34"/>
    </row>
    <row r="21" customHeight="1" spans="1:32">
      <c r="A21" s="12" t="str">
        <f t="shared" si="3"/>
        <v/>
      </c>
      <c r="B21" s="13"/>
      <c r="C21" s="9"/>
      <c r="D21" s="9"/>
      <c r="E21" s="14"/>
      <c r="F21" s="14"/>
      <c r="G21" s="15">
        <f t="shared" si="4"/>
        <v>0</v>
      </c>
      <c r="H21" s="16"/>
      <c r="I21" s="63" t="str">
        <f t="shared" si="5"/>
        <v/>
      </c>
      <c r="J21" s="92" t="str">
        <f t="shared" si="6"/>
        <v/>
      </c>
      <c r="K21" s="27"/>
      <c r="M21" s="28"/>
      <c r="N21" s="28"/>
      <c r="O21" s="28"/>
      <c r="P21" s="28"/>
      <c r="Q21" s="28"/>
      <c r="R21" s="28"/>
      <c r="S21" s="28"/>
      <c r="T21" s="28"/>
      <c r="U21" s="34"/>
      <c r="V21" s="28"/>
      <c r="W21" s="34"/>
      <c r="X21" s="34"/>
      <c r="Y21" s="34"/>
      <c r="Z21" s="34"/>
      <c r="AA21" s="34"/>
      <c r="AB21" s="34"/>
      <c r="AC21" s="44" t="str">
        <f t="shared" si="2"/>
        <v/>
      </c>
      <c r="AD21" s="34"/>
      <c r="AE21" s="34"/>
      <c r="AF21" s="34"/>
    </row>
    <row r="22" customHeight="1" spans="1:32">
      <c r="A22" s="12" t="str">
        <f t="shared" si="3"/>
        <v/>
      </c>
      <c r="B22" s="13"/>
      <c r="C22" s="9"/>
      <c r="D22" s="9"/>
      <c r="E22" s="14"/>
      <c r="F22" s="14"/>
      <c r="G22" s="15">
        <f t="shared" si="4"/>
        <v>0</v>
      </c>
      <c r="H22" s="16"/>
      <c r="I22" s="63" t="str">
        <f t="shared" si="5"/>
        <v/>
      </c>
      <c r="J22" s="92" t="str">
        <f t="shared" si="6"/>
        <v/>
      </c>
      <c r="K22" s="27"/>
      <c r="M22" s="28"/>
      <c r="N22" s="28"/>
      <c r="O22" s="28"/>
      <c r="P22" s="28"/>
      <c r="Q22" s="28"/>
      <c r="R22" s="28"/>
      <c r="S22" s="28"/>
      <c r="T22" s="28"/>
      <c r="U22" s="34"/>
      <c r="V22" s="28"/>
      <c r="W22" s="34"/>
      <c r="X22" s="34"/>
      <c r="Y22" s="34"/>
      <c r="Z22" s="34"/>
      <c r="AA22" s="34"/>
      <c r="AB22" s="34"/>
      <c r="AC22" s="44" t="str">
        <f t="shared" si="2"/>
        <v/>
      </c>
      <c r="AD22" s="34"/>
      <c r="AE22" s="34"/>
      <c r="AF22" s="34"/>
    </row>
    <row r="23" customHeight="1" spans="1:32">
      <c r="A23" s="12" t="str">
        <f t="shared" si="3"/>
        <v/>
      </c>
      <c r="B23" s="13"/>
      <c r="C23" s="9"/>
      <c r="D23" s="9"/>
      <c r="E23" s="14"/>
      <c r="F23" s="14"/>
      <c r="G23" s="15">
        <f t="shared" si="4"/>
        <v>0</v>
      </c>
      <c r="H23" s="16"/>
      <c r="I23" s="63" t="str">
        <f t="shared" si="5"/>
        <v/>
      </c>
      <c r="J23" s="92" t="str">
        <f t="shared" si="6"/>
        <v/>
      </c>
      <c r="K23" s="27"/>
      <c r="M23" s="28"/>
      <c r="N23" s="28"/>
      <c r="O23" s="28"/>
      <c r="P23" s="28"/>
      <c r="Q23" s="28"/>
      <c r="R23" s="28"/>
      <c r="S23" s="28"/>
      <c r="T23" s="28"/>
      <c r="U23" s="34"/>
      <c r="V23" s="28"/>
      <c r="W23" s="34"/>
      <c r="X23" s="34"/>
      <c r="Y23" s="34"/>
      <c r="Z23" s="34"/>
      <c r="AA23" s="34"/>
      <c r="AB23" s="34"/>
      <c r="AC23" s="44" t="str">
        <f t="shared" si="2"/>
        <v/>
      </c>
      <c r="AD23" s="34"/>
      <c r="AE23" s="34"/>
      <c r="AF23" s="34"/>
    </row>
    <row r="24" customHeight="1" spans="1:32">
      <c r="A24" s="12" t="str">
        <f t="shared" si="3"/>
        <v/>
      </c>
      <c r="B24" s="13"/>
      <c r="C24" s="9"/>
      <c r="D24" s="9"/>
      <c r="E24" s="14"/>
      <c r="F24" s="14"/>
      <c r="G24" s="15">
        <f t="shared" si="4"/>
        <v>0</v>
      </c>
      <c r="H24" s="16"/>
      <c r="I24" s="63" t="str">
        <f t="shared" si="5"/>
        <v/>
      </c>
      <c r="J24" s="92" t="str">
        <f t="shared" si="6"/>
        <v/>
      </c>
      <c r="K24" s="27"/>
      <c r="M24" s="28"/>
      <c r="N24" s="28"/>
      <c r="O24" s="28"/>
      <c r="P24" s="28"/>
      <c r="Q24" s="28"/>
      <c r="R24" s="28"/>
      <c r="S24" s="28"/>
      <c r="T24" s="28"/>
      <c r="U24" s="34"/>
      <c r="V24" s="28"/>
      <c r="W24" s="34"/>
      <c r="X24" s="34"/>
      <c r="Y24" s="34"/>
      <c r="Z24" s="34"/>
      <c r="AA24" s="34"/>
      <c r="AB24" s="34"/>
      <c r="AC24" s="44" t="str">
        <f t="shared" si="2"/>
        <v/>
      </c>
      <c r="AD24" s="34"/>
      <c r="AE24" s="34"/>
      <c r="AF24" s="34"/>
    </row>
    <row r="25" customHeight="1" spans="1:32">
      <c r="A25" s="12" t="str">
        <f t="shared" si="3"/>
        <v/>
      </c>
      <c r="B25" s="13"/>
      <c r="C25" s="9"/>
      <c r="D25" s="9"/>
      <c r="E25" s="14"/>
      <c r="F25" s="14"/>
      <c r="G25" s="15">
        <f t="shared" si="4"/>
        <v>0</v>
      </c>
      <c r="H25" s="16"/>
      <c r="I25" s="63" t="str">
        <f t="shared" si="5"/>
        <v/>
      </c>
      <c r="J25" s="92" t="str">
        <f t="shared" si="6"/>
        <v/>
      </c>
      <c r="K25" s="27"/>
      <c r="M25" s="28"/>
      <c r="N25" s="28"/>
      <c r="O25" s="28"/>
      <c r="P25" s="28"/>
      <c r="Q25" s="28"/>
      <c r="R25" s="28"/>
      <c r="S25" s="28"/>
      <c r="T25" s="28"/>
      <c r="U25" s="34"/>
      <c r="V25" s="28"/>
      <c r="W25" s="34"/>
      <c r="X25" s="34"/>
      <c r="Y25" s="34"/>
      <c r="Z25" s="34"/>
      <c r="AA25" s="34"/>
      <c r="AB25" s="34"/>
      <c r="AC25" s="44" t="str">
        <f t="shared" si="2"/>
        <v/>
      </c>
      <c r="AD25" s="34"/>
      <c r="AE25" s="34"/>
      <c r="AF25" s="34"/>
    </row>
    <row r="26" customHeight="1" spans="1:11">
      <c r="A26" s="17" t="s">
        <v>741</v>
      </c>
      <c r="B26" s="14"/>
      <c r="C26" s="9"/>
      <c r="D26" s="9"/>
      <c r="E26" s="16">
        <f>SUM(E7:E25)</f>
        <v>0</v>
      </c>
      <c r="F26" s="16">
        <f>SUM(F7:F25)</f>
        <v>0</v>
      </c>
      <c r="G26" s="16">
        <f>SUM(G7:G25)</f>
        <v>0</v>
      </c>
      <c r="H26" s="16">
        <f>SUM(H7:H25)</f>
        <v>0</v>
      </c>
      <c r="I26" s="63" t="str">
        <f t="shared" si="5"/>
        <v/>
      </c>
      <c r="J26" s="92" t="str">
        <f t="shared" si="6"/>
        <v/>
      </c>
      <c r="K26" s="27"/>
    </row>
    <row r="27" customHeight="1" spans="1:8">
      <c r="A27" s="3" t="str">
        <f>基本信息输入表!$K$6&amp;"填表人："&amp;基本信息输入表!$M$89</f>
        <v>被评估单位填表人：</v>
      </c>
      <c r="H27" s="3" t="str">
        <f>"评估人员："&amp;基本信息输入表!$Q$89</f>
        <v>评估人员：</v>
      </c>
    </row>
    <row r="28" customHeight="1" spans="1:1">
      <c r="A28" s="3" t="str">
        <f>"填表日期："&amp;YEAR(基本信息输入表!$O$89)&amp;"年"&amp;MONTH(基本信息输入表!$O$89)&amp;"月"&amp;DAY(基本信息输入表!$O$89)&amp;"日"</f>
        <v>填表日期：1900年1月0日</v>
      </c>
    </row>
    <row r="29" customHeight="1" spans="12:12">
      <c r="L29" s="29" t="s">
        <v>466</v>
      </c>
    </row>
  </sheetData>
  <mergeCells count="25">
    <mergeCell ref="A2:K2"/>
    <mergeCell ref="A3:K3"/>
    <mergeCell ref="M4:R4"/>
    <mergeCell ref="S4:Y4"/>
    <mergeCell ref="Z4:AB4"/>
    <mergeCell ref="AC4:AF4"/>
    <mergeCell ref="A5:D5"/>
    <mergeCell ref="S5:U5"/>
    <mergeCell ref="V5:W5"/>
    <mergeCell ref="A26:B26"/>
    <mergeCell ref="M5:M6"/>
    <mergeCell ref="N5:N6"/>
    <mergeCell ref="O5:O6"/>
    <mergeCell ref="P5:P6"/>
    <mergeCell ref="Q5:Q6"/>
    <mergeCell ref="R5:R6"/>
    <mergeCell ref="X5:X6"/>
    <mergeCell ref="Y5:Y6"/>
    <mergeCell ref="Z5:Z6"/>
    <mergeCell ref="AA5:AA6"/>
    <mergeCell ref="AB5:AB6"/>
    <mergeCell ref="AC5:AC6"/>
    <mergeCell ref="AD5:AD6"/>
    <mergeCell ref="AE5:AE6"/>
    <mergeCell ref="AF5:AF6"/>
  </mergeCells>
  <dataValidations count="3">
    <dataValidation type="list" allowBlank="1" showInputMessage="1" showErrorMessage="1" sqref="V7:V25">
      <formula1>基本信息输入表!$A$126:$A$128</formula1>
    </dataValidation>
    <dataValidation type="list" allowBlank="1" showInputMessage="1" showErrorMessage="1" sqref="M7:P25">
      <formula1>$A$108:$A$109</formula1>
    </dataValidation>
    <dataValidation type="list" allowBlank="1" showInputMessage="1" showErrorMessage="1" sqref="S7:T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8" fitToHeight="1000" orientation="landscape"/>
  <headerFooter scaleWithDoc="0">
    <oddFooter>&amp;R&amp;"宋体,常规"&amp;10&amp;P/&amp;N</oddFoot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workbookViewId="0">
      <selection activeCell="G22" sqref="G22"/>
    </sheetView>
  </sheetViews>
  <sheetFormatPr defaultColWidth="9" defaultRowHeight="15.75" customHeight="1"/>
  <cols>
    <col min="1" max="1" width="6.25" style="3" customWidth="1"/>
    <col min="2" max="2" width="25.5" style="3" customWidth="1"/>
    <col min="3" max="4" width="18.625" style="3" hidden="1" customWidth="1" outlineLevel="1"/>
    <col min="5" max="5" width="18.625" style="3" customWidth="1" collapsed="1"/>
    <col min="6" max="7" width="18.625" style="3" customWidth="1"/>
    <col min="8" max="8" width="17.25" style="3" customWidth="1"/>
    <col min="9" max="16384" width="9" style="3"/>
  </cols>
  <sheetData>
    <row r="1" customHeight="1" spans="1:1">
      <c r="A1" s="5" t="s">
        <v>435</v>
      </c>
    </row>
    <row r="2" s="1" customFormat="1" ht="30" customHeight="1" spans="1:8">
      <c r="A2" s="6" t="s">
        <v>1514</v>
      </c>
      <c r="B2" s="6"/>
      <c r="C2" s="6"/>
      <c r="D2" s="6"/>
      <c r="E2" s="6"/>
      <c r="F2" s="6"/>
      <c r="G2" s="6"/>
      <c r="H2" s="6"/>
    </row>
    <row r="3" customHeight="1" spans="1:8">
      <c r="A3" s="2" t="str">
        <f>"评估基准日："&amp;TEXT(基本信息输入表!M7,"yyyy年mm月dd日")</f>
        <v>评估基准日：2024年06月30日</v>
      </c>
      <c r="B3" s="2"/>
      <c r="C3" s="2"/>
      <c r="D3" s="2"/>
      <c r="E3" s="2"/>
      <c r="F3" s="2"/>
      <c r="G3" s="2"/>
      <c r="H3" s="2"/>
    </row>
    <row r="4" ht="14.1" customHeight="1" spans="1:8">
      <c r="A4" s="2"/>
      <c r="B4" s="2"/>
      <c r="C4" s="2"/>
      <c r="D4" s="2"/>
      <c r="E4" s="2"/>
      <c r="F4" s="2"/>
      <c r="G4" s="2"/>
      <c r="H4" s="21" t="s">
        <v>1515</v>
      </c>
    </row>
    <row r="5" customHeight="1" spans="1:8">
      <c r="A5" s="7" t="str">
        <f>基本信息输入表!K6&amp;"："&amp;基本信息输入表!M6</f>
        <v>被评估单位：贵州天然气能源投资股份有限公司</v>
      </c>
      <c r="B5" s="7"/>
      <c r="C5" s="7"/>
      <c r="D5" s="7"/>
      <c r="E5" s="7"/>
      <c r="H5" s="96" t="s">
        <v>469</v>
      </c>
    </row>
    <row r="6" s="2" customFormat="1" customHeight="1" spans="1:8">
      <c r="A6" s="9" t="s">
        <v>586</v>
      </c>
      <c r="B6" s="9" t="s">
        <v>587</v>
      </c>
      <c r="C6" s="10" t="s">
        <v>440</v>
      </c>
      <c r="D6" s="10" t="s">
        <v>441</v>
      </c>
      <c r="E6" s="9" t="s">
        <v>442</v>
      </c>
      <c r="F6" s="9" t="s">
        <v>443</v>
      </c>
      <c r="G6" s="9" t="s">
        <v>999</v>
      </c>
      <c r="H6" s="9" t="s">
        <v>445</v>
      </c>
    </row>
    <row r="7" customHeight="1" spans="1:8">
      <c r="A7" s="9" t="s">
        <v>1516</v>
      </c>
      <c r="B7" s="27" t="s">
        <v>1517</v>
      </c>
      <c r="C7" s="16">
        <f>'6-1长期借款'!I30</f>
        <v>0</v>
      </c>
      <c r="D7" s="16">
        <f>'6-1长期借款'!J30</f>
        <v>0</v>
      </c>
      <c r="E7" s="16">
        <f>'6-1长期借款'!K30</f>
        <v>0</v>
      </c>
      <c r="F7" s="16">
        <f>'6-1长期借款'!L30</f>
        <v>0</v>
      </c>
      <c r="G7" s="16">
        <f>F7-E7</f>
        <v>0</v>
      </c>
      <c r="H7" s="16" t="str">
        <f>IF(E7=0,"",G7/E7*100)</f>
        <v/>
      </c>
    </row>
    <row r="8" customHeight="1" spans="1:8">
      <c r="A8" s="9" t="s">
        <v>1518</v>
      </c>
      <c r="B8" s="27" t="s">
        <v>1519</v>
      </c>
      <c r="C8" s="16">
        <f>'6-2应付债券'!G27</f>
        <v>0</v>
      </c>
      <c r="D8" s="16">
        <f>'6-2应付债券'!H27</f>
        <v>0</v>
      </c>
      <c r="E8" s="16">
        <f>'6-2应付债券'!I27</f>
        <v>0</v>
      </c>
      <c r="F8" s="16">
        <f>'6-2应付债券'!J27</f>
        <v>0</v>
      </c>
      <c r="G8" s="16">
        <f t="shared" ref="G8:G16" si="0">F8-E8</f>
        <v>0</v>
      </c>
      <c r="H8" s="16" t="str">
        <f t="shared" ref="H8:H16" si="1">IF(E8=0,"",G8/E8*100)</f>
        <v/>
      </c>
    </row>
    <row r="9" customHeight="1" spans="1:8">
      <c r="A9" s="9" t="s">
        <v>1520</v>
      </c>
      <c r="B9" s="97" t="s">
        <v>197</v>
      </c>
      <c r="C9" s="16"/>
      <c r="D9" s="16"/>
      <c r="E9" s="16">
        <f>'6-3租赁负债'!H27</f>
        <v>0</v>
      </c>
      <c r="F9" s="16">
        <f>'6-3租赁负债'!I27</f>
        <v>0</v>
      </c>
      <c r="G9" s="16">
        <f t="shared" si="0"/>
        <v>0</v>
      </c>
      <c r="H9" s="16" t="str">
        <f t="shared" si="1"/>
        <v/>
      </c>
    </row>
    <row r="10" customHeight="1" spans="1:8">
      <c r="A10" s="9" t="s">
        <v>1521</v>
      </c>
      <c r="B10" s="27" t="s">
        <v>1522</v>
      </c>
      <c r="C10" s="16">
        <f>'6-4长期应付款'!E26</f>
        <v>0</v>
      </c>
      <c r="D10" s="16">
        <f>'6-4长期应付款'!F26</f>
        <v>0</v>
      </c>
      <c r="E10" s="16">
        <f>'6-4长期应付款'!G26</f>
        <v>0</v>
      </c>
      <c r="F10" s="16">
        <f>'6-4长期应付款'!H26</f>
        <v>0</v>
      </c>
      <c r="G10" s="16">
        <f t="shared" si="0"/>
        <v>0</v>
      </c>
      <c r="H10" s="16" t="str">
        <f t="shared" si="1"/>
        <v/>
      </c>
    </row>
    <row r="11" customHeight="1" spans="1:8">
      <c r="A11" s="9" t="s">
        <v>1523</v>
      </c>
      <c r="B11" s="27" t="s">
        <v>1524</v>
      </c>
      <c r="C11" s="16">
        <f>'6-5专项应付款'!F29</f>
        <v>0</v>
      </c>
      <c r="D11" s="16">
        <f>'6-5专项应付款'!G29</f>
        <v>0</v>
      </c>
      <c r="E11" s="16">
        <f>'6-5专项应付款'!H29</f>
        <v>0</v>
      </c>
      <c r="F11" s="16">
        <f>'6-5专项应付款'!I29</f>
        <v>0</v>
      </c>
      <c r="G11" s="16">
        <f t="shared" si="0"/>
        <v>0</v>
      </c>
      <c r="H11" s="16" t="str">
        <f t="shared" si="1"/>
        <v/>
      </c>
    </row>
    <row r="12" customHeight="1" spans="1:8">
      <c r="A12" s="9" t="s">
        <v>1525</v>
      </c>
      <c r="B12" s="27" t="s">
        <v>1526</v>
      </c>
      <c r="C12" s="16">
        <f>'6-6预计负债'!E26</f>
        <v>0</v>
      </c>
      <c r="D12" s="16">
        <f>'6-6预计负债'!F26</f>
        <v>0</v>
      </c>
      <c r="E12" s="16">
        <f>'6-6预计负债'!G26</f>
        <v>0</v>
      </c>
      <c r="F12" s="16">
        <f>'6-6预计负债'!H26</f>
        <v>0</v>
      </c>
      <c r="G12" s="16">
        <f t="shared" si="0"/>
        <v>0</v>
      </c>
      <c r="H12" s="16" t="str">
        <f t="shared" si="1"/>
        <v/>
      </c>
    </row>
    <row r="13" customHeight="1" spans="1:8">
      <c r="A13" s="9" t="s">
        <v>1527</v>
      </c>
      <c r="B13" s="97" t="s">
        <v>198</v>
      </c>
      <c r="C13" s="16"/>
      <c r="D13" s="16"/>
      <c r="E13" s="16">
        <f>'6-7递延收益'!G21</f>
        <v>0</v>
      </c>
      <c r="F13" s="16">
        <f>'6-7递延收益'!H21</f>
        <v>0</v>
      </c>
      <c r="G13" s="16">
        <f t="shared" si="0"/>
        <v>0</v>
      </c>
      <c r="H13" s="16" t="str">
        <f t="shared" si="1"/>
        <v/>
      </c>
    </row>
    <row r="14" customHeight="1" spans="1:8">
      <c r="A14" s="9" t="s">
        <v>1528</v>
      </c>
      <c r="B14" s="27" t="s">
        <v>1529</v>
      </c>
      <c r="C14" s="16">
        <f>'6-8递延所得税负债'!D26</f>
        <v>0</v>
      </c>
      <c r="D14" s="16">
        <f>'6-8递延所得税负债'!E26</f>
        <v>0</v>
      </c>
      <c r="E14" s="16">
        <f>'6-8递延所得税负债'!F26</f>
        <v>0</v>
      </c>
      <c r="F14" s="16">
        <f>'6-8递延所得税负债'!G26</f>
        <v>0</v>
      </c>
      <c r="G14" s="16">
        <f t="shared" si="0"/>
        <v>0</v>
      </c>
      <c r="H14" s="16" t="str">
        <f t="shared" si="1"/>
        <v/>
      </c>
    </row>
    <row r="15" customHeight="1" spans="1:8">
      <c r="A15" s="9" t="s">
        <v>1530</v>
      </c>
      <c r="B15" s="27" t="s">
        <v>1531</v>
      </c>
      <c r="C15" s="16">
        <f>'6-9其他非流动负债'!E26</f>
        <v>0</v>
      </c>
      <c r="D15" s="16">
        <f>'6-9其他非流动负债'!F26</f>
        <v>0</v>
      </c>
      <c r="E15" s="16">
        <f>'6-9其他非流动负债'!G26</f>
        <v>0</v>
      </c>
      <c r="F15" s="16">
        <f>'6-9其他非流动负债'!H26</f>
        <v>0</v>
      </c>
      <c r="G15" s="16">
        <f t="shared" si="0"/>
        <v>0</v>
      </c>
      <c r="H15" s="16" t="str">
        <f t="shared" si="1"/>
        <v/>
      </c>
    </row>
    <row r="16" customHeight="1" spans="1:8">
      <c r="A16" s="9"/>
      <c r="B16" s="27"/>
      <c r="C16" s="27"/>
      <c r="D16" s="27"/>
      <c r="E16" s="16"/>
      <c r="F16" s="16"/>
      <c r="G16" s="16"/>
      <c r="H16" s="16" t="str">
        <f t="shared" si="1"/>
        <v/>
      </c>
    </row>
    <row r="17" customHeight="1" spans="1:8">
      <c r="A17" s="9"/>
      <c r="B17" s="27"/>
      <c r="C17" s="27"/>
      <c r="D17" s="27"/>
      <c r="E17" s="16"/>
      <c r="F17" s="16"/>
      <c r="G17" s="16"/>
      <c r="H17" s="16"/>
    </row>
    <row r="18" customHeight="1" spans="1:8">
      <c r="A18" s="9"/>
      <c r="B18" s="27"/>
      <c r="C18" s="27"/>
      <c r="D18" s="27"/>
      <c r="E18" s="16"/>
      <c r="F18" s="16"/>
      <c r="G18" s="16"/>
      <c r="H18" s="16"/>
    </row>
    <row r="19" customHeight="1" spans="1:8">
      <c r="A19" s="9"/>
      <c r="B19" s="27"/>
      <c r="C19" s="27"/>
      <c r="D19" s="27"/>
      <c r="E19" s="16"/>
      <c r="F19" s="16"/>
      <c r="G19" s="16"/>
      <c r="H19" s="16"/>
    </row>
    <row r="20" customHeight="1" spans="1:8">
      <c r="A20" s="9"/>
      <c r="B20" s="27"/>
      <c r="C20" s="27"/>
      <c r="D20" s="27"/>
      <c r="E20" s="16"/>
      <c r="F20" s="16"/>
      <c r="G20" s="16"/>
      <c r="H20" s="16"/>
    </row>
    <row r="21" customHeight="1" spans="1:8">
      <c r="A21" s="9"/>
      <c r="B21" s="27"/>
      <c r="C21" s="27"/>
      <c r="D21" s="27"/>
      <c r="E21" s="16"/>
      <c r="F21" s="16"/>
      <c r="G21" s="16"/>
      <c r="H21" s="16"/>
    </row>
    <row r="22" customHeight="1" spans="1:8">
      <c r="A22" s="9"/>
      <c r="B22" s="27"/>
      <c r="C22" s="27"/>
      <c r="D22" s="27"/>
      <c r="E22" s="16"/>
      <c r="F22" s="16"/>
      <c r="G22" s="16"/>
      <c r="H22" s="16"/>
    </row>
    <row r="23" customHeight="1" spans="1:8">
      <c r="A23" s="9"/>
      <c r="B23" s="27"/>
      <c r="C23" s="27"/>
      <c r="D23" s="27"/>
      <c r="E23" s="16"/>
      <c r="F23" s="16"/>
      <c r="G23" s="16"/>
      <c r="H23" s="16"/>
    </row>
    <row r="24" customHeight="1" spans="1:8">
      <c r="A24" s="9"/>
      <c r="B24" s="27"/>
      <c r="C24" s="27"/>
      <c r="D24" s="27"/>
      <c r="E24" s="16"/>
      <c r="F24" s="16"/>
      <c r="G24" s="16"/>
      <c r="H24" s="16"/>
    </row>
    <row r="25" customHeight="1" spans="1:8">
      <c r="A25" s="9"/>
      <c r="B25" s="27"/>
      <c r="C25" s="27"/>
      <c r="D25" s="27"/>
      <c r="E25" s="16"/>
      <c r="F25" s="16"/>
      <c r="G25" s="16"/>
      <c r="H25" s="16"/>
    </row>
    <row r="26" customHeight="1" spans="1:8">
      <c r="A26" s="9"/>
      <c r="B26" s="27"/>
      <c r="C26" s="27"/>
      <c r="D26" s="27"/>
      <c r="E26" s="16"/>
      <c r="F26" s="16"/>
      <c r="G26" s="16"/>
      <c r="H26" s="16"/>
    </row>
    <row r="27" customHeight="1" spans="1:8">
      <c r="A27" s="17" t="s">
        <v>1532</v>
      </c>
      <c r="B27" s="14"/>
      <c r="C27" s="16">
        <f>SUM(C7:C26)</f>
        <v>0</v>
      </c>
      <c r="D27" s="16">
        <f>SUM(D7:D26)</f>
        <v>0</v>
      </c>
      <c r="E27" s="16">
        <f>SUM(E7:E26)</f>
        <v>0</v>
      </c>
      <c r="F27" s="16">
        <f>SUM(F7:F26)</f>
        <v>0</v>
      </c>
      <c r="G27" s="16">
        <f>F27-E27</f>
        <v>0</v>
      </c>
      <c r="H27" s="16" t="str">
        <f>IF(E27=0,"",G27/E27*100)</f>
        <v/>
      </c>
    </row>
    <row r="29" customHeight="1" spans="9:9">
      <c r="I29" s="29" t="s">
        <v>466</v>
      </c>
    </row>
  </sheetData>
  <mergeCells count="4">
    <mergeCell ref="A2:H2"/>
    <mergeCell ref="A3:H3"/>
    <mergeCell ref="A5:E5"/>
    <mergeCell ref="A27:B27"/>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K33"/>
  <sheetViews>
    <sheetView showGridLines="0" workbookViewId="0">
      <selection activeCell="M6" sqref="M6:N15"/>
    </sheetView>
  </sheetViews>
  <sheetFormatPr defaultColWidth="9" defaultRowHeight="15.75" customHeight="1"/>
  <cols>
    <col min="1" max="1" width="5.5" style="3" customWidth="1"/>
    <col min="2" max="2" width="20.5" style="3" customWidth="1"/>
    <col min="3" max="3" width="11.125" style="3" customWidth="1"/>
    <col min="4" max="4" width="7.5" style="3" customWidth="1"/>
    <col min="5" max="5" width="7.625" style="3" customWidth="1"/>
    <col min="6" max="6" width="7.25" style="3" customWidth="1"/>
    <col min="7" max="7" width="6.125" style="3" customWidth="1"/>
    <col min="8" max="8" width="10" style="3" customWidth="1"/>
    <col min="9" max="10" width="15.625" style="3" customWidth="1" outlineLevel="1"/>
    <col min="11" max="12" width="15.625" style="3" customWidth="1"/>
    <col min="13" max="14" width="12.75" style="3" customWidth="1"/>
    <col min="15" max="15" width="10.625" style="3" customWidth="1"/>
    <col min="16" max="16" width="9" style="3"/>
    <col min="17" max="20" width="5.625" style="4" customWidth="1" outlineLevel="1"/>
    <col min="21" max="21" width="14.75" style="4" customWidth="1" outlineLevel="1"/>
    <col min="22" max="22" width="13.625" style="4" customWidth="1"/>
    <col min="23" max="26" width="5.625" style="4" customWidth="1" outlineLevel="1"/>
    <col min="27" max="28" width="8.625" style="4" customWidth="1" outlineLevel="1"/>
    <col min="29" max="29" width="14.625" style="4" customWidth="1" outlineLevel="1"/>
    <col min="30" max="30" width="13.625" style="4" customWidth="1"/>
    <col min="31" max="31" width="10.75" style="4" customWidth="1" outlineLevel="1"/>
    <col min="32" max="32" width="8.625" style="4" customWidth="1" outlineLevel="1"/>
    <col min="33" max="33" width="13.75" style="4" customWidth="1"/>
    <col min="34" max="36" width="13.625" style="4" customWidth="1" outlineLevel="1"/>
    <col min="37" max="37" width="13.625" style="4" customWidth="1"/>
    <col min="38" max="16384" width="9" style="3"/>
  </cols>
  <sheetData>
    <row r="1" customHeight="1" spans="1:1">
      <c r="A1" s="5" t="s">
        <v>435</v>
      </c>
    </row>
    <row r="2" s="1" customFormat="1" ht="30" customHeight="1" spans="1:37">
      <c r="A2" s="6" t="s">
        <v>1533</v>
      </c>
      <c r="B2" s="6"/>
      <c r="C2" s="6"/>
      <c r="D2" s="6"/>
      <c r="E2" s="6"/>
      <c r="F2" s="6"/>
      <c r="G2" s="6"/>
      <c r="H2" s="6"/>
      <c r="I2" s="6"/>
      <c r="J2" s="6"/>
      <c r="K2" s="6"/>
      <c r="L2" s="6"/>
      <c r="M2" s="6"/>
      <c r="N2" s="6"/>
      <c r="O2" s="6"/>
      <c r="Q2" s="18"/>
      <c r="R2" s="18"/>
      <c r="S2" s="18"/>
      <c r="T2" s="18"/>
      <c r="U2" s="18"/>
      <c r="V2" s="18"/>
      <c r="W2" s="18"/>
      <c r="X2" s="18"/>
      <c r="Y2" s="18"/>
      <c r="Z2" s="18"/>
      <c r="AA2" s="18"/>
      <c r="AB2" s="18"/>
      <c r="AC2" s="18"/>
      <c r="AD2" s="18"/>
      <c r="AE2" s="18"/>
      <c r="AF2" s="18"/>
      <c r="AG2" s="18"/>
      <c r="AH2" s="18"/>
      <c r="AI2" s="18"/>
      <c r="AJ2" s="18"/>
      <c r="AK2" s="18"/>
    </row>
    <row r="3" customHeight="1" spans="1:37">
      <c r="A3" s="2" t="str">
        <f>"评估基准日："&amp;TEXT(基本信息输入表!M7,"yyyy年mm月dd日")</f>
        <v>评估基准日：2024年06月30日</v>
      </c>
      <c r="B3" s="2"/>
      <c r="C3" s="2"/>
      <c r="D3" s="2"/>
      <c r="E3" s="2"/>
      <c r="F3" s="2"/>
      <c r="G3" s="2"/>
      <c r="H3" s="2"/>
      <c r="I3" s="2"/>
      <c r="J3" s="2"/>
      <c r="K3" s="2"/>
      <c r="L3" s="2"/>
      <c r="M3" s="2"/>
      <c r="N3" s="2"/>
      <c r="O3" s="2"/>
      <c r="Q3" s="18"/>
      <c r="R3" s="18"/>
      <c r="S3" s="18"/>
      <c r="T3" s="18"/>
      <c r="U3" s="18"/>
      <c r="V3" s="18"/>
      <c r="W3" s="18"/>
      <c r="X3" s="18"/>
      <c r="Y3" s="18"/>
      <c r="Z3" s="18"/>
      <c r="AA3" s="18"/>
      <c r="AB3" s="18"/>
      <c r="AC3" s="18"/>
      <c r="AD3" s="18"/>
      <c r="AE3" s="18"/>
      <c r="AF3" s="18"/>
      <c r="AG3" s="18"/>
      <c r="AH3" s="18"/>
      <c r="AI3" s="18"/>
      <c r="AJ3" s="18"/>
      <c r="AK3" s="18"/>
    </row>
    <row r="4" ht="14.1" customHeight="1" spans="1:37">
      <c r="A4" s="2"/>
      <c r="B4" s="2"/>
      <c r="C4" s="2"/>
      <c r="D4" s="2"/>
      <c r="E4" s="2"/>
      <c r="F4" s="2"/>
      <c r="G4" s="2"/>
      <c r="H4" s="2"/>
      <c r="I4" s="2"/>
      <c r="J4" s="2"/>
      <c r="K4" s="2"/>
      <c r="L4" s="2"/>
      <c r="M4" s="2"/>
      <c r="N4" s="2"/>
      <c r="O4" s="21" t="s">
        <v>1534</v>
      </c>
      <c r="Q4" s="20" t="s">
        <v>598</v>
      </c>
      <c r="R4" s="20"/>
      <c r="S4" s="20"/>
      <c r="T4" s="20"/>
      <c r="U4" s="20"/>
      <c r="V4" s="20"/>
      <c r="W4" s="30" t="s">
        <v>599</v>
      </c>
      <c r="X4" s="31"/>
      <c r="Y4" s="31"/>
      <c r="Z4" s="31"/>
      <c r="AA4" s="31"/>
      <c r="AB4" s="31"/>
      <c r="AC4" s="31"/>
      <c r="AD4" s="32"/>
      <c r="AE4" s="36" t="s">
        <v>600</v>
      </c>
      <c r="AF4" s="36"/>
      <c r="AG4" s="37"/>
      <c r="AH4" s="33" t="s">
        <v>601</v>
      </c>
      <c r="AI4" s="33"/>
      <c r="AJ4" s="33"/>
      <c r="AK4" s="33"/>
    </row>
    <row r="5" customHeight="1" spans="1:37">
      <c r="A5" s="7" t="str">
        <f>基本信息输入表!K6&amp;"："&amp;基本信息输入表!M6</f>
        <v>被评估单位：贵州天然气能源投资股份有限公司</v>
      </c>
      <c r="B5" s="7"/>
      <c r="C5" s="7"/>
      <c r="D5" s="7"/>
      <c r="E5" s="7"/>
      <c r="F5" s="7"/>
      <c r="O5" s="21" t="s">
        <v>469</v>
      </c>
      <c r="Q5" s="20" t="s">
        <v>602</v>
      </c>
      <c r="R5" s="22" t="s">
        <v>913</v>
      </c>
      <c r="S5" s="23" t="s">
        <v>630</v>
      </c>
      <c r="T5" s="23" t="s">
        <v>604</v>
      </c>
      <c r="U5" s="20" t="s">
        <v>605</v>
      </c>
      <c r="V5" s="20"/>
      <c r="W5" s="30" t="s">
        <v>606</v>
      </c>
      <c r="X5" s="31"/>
      <c r="Y5" s="31"/>
      <c r="Z5" s="32"/>
      <c r="AA5" s="33" t="s">
        <v>607</v>
      </c>
      <c r="AB5" s="33"/>
      <c r="AC5" s="33" t="s">
        <v>608</v>
      </c>
      <c r="AD5" s="38"/>
      <c r="AE5" s="39" t="s">
        <v>1456</v>
      </c>
      <c r="AF5" s="20" t="s">
        <v>443</v>
      </c>
      <c r="AG5" s="40"/>
      <c r="AH5" s="38" t="s">
        <v>610</v>
      </c>
      <c r="AI5" s="38" t="s">
        <v>611</v>
      </c>
      <c r="AJ5" s="33" t="s">
        <v>612</v>
      </c>
      <c r="AK5" s="38"/>
    </row>
    <row r="6" s="2" customFormat="1" customHeight="1" spans="1:37">
      <c r="A6" s="9" t="s">
        <v>470</v>
      </c>
      <c r="B6" s="9" t="s">
        <v>1457</v>
      </c>
      <c r="C6" s="9" t="s">
        <v>1458</v>
      </c>
      <c r="D6" s="9" t="s">
        <v>731</v>
      </c>
      <c r="E6" s="9" t="s">
        <v>921</v>
      </c>
      <c r="F6" s="9" t="s">
        <v>1459</v>
      </c>
      <c r="G6" s="9" t="s">
        <v>614</v>
      </c>
      <c r="H6" s="9" t="s">
        <v>1460</v>
      </c>
      <c r="I6" s="10" t="s">
        <v>440</v>
      </c>
      <c r="J6" s="10" t="s">
        <v>441</v>
      </c>
      <c r="K6" s="11" t="s">
        <v>442</v>
      </c>
      <c r="L6" s="9" t="s">
        <v>443</v>
      </c>
      <c r="M6" s="61" t="s">
        <v>1461</v>
      </c>
      <c r="N6" s="62" t="s">
        <v>865</v>
      </c>
      <c r="O6" s="9" t="s">
        <v>588</v>
      </c>
      <c r="Q6" s="20"/>
      <c r="R6" s="20"/>
      <c r="S6" s="20"/>
      <c r="T6" s="20"/>
      <c r="U6" s="20"/>
      <c r="V6" s="20"/>
      <c r="W6" s="33" t="s">
        <v>617</v>
      </c>
      <c r="X6" s="95" t="s">
        <v>1462</v>
      </c>
      <c r="Y6" s="33" t="s">
        <v>618</v>
      </c>
      <c r="Z6" s="30" t="s">
        <v>621</v>
      </c>
      <c r="AA6" s="33" t="s">
        <v>622</v>
      </c>
      <c r="AB6" s="33" t="s">
        <v>623</v>
      </c>
      <c r="AC6" s="33"/>
      <c r="AD6" s="41"/>
      <c r="AE6" s="42"/>
      <c r="AF6" s="20"/>
      <c r="AG6" s="43"/>
      <c r="AH6" s="41"/>
      <c r="AI6" s="41"/>
      <c r="AJ6" s="33"/>
      <c r="AK6" s="41"/>
    </row>
    <row r="7" customHeight="1" spans="1:37">
      <c r="A7" s="12" t="str">
        <f>IF(B7="","",ROW()-6)</f>
        <v/>
      </c>
      <c r="B7" s="13"/>
      <c r="C7" s="13"/>
      <c r="D7" s="9"/>
      <c r="E7" s="9"/>
      <c r="F7" s="9"/>
      <c r="G7" s="9"/>
      <c r="H7" s="16"/>
      <c r="I7" s="15"/>
      <c r="J7" s="15"/>
      <c r="K7" s="15">
        <f>I7+J7</f>
        <v>0</v>
      </c>
      <c r="L7" s="16"/>
      <c r="M7" s="63" t="str">
        <f t="shared" ref="M7:M18" si="0">IF(L7=K7,"",L7-K7)</f>
        <v/>
      </c>
      <c r="N7" s="92" t="str">
        <f t="shared" ref="N7:N18" si="1">IF(OR(K7=0,L7=K7),"",ROUND(M7/ABS(K7),4))</f>
        <v/>
      </c>
      <c r="O7" s="27"/>
      <c r="Q7" s="28"/>
      <c r="R7" s="28"/>
      <c r="S7" s="28"/>
      <c r="T7" s="28"/>
      <c r="U7" s="28"/>
      <c r="V7" s="28"/>
      <c r="W7" s="28"/>
      <c r="X7" s="28"/>
      <c r="Y7" s="28"/>
      <c r="Z7" s="34"/>
      <c r="AA7" s="28"/>
      <c r="AB7" s="34"/>
      <c r="AC7" s="34"/>
      <c r="AD7" s="34"/>
      <c r="AE7" s="34"/>
      <c r="AF7" s="34"/>
      <c r="AG7" s="34"/>
      <c r="AH7" s="44" t="str">
        <f t="shared" ref="AH7:AH29" si="2">IFERROR((AF7-K8)/(K8)*100,"")</f>
        <v/>
      </c>
      <c r="AI7" s="34"/>
      <c r="AJ7" s="34"/>
      <c r="AK7" s="34"/>
    </row>
    <row r="8" customHeight="1" spans="1:37">
      <c r="A8" s="12" t="str">
        <f t="shared" ref="A8:A29" si="3">IF(B8="","",ROW()-6)</f>
        <v/>
      </c>
      <c r="B8" s="13"/>
      <c r="C8" s="13"/>
      <c r="D8" s="9"/>
      <c r="E8" s="9"/>
      <c r="F8" s="9"/>
      <c r="G8" s="9"/>
      <c r="H8" s="16"/>
      <c r="I8" s="15"/>
      <c r="J8" s="15"/>
      <c r="K8" s="15">
        <f t="shared" ref="K8:K29" si="4">I8+J8</f>
        <v>0</v>
      </c>
      <c r="L8" s="16"/>
      <c r="M8" s="63" t="str">
        <f t="shared" si="0"/>
        <v/>
      </c>
      <c r="N8" s="92" t="str">
        <f t="shared" si="1"/>
        <v/>
      </c>
      <c r="O8" s="27"/>
      <c r="Q8" s="28"/>
      <c r="R8" s="28"/>
      <c r="S8" s="28"/>
      <c r="T8" s="28"/>
      <c r="U8" s="28"/>
      <c r="V8" s="28"/>
      <c r="W8" s="28"/>
      <c r="X8" s="28"/>
      <c r="Y8" s="28"/>
      <c r="Z8" s="34"/>
      <c r="AA8" s="28"/>
      <c r="AB8" s="34"/>
      <c r="AC8" s="34"/>
      <c r="AD8" s="34"/>
      <c r="AE8" s="34"/>
      <c r="AF8" s="34"/>
      <c r="AG8" s="34"/>
      <c r="AH8" s="44" t="str">
        <f t="shared" si="2"/>
        <v/>
      </c>
      <c r="AI8" s="34"/>
      <c r="AJ8" s="34"/>
      <c r="AK8" s="34"/>
    </row>
    <row r="9" customHeight="1" spans="1:37">
      <c r="A9" s="12" t="str">
        <f t="shared" si="3"/>
        <v/>
      </c>
      <c r="B9" s="13"/>
      <c r="C9" s="13"/>
      <c r="D9" s="9"/>
      <c r="E9" s="9"/>
      <c r="F9" s="9"/>
      <c r="G9" s="9"/>
      <c r="H9" s="16"/>
      <c r="I9" s="15"/>
      <c r="J9" s="15"/>
      <c r="K9" s="15">
        <f t="shared" si="4"/>
        <v>0</v>
      </c>
      <c r="L9" s="16"/>
      <c r="M9" s="63" t="str">
        <f t="shared" si="0"/>
        <v/>
      </c>
      <c r="N9" s="92" t="str">
        <f t="shared" si="1"/>
        <v/>
      </c>
      <c r="O9" s="27"/>
      <c r="Q9" s="28"/>
      <c r="R9" s="28"/>
      <c r="S9" s="28"/>
      <c r="T9" s="28"/>
      <c r="U9" s="28"/>
      <c r="V9" s="28"/>
      <c r="W9" s="28"/>
      <c r="X9" s="28"/>
      <c r="Y9" s="28"/>
      <c r="Z9" s="34"/>
      <c r="AA9" s="28"/>
      <c r="AB9" s="34"/>
      <c r="AC9" s="34"/>
      <c r="AD9" s="34"/>
      <c r="AE9" s="34"/>
      <c r="AF9" s="34"/>
      <c r="AG9" s="34"/>
      <c r="AH9" s="44" t="str">
        <f t="shared" si="2"/>
        <v/>
      </c>
      <c r="AI9" s="34"/>
      <c r="AJ9" s="34"/>
      <c r="AK9" s="34"/>
    </row>
    <row r="10" customHeight="1" spans="1:37">
      <c r="A10" s="12" t="str">
        <f t="shared" si="3"/>
        <v/>
      </c>
      <c r="B10" s="13"/>
      <c r="C10" s="13"/>
      <c r="D10" s="9"/>
      <c r="E10" s="9"/>
      <c r="F10" s="9"/>
      <c r="G10" s="9"/>
      <c r="H10" s="16"/>
      <c r="I10" s="15"/>
      <c r="J10" s="15"/>
      <c r="K10" s="15">
        <f t="shared" si="4"/>
        <v>0</v>
      </c>
      <c r="L10" s="16"/>
      <c r="M10" s="63" t="str">
        <f t="shared" si="0"/>
        <v/>
      </c>
      <c r="N10" s="92" t="str">
        <f t="shared" si="1"/>
        <v/>
      </c>
      <c r="O10" s="27"/>
      <c r="Q10" s="28"/>
      <c r="R10" s="28"/>
      <c r="S10" s="28"/>
      <c r="T10" s="28"/>
      <c r="U10" s="28"/>
      <c r="V10" s="28"/>
      <c r="W10" s="28"/>
      <c r="X10" s="28"/>
      <c r="Y10" s="28"/>
      <c r="Z10" s="34"/>
      <c r="AA10" s="28"/>
      <c r="AB10" s="34"/>
      <c r="AC10" s="34"/>
      <c r="AD10" s="34"/>
      <c r="AE10" s="34"/>
      <c r="AF10" s="34"/>
      <c r="AG10" s="34"/>
      <c r="AH10" s="44" t="str">
        <f t="shared" si="2"/>
        <v/>
      </c>
      <c r="AI10" s="34"/>
      <c r="AJ10" s="34"/>
      <c r="AK10" s="34"/>
    </row>
    <row r="11" customHeight="1" spans="1:37">
      <c r="A11" s="12" t="str">
        <f t="shared" si="3"/>
        <v/>
      </c>
      <c r="B11" s="13"/>
      <c r="C11" s="13"/>
      <c r="D11" s="9"/>
      <c r="E11" s="9"/>
      <c r="F11" s="9"/>
      <c r="G11" s="9"/>
      <c r="H11" s="16"/>
      <c r="I11" s="15"/>
      <c r="J11" s="15"/>
      <c r="K11" s="15">
        <f t="shared" si="4"/>
        <v>0</v>
      </c>
      <c r="L11" s="16"/>
      <c r="M11" s="63" t="str">
        <f t="shared" si="0"/>
        <v/>
      </c>
      <c r="N11" s="92" t="str">
        <f t="shared" si="1"/>
        <v/>
      </c>
      <c r="O11" s="27"/>
      <c r="Q11" s="28"/>
      <c r="R11" s="28"/>
      <c r="S11" s="28"/>
      <c r="T11" s="28"/>
      <c r="U11" s="28"/>
      <c r="V11" s="28"/>
      <c r="W11" s="28"/>
      <c r="X11" s="28"/>
      <c r="Y11" s="28"/>
      <c r="Z11" s="34"/>
      <c r="AA11" s="28"/>
      <c r="AB11" s="34"/>
      <c r="AC11" s="34"/>
      <c r="AD11" s="34"/>
      <c r="AE11" s="34"/>
      <c r="AF11" s="34"/>
      <c r="AG11" s="34"/>
      <c r="AH11" s="44" t="str">
        <f t="shared" si="2"/>
        <v/>
      </c>
      <c r="AI11" s="34"/>
      <c r="AJ11" s="34"/>
      <c r="AK11" s="34"/>
    </row>
    <row r="12" customHeight="1" spans="1:37">
      <c r="A12" s="12" t="str">
        <f t="shared" si="3"/>
        <v/>
      </c>
      <c r="B12" s="13"/>
      <c r="C12" s="13"/>
      <c r="D12" s="9"/>
      <c r="E12" s="9"/>
      <c r="F12" s="9"/>
      <c r="G12" s="9"/>
      <c r="H12" s="16"/>
      <c r="I12" s="15"/>
      <c r="J12" s="15"/>
      <c r="K12" s="15">
        <f t="shared" si="4"/>
        <v>0</v>
      </c>
      <c r="L12" s="16"/>
      <c r="M12" s="63" t="str">
        <f t="shared" si="0"/>
        <v/>
      </c>
      <c r="N12" s="92" t="str">
        <f t="shared" si="1"/>
        <v/>
      </c>
      <c r="O12" s="27"/>
      <c r="Q12" s="28"/>
      <c r="R12" s="28"/>
      <c r="S12" s="28"/>
      <c r="T12" s="28"/>
      <c r="U12" s="28"/>
      <c r="V12" s="28"/>
      <c r="W12" s="28"/>
      <c r="X12" s="28"/>
      <c r="Y12" s="28"/>
      <c r="Z12" s="34"/>
      <c r="AA12" s="28"/>
      <c r="AB12" s="34"/>
      <c r="AC12" s="34"/>
      <c r="AD12" s="34"/>
      <c r="AE12" s="34"/>
      <c r="AF12" s="34"/>
      <c r="AG12" s="34"/>
      <c r="AH12" s="44" t="str">
        <f t="shared" si="2"/>
        <v/>
      </c>
      <c r="AI12" s="34"/>
      <c r="AJ12" s="34"/>
      <c r="AK12" s="34"/>
    </row>
    <row r="13" customHeight="1" spans="1:37">
      <c r="A13" s="12" t="str">
        <f t="shared" si="3"/>
        <v/>
      </c>
      <c r="B13" s="13"/>
      <c r="C13" s="13"/>
      <c r="D13" s="9"/>
      <c r="E13" s="9"/>
      <c r="F13" s="9"/>
      <c r="G13" s="9"/>
      <c r="H13" s="16"/>
      <c r="I13" s="15"/>
      <c r="J13" s="15"/>
      <c r="K13" s="15">
        <f t="shared" si="4"/>
        <v>0</v>
      </c>
      <c r="L13" s="16"/>
      <c r="M13" s="63" t="str">
        <f t="shared" si="0"/>
        <v/>
      </c>
      <c r="N13" s="92" t="str">
        <f t="shared" si="1"/>
        <v/>
      </c>
      <c r="O13" s="27"/>
      <c r="Q13" s="28"/>
      <c r="R13" s="28"/>
      <c r="S13" s="28"/>
      <c r="T13" s="28"/>
      <c r="U13" s="28"/>
      <c r="V13" s="28"/>
      <c r="W13" s="28"/>
      <c r="X13" s="28"/>
      <c r="Y13" s="28"/>
      <c r="Z13" s="34"/>
      <c r="AA13" s="28"/>
      <c r="AB13" s="34"/>
      <c r="AC13" s="34"/>
      <c r="AD13" s="34"/>
      <c r="AE13" s="34"/>
      <c r="AF13" s="34"/>
      <c r="AG13" s="34"/>
      <c r="AH13" s="44" t="str">
        <f t="shared" si="2"/>
        <v/>
      </c>
      <c r="AI13" s="34"/>
      <c r="AJ13" s="34"/>
      <c r="AK13" s="34"/>
    </row>
    <row r="14" customHeight="1" spans="1:37">
      <c r="A14" s="12" t="str">
        <f t="shared" si="3"/>
        <v/>
      </c>
      <c r="B14" s="13"/>
      <c r="C14" s="13"/>
      <c r="D14" s="9"/>
      <c r="E14" s="9"/>
      <c r="F14" s="9"/>
      <c r="G14" s="9"/>
      <c r="H14" s="16"/>
      <c r="I14" s="15"/>
      <c r="J14" s="15"/>
      <c r="K14" s="15">
        <f t="shared" si="4"/>
        <v>0</v>
      </c>
      <c r="L14" s="16"/>
      <c r="M14" s="63" t="str">
        <f t="shared" si="0"/>
        <v/>
      </c>
      <c r="N14" s="92" t="str">
        <f t="shared" si="1"/>
        <v/>
      </c>
      <c r="O14" s="27"/>
      <c r="Q14" s="28"/>
      <c r="R14" s="28"/>
      <c r="S14" s="28"/>
      <c r="T14" s="28"/>
      <c r="U14" s="28"/>
      <c r="V14" s="28"/>
      <c r="W14" s="28"/>
      <c r="X14" s="28"/>
      <c r="Y14" s="28"/>
      <c r="Z14" s="34"/>
      <c r="AA14" s="28"/>
      <c r="AB14" s="34"/>
      <c r="AC14" s="34"/>
      <c r="AD14" s="34"/>
      <c r="AE14" s="34"/>
      <c r="AF14" s="34"/>
      <c r="AG14" s="34"/>
      <c r="AH14" s="44" t="str">
        <f t="shared" si="2"/>
        <v/>
      </c>
      <c r="AI14" s="34"/>
      <c r="AJ14" s="34"/>
      <c r="AK14" s="34"/>
    </row>
    <row r="15" customHeight="1" spans="1:37">
      <c r="A15" s="12" t="str">
        <f t="shared" si="3"/>
        <v/>
      </c>
      <c r="B15" s="13"/>
      <c r="C15" s="13"/>
      <c r="D15" s="9"/>
      <c r="E15" s="9"/>
      <c r="F15" s="9"/>
      <c r="G15" s="9"/>
      <c r="H15" s="16"/>
      <c r="I15" s="15"/>
      <c r="J15" s="15"/>
      <c r="K15" s="15">
        <f t="shared" si="4"/>
        <v>0</v>
      </c>
      <c r="L15" s="16"/>
      <c r="M15" s="63" t="str">
        <f t="shared" si="0"/>
        <v/>
      </c>
      <c r="N15" s="92" t="str">
        <f t="shared" si="1"/>
        <v/>
      </c>
      <c r="O15" s="27"/>
      <c r="Q15" s="28"/>
      <c r="R15" s="28"/>
      <c r="S15" s="28"/>
      <c r="T15" s="28"/>
      <c r="U15" s="28"/>
      <c r="V15" s="28"/>
      <c r="W15" s="28"/>
      <c r="X15" s="28"/>
      <c r="Y15" s="28"/>
      <c r="Z15" s="34"/>
      <c r="AA15" s="28"/>
      <c r="AB15" s="34"/>
      <c r="AC15" s="34"/>
      <c r="AD15" s="34"/>
      <c r="AE15" s="34"/>
      <c r="AF15" s="34"/>
      <c r="AG15" s="34"/>
      <c r="AH15" s="44" t="str">
        <f t="shared" si="2"/>
        <v/>
      </c>
      <c r="AI15" s="34"/>
      <c r="AJ15" s="34"/>
      <c r="AK15" s="34"/>
    </row>
    <row r="16" customHeight="1" spans="1:37">
      <c r="A16" s="12" t="str">
        <f t="shared" si="3"/>
        <v/>
      </c>
      <c r="B16" s="13"/>
      <c r="C16" s="13"/>
      <c r="D16" s="9"/>
      <c r="E16" s="9"/>
      <c r="F16" s="9"/>
      <c r="G16" s="9"/>
      <c r="H16" s="16"/>
      <c r="I16" s="15"/>
      <c r="J16" s="15"/>
      <c r="K16" s="15">
        <f t="shared" si="4"/>
        <v>0</v>
      </c>
      <c r="L16" s="16"/>
      <c r="M16" s="63" t="str">
        <f t="shared" si="0"/>
        <v/>
      </c>
      <c r="N16" s="92" t="str">
        <f t="shared" si="1"/>
        <v/>
      </c>
      <c r="O16" s="27"/>
      <c r="Q16" s="28"/>
      <c r="R16" s="28"/>
      <c r="S16" s="28"/>
      <c r="T16" s="28"/>
      <c r="U16" s="28"/>
      <c r="V16" s="28"/>
      <c r="W16" s="28"/>
      <c r="X16" s="28"/>
      <c r="Y16" s="28"/>
      <c r="Z16" s="34"/>
      <c r="AA16" s="28"/>
      <c r="AB16" s="34"/>
      <c r="AC16" s="34"/>
      <c r="AD16" s="34"/>
      <c r="AE16" s="34"/>
      <c r="AF16" s="34"/>
      <c r="AG16" s="34"/>
      <c r="AH16" s="44" t="str">
        <f t="shared" si="2"/>
        <v/>
      </c>
      <c r="AI16" s="34"/>
      <c r="AJ16" s="34"/>
      <c r="AK16" s="34"/>
    </row>
    <row r="17" customHeight="1" spans="1:37">
      <c r="A17" s="12" t="str">
        <f t="shared" si="3"/>
        <v/>
      </c>
      <c r="B17" s="13"/>
      <c r="C17" s="13"/>
      <c r="D17" s="9"/>
      <c r="E17" s="9"/>
      <c r="F17" s="9"/>
      <c r="G17" s="9"/>
      <c r="H17" s="16"/>
      <c r="I17" s="15"/>
      <c r="J17" s="15"/>
      <c r="K17" s="15">
        <f t="shared" si="4"/>
        <v>0</v>
      </c>
      <c r="L17" s="16"/>
      <c r="M17" s="63" t="str">
        <f t="shared" si="0"/>
        <v/>
      </c>
      <c r="N17" s="92" t="str">
        <f t="shared" si="1"/>
        <v/>
      </c>
      <c r="O17" s="27"/>
      <c r="Q17" s="28"/>
      <c r="R17" s="28"/>
      <c r="S17" s="28"/>
      <c r="T17" s="28"/>
      <c r="U17" s="28"/>
      <c r="V17" s="28"/>
      <c r="W17" s="28"/>
      <c r="X17" s="28"/>
      <c r="Y17" s="28"/>
      <c r="Z17" s="34"/>
      <c r="AA17" s="28"/>
      <c r="AB17" s="34"/>
      <c r="AC17" s="34"/>
      <c r="AD17" s="34"/>
      <c r="AE17" s="34"/>
      <c r="AF17" s="34"/>
      <c r="AG17" s="34"/>
      <c r="AH17" s="44" t="str">
        <f t="shared" si="2"/>
        <v/>
      </c>
      <c r="AI17" s="34"/>
      <c r="AJ17" s="34"/>
      <c r="AK17" s="34"/>
    </row>
    <row r="18" customHeight="1" spans="1:37">
      <c r="A18" s="12" t="str">
        <f t="shared" si="3"/>
        <v/>
      </c>
      <c r="B18" s="13"/>
      <c r="C18" s="13"/>
      <c r="D18" s="9"/>
      <c r="E18" s="9"/>
      <c r="F18" s="9"/>
      <c r="G18" s="9"/>
      <c r="H18" s="16"/>
      <c r="I18" s="15"/>
      <c r="J18" s="15"/>
      <c r="K18" s="15">
        <f t="shared" si="4"/>
        <v>0</v>
      </c>
      <c r="L18" s="16"/>
      <c r="M18" s="63" t="str">
        <f t="shared" si="0"/>
        <v/>
      </c>
      <c r="N18" s="92" t="str">
        <f t="shared" si="1"/>
        <v/>
      </c>
      <c r="O18" s="27"/>
      <c r="Q18" s="28"/>
      <c r="R18" s="28"/>
      <c r="S18" s="28"/>
      <c r="T18" s="28"/>
      <c r="U18" s="28"/>
      <c r="V18" s="28"/>
      <c r="W18" s="28"/>
      <c r="X18" s="28"/>
      <c r="Y18" s="28"/>
      <c r="Z18" s="34"/>
      <c r="AA18" s="28"/>
      <c r="AB18" s="34"/>
      <c r="AC18" s="34"/>
      <c r="AD18" s="34"/>
      <c r="AE18" s="34"/>
      <c r="AF18" s="34"/>
      <c r="AG18" s="34"/>
      <c r="AH18" s="44" t="str">
        <f>IFERROR((AF18-K22)/(K22)*100,"")</f>
        <v/>
      </c>
      <c r="AI18" s="34"/>
      <c r="AJ18" s="34"/>
      <c r="AK18" s="34"/>
    </row>
    <row r="19" customHeight="1" spans="1:37">
      <c r="A19" s="12"/>
      <c r="B19" s="13"/>
      <c r="C19" s="13"/>
      <c r="D19" s="9"/>
      <c r="E19" s="9"/>
      <c r="F19" s="9"/>
      <c r="G19" s="9"/>
      <c r="H19" s="16"/>
      <c r="I19" s="15"/>
      <c r="J19" s="15"/>
      <c r="K19" s="15">
        <f t="shared" si="4"/>
        <v>0</v>
      </c>
      <c r="L19" s="16"/>
      <c r="M19" s="63" t="str">
        <f t="shared" ref="M19:M30" si="5">IF(L19=K19,"",L19-K19)</f>
        <v/>
      </c>
      <c r="N19" s="92" t="str">
        <f t="shared" ref="N19:N30" si="6">IF(OR(K19=0,L19=K19),"",ROUND(M19/ABS(K19),4))</f>
        <v/>
      </c>
      <c r="O19" s="27"/>
      <c r="Q19" s="28"/>
      <c r="R19" s="28"/>
      <c r="S19" s="28"/>
      <c r="T19" s="28"/>
      <c r="U19" s="28"/>
      <c r="V19" s="28"/>
      <c r="W19" s="28"/>
      <c r="X19" s="28"/>
      <c r="Y19" s="28"/>
      <c r="Z19" s="34"/>
      <c r="AA19" s="28"/>
      <c r="AB19" s="34"/>
      <c r="AC19" s="34"/>
      <c r="AD19" s="34"/>
      <c r="AE19" s="34"/>
      <c r="AF19" s="34"/>
      <c r="AG19" s="34"/>
      <c r="AH19" s="44"/>
      <c r="AI19" s="34"/>
      <c r="AJ19" s="34"/>
      <c r="AK19" s="34"/>
    </row>
    <row r="20" customHeight="1" spans="1:37">
      <c r="A20" s="12"/>
      <c r="B20" s="13"/>
      <c r="C20" s="13"/>
      <c r="D20" s="9"/>
      <c r="E20" s="9"/>
      <c r="F20" s="9"/>
      <c r="G20" s="9"/>
      <c r="H20" s="16"/>
      <c r="I20" s="15"/>
      <c r="J20" s="15"/>
      <c r="K20" s="15">
        <f t="shared" si="4"/>
        <v>0</v>
      </c>
      <c r="L20" s="16"/>
      <c r="M20" s="63" t="str">
        <f t="shared" si="5"/>
        <v/>
      </c>
      <c r="N20" s="92" t="str">
        <f t="shared" si="6"/>
        <v/>
      </c>
      <c r="O20" s="27"/>
      <c r="Q20" s="28"/>
      <c r="R20" s="28"/>
      <c r="S20" s="28"/>
      <c r="T20" s="28"/>
      <c r="U20" s="28"/>
      <c r="V20" s="28"/>
      <c r="W20" s="28"/>
      <c r="X20" s="28"/>
      <c r="Y20" s="28"/>
      <c r="Z20" s="34"/>
      <c r="AA20" s="28"/>
      <c r="AB20" s="34"/>
      <c r="AC20" s="34"/>
      <c r="AD20" s="34"/>
      <c r="AE20" s="34"/>
      <c r="AF20" s="34"/>
      <c r="AG20" s="34"/>
      <c r="AH20" s="44"/>
      <c r="AI20" s="34"/>
      <c r="AJ20" s="34"/>
      <c r="AK20" s="34"/>
    </row>
    <row r="21" customHeight="1" spans="1:37">
      <c r="A21" s="12"/>
      <c r="B21" s="13"/>
      <c r="C21" s="13"/>
      <c r="D21" s="9"/>
      <c r="E21" s="9"/>
      <c r="F21" s="9"/>
      <c r="G21" s="9"/>
      <c r="H21" s="16"/>
      <c r="I21" s="15"/>
      <c r="J21" s="15"/>
      <c r="K21" s="15">
        <f t="shared" si="4"/>
        <v>0</v>
      </c>
      <c r="L21" s="16"/>
      <c r="M21" s="63" t="str">
        <f t="shared" si="5"/>
        <v/>
      </c>
      <c r="N21" s="92" t="str">
        <f t="shared" si="6"/>
        <v/>
      </c>
      <c r="O21" s="27"/>
      <c r="Q21" s="28"/>
      <c r="R21" s="28"/>
      <c r="S21" s="28"/>
      <c r="T21" s="28"/>
      <c r="U21" s="28"/>
      <c r="V21" s="28"/>
      <c r="W21" s="28"/>
      <c r="X21" s="28"/>
      <c r="Y21" s="28"/>
      <c r="Z21" s="34"/>
      <c r="AA21" s="28"/>
      <c r="AB21" s="34"/>
      <c r="AC21" s="34"/>
      <c r="AD21" s="34"/>
      <c r="AE21" s="34"/>
      <c r="AF21" s="34"/>
      <c r="AG21" s="34"/>
      <c r="AH21" s="44"/>
      <c r="AI21" s="34"/>
      <c r="AJ21" s="34"/>
      <c r="AK21" s="34"/>
    </row>
    <row r="22" customHeight="1" spans="1:37">
      <c r="A22" s="12" t="str">
        <f t="shared" si="3"/>
        <v/>
      </c>
      <c r="B22" s="13"/>
      <c r="C22" s="13"/>
      <c r="D22" s="9"/>
      <c r="E22" s="9"/>
      <c r="F22" s="9"/>
      <c r="G22" s="9"/>
      <c r="H22" s="16"/>
      <c r="I22" s="15"/>
      <c r="J22" s="15"/>
      <c r="K22" s="15">
        <f t="shared" si="4"/>
        <v>0</v>
      </c>
      <c r="L22" s="16"/>
      <c r="M22" s="63" t="str">
        <f t="shared" si="5"/>
        <v/>
      </c>
      <c r="N22" s="92" t="str">
        <f t="shared" si="6"/>
        <v/>
      </c>
      <c r="O22" s="27"/>
      <c r="Q22" s="28"/>
      <c r="R22" s="28"/>
      <c r="S22" s="28"/>
      <c r="T22" s="28"/>
      <c r="U22" s="28"/>
      <c r="V22" s="28"/>
      <c r="W22" s="28"/>
      <c r="X22" s="28"/>
      <c r="Y22" s="28"/>
      <c r="Z22" s="34"/>
      <c r="AA22" s="28"/>
      <c r="AB22" s="34"/>
      <c r="AC22" s="34"/>
      <c r="AD22" s="34"/>
      <c r="AE22" s="34"/>
      <c r="AF22" s="34"/>
      <c r="AG22" s="34"/>
      <c r="AH22" s="44" t="str">
        <f t="shared" si="2"/>
        <v/>
      </c>
      <c r="AI22" s="34"/>
      <c r="AJ22" s="34"/>
      <c r="AK22" s="34"/>
    </row>
    <row r="23" customHeight="1" spans="1:37">
      <c r="A23" s="12" t="str">
        <f t="shared" si="3"/>
        <v/>
      </c>
      <c r="B23" s="13"/>
      <c r="C23" s="13"/>
      <c r="D23" s="9"/>
      <c r="E23" s="9"/>
      <c r="F23" s="9"/>
      <c r="G23" s="9"/>
      <c r="H23" s="16"/>
      <c r="I23" s="15"/>
      <c r="J23" s="15"/>
      <c r="K23" s="15">
        <f t="shared" si="4"/>
        <v>0</v>
      </c>
      <c r="L23" s="16"/>
      <c r="M23" s="63" t="str">
        <f t="shared" si="5"/>
        <v/>
      </c>
      <c r="N23" s="92" t="str">
        <f t="shared" si="6"/>
        <v/>
      </c>
      <c r="O23" s="27"/>
      <c r="Q23" s="28"/>
      <c r="R23" s="28"/>
      <c r="S23" s="28"/>
      <c r="T23" s="28"/>
      <c r="U23" s="28"/>
      <c r="V23" s="28"/>
      <c r="W23" s="28"/>
      <c r="X23" s="28"/>
      <c r="Y23" s="28"/>
      <c r="Z23" s="34"/>
      <c r="AA23" s="28"/>
      <c r="AB23" s="34"/>
      <c r="AC23" s="34"/>
      <c r="AD23" s="34"/>
      <c r="AE23" s="34"/>
      <c r="AF23" s="34"/>
      <c r="AG23" s="34"/>
      <c r="AH23" s="44" t="str">
        <f t="shared" si="2"/>
        <v/>
      </c>
      <c r="AI23" s="34"/>
      <c r="AJ23" s="34"/>
      <c r="AK23" s="34"/>
    </row>
    <row r="24" customHeight="1" spans="1:37">
      <c r="A24" s="12" t="str">
        <f t="shared" si="3"/>
        <v/>
      </c>
      <c r="B24" s="13"/>
      <c r="C24" s="13"/>
      <c r="D24" s="9"/>
      <c r="E24" s="9"/>
      <c r="F24" s="9"/>
      <c r="G24" s="9"/>
      <c r="H24" s="16"/>
      <c r="I24" s="15"/>
      <c r="J24" s="15"/>
      <c r="K24" s="15">
        <f t="shared" si="4"/>
        <v>0</v>
      </c>
      <c r="L24" s="16"/>
      <c r="M24" s="63" t="str">
        <f t="shared" si="5"/>
        <v/>
      </c>
      <c r="N24" s="92" t="str">
        <f t="shared" si="6"/>
        <v/>
      </c>
      <c r="O24" s="27"/>
      <c r="Q24" s="28"/>
      <c r="R24" s="28"/>
      <c r="S24" s="28"/>
      <c r="T24" s="28"/>
      <c r="U24" s="28"/>
      <c r="V24" s="28"/>
      <c r="W24" s="28"/>
      <c r="X24" s="28"/>
      <c r="Y24" s="28"/>
      <c r="Z24" s="34"/>
      <c r="AA24" s="28"/>
      <c r="AB24" s="34"/>
      <c r="AC24" s="34"/>
      <c r="AD24" s="34"/>
      <c r="AE24" s="34"/>
      <c r="AF24" s="34"/>
      <c r="AG24" s="34"/>
      <c r="AH24" s="44" t="str">
        <f t="shared" si="2"/>
        <v/>
      </c>
      <c r="AI24" s="34"/>
      <c r="AJ24" s="34"/>
      <c r="AK24" s="34"/>
    </row>
    <row r="25" customHeight="1" spans="1:37">
      <c r="A25" s="12" t="str">
        <f t="shared" si="3"/>
        <v/>
      </c>
      <c r="B25" s="13"/>
      <c r="C25" s="13"/>
      <c r="D25" s="9"/>
      <c r="E25" s="9"/>
      <c r="F25" s="9"/>
      <c r="G25" s="9"/>
      <c r="H25" s="16"/>
      <c r="I25" s="15"/>
      <c r="J25" s="15"/>
      <c r="K25" s="15">
        <f t="shared" si="4"/>
        <v>0</v>
      </c>
      <c r="L25" s="16"/>
      <c r="M25" s="63" t="str">
        <f t="shared" si="5"/>
        <v/>
      </c>
      <c r="N25" s="92" t="str">
        <f t="shared" si="6"/>
        <v/>
      </c>
      <c r="O25" s="27"/>
      <c r="Q25" s="28"/>
      <c r="R25" s="28"/>
      <c r="S25" s="28"/>
      <c r="T25" s="28"/>
      <c r="U25" s="28"/>
      <c r="V25" s="28"/>
      <c r="W25" s="28"/>
      <c r="X25" s="28"/>
      <c r="Y25" s="28"/>
      <c r="Z25" s="34"/>
      <c r="AA25" s="28"/>
      <c r="AB25" s="34"/>
      <c r="AC25" s="34"/>
      <c r="AD25" s="34"/>
      <c r="AE25" s="34"/>
      <c r="AF25" s="34"/>
      <c r="AG25" s="34"/>
      <c r="AH25" s="44" t="str">
        <f t="shared" si="2"/>
        <v/>
      </c>
      <c r="AI25" s="34"/>
      <c r="AJ25" s="34"/>
      <c r="AK25" s="34"/>
    </row>
    <row r="26" customHeight="1" spans="1:37">
      <c r="A26" s="12" t="str">
        <f t="shared" si="3"/>
        <v/>
      </c>
      <c r="B26" s="13"/>
      <c r="C26" s="13"/>
      <c r="D26" s="9"/>
      <c r="E26" s="9"/>
      <c r="F26" s="9"/>
      <c r="G26" s="9"/>
      <c r="H26" s="16"/>
      <c r="I26" s="15"/>
      <c r="J26" s="15"/>
      <c r="K26" s="15">
        <f t="shared" si="4"/>
        <v>0</v>
      </c>
      <c r="L26" s="16"/>
      <c r="M26" s="63" t="str">
        <f t="shared" si="5"/>
        <v/>
      </c>
      <c r="N26" s="92" t="str">
        <f t="shared" si="6"/>
        <v/>
      </c>
      <c r="O26" s="27"/>
      <c r="Q26" s="28"/>
      <c r="R26" s="28"/>
      <c r="S26" s="28"/>
      <c r="T26" s="28"/>
      <c r="U26" s="28"/>
      <c r="V26" s="28"/>
      <c r="W26" s="28"/>
      <c r="X26" s="28"/>
      <c r="Y26" s="28"/>
      <c r="Z26" s="34"/>
      <c r="AA26" s="28"/>
      <c r="AB26" s="34"/>
      <c r="AC26" s="34"/>
      <c r="AD26" s="34"/>
      <c r="AE26" s="34"/>
      <c r="AF26" s="34"/>
      <c r="AG26" s="34"/>
      <c r="AH26" s="44" t="str">
        <f t="shared" si="2"/>
        <v/>
      </c>
      <c r="AI26" s="34"/>
      <c r="AJ26" s="34"/>
      <c r="AK26" s="34"/>
    </row>
    <row r="27" customHeight="1" spans="1:37">
      <c r="A27" s="12" t="str">
        <f t="shared" si="3"/>
        <v/>
      </c>
      <c r="B27" s="13"/>
      <c r="C27" s="13"/>
      <c r="D27" s="9"/>
      <c r="E27" s="9"/>
      <c r="F27" s="9"/>
      <c r="G27" s="9"/>
      <c r="H27" s="16"/>
      <c r="I27" s="15"/>
      <c r="J27" s="15"/>
      <c r="K27" s="15">
        <f t="shared" si="4"/>
        <v>0</v>
      </c>
      <c r="L27" s="16"/>
      <c r="M27" s="63" t="str">
        <f t="shared" si="5"/>
        <v/>
      </c>
      <c r="N27" s="92" t="str">
        <f t="shared" si="6"/>
        <v/>
      </c>
      <c r="O27" s="27"/>
      <c r="Q27" s="28"/>
      <c r="R27" s="28"/>
      <c r="S27" s="28"/>
      <c r="T27" s="28"/>
      <c r="U27" s="28"/>
      <c r="V27" s="28"/>
      <c r="W27" s="28"/>
      <c r="X27" s="28"/>
      <c r="Y27" s="28"/>
      <c r="Z27" s="34"/>
      <c r="AA27" s="28"/>
      <c r="AB27" s="34"/>
      <c r="AC27" s="34"/>
      <c r="AD27" s="34"/>
      <c r="AE27" s="34"/>
      <c r="AF27" s="34"/>
      <c r="AG27" s="34"/>
      <c r="AH27" s="44" t="str">
        <f t="shared" si="2"/>
        <v/>
      </c>
      <c r="AI27" s="34"/>
      <c r="AJ27" s="34"/>
      <c r="AK27" s="34"/>
    </row>
    <row r="28" customHeight="1" spans="1:37">
      <c r="A28" s="12" t="str">
        <f t="shared" si="3"/>
        <v/>
      </c>
      <c r="B28" s="13"/>
      <c r="C28" s="13"/>
      <c r="D28" s="9"/>
      <c r="E28" s="9"/>
      <c r="F28" s="9"/>
      <c r="G28" s="9"/>
      <c r="H28" s="16"/>
      <c r="I28" s="15"/>
      <c r="J28" s="15"/>
      <c r="K28" s="15">
        <f t="shared" si="4"/>
        <v>0</v>
      </c>
      <c r="L28" s="16"/>
      <c r="M28" s="63" t="str">
        <f t="shared" si="5"/>
        <v/>
      </c>
      <c r="N28" s="92" t="str">
        <f t="shared" si="6"/>
        <v/>
      </c>
      <c r="O28" s="27"/>
      <c r="Q28" s="28"/>
      <c r="R28" s="28"/>
      <c r="S28" s="28"/>
      <c r="T28" s="28"/>
      <c r="U28" s="28"/>
      <c r="V28" s="28"/>
      <c r="W28" s="28"/>
      <c r="X28" s="28"/>
      <c r="Y28" s="28"/>
      <c r="Z28" s="34"/>
      <c r="AA28" s="28"/>
      <c r="AB28" s="34"/>
      <c r="AC28" s="34"/>
      <c r="AD28" s="34"/>
      <c r="AE28" s="34"/>
      <c r="AF28" s="34"/>
      <c r="AG28" s="34"/>
      <c r="AH28" s="44" t="str">
        <f t="shared" si="2"/>
        <v/>
      </c>
      <c r="AI28" s="34"/>
      <c r="AJ28" s="34"/>
      <c r="AK28" s="34"/>
    </row>
    <row r="29" customHeight="1" spans="1:37">
      <c r="A29" s="12" t="str">
        <f t="shared" si="3"/>
        <v/>
      </c>
      <c r="B29" s="13"/>
      <c r="C29" s="13"/>
      <c r="D29" s="9"/>
      <c r="E29" s="9"/>
      <c r="F29" s="9"/>
      <c r="G29" s="9"/>
      <c r="H29" s="16"/>
      <c r="I29" s="15"/>
      <c r="J29" s="15"/>
      <c r="K29" s="15">
        <f t="shared" si="4"/>
        <v>0</v>
      </c>
      <c r="L29" s="16"/>
      <c r="M29" s="63" t="str">
        <f t="shared" si="5"/>
        <v/>
      </c>
      <c r="N29" s="92" t="str">
        <f t="shared" si="6"/>
        <v/>
      </c>
      <c r="O29" s="27"/>
      <c r="Q29" s="28"/>
      <c r="R29" s="28"/>
      <c r="S29" s="28"/>
      <c r="T29" s="28"/>
      <c r="U29" s="28"/>
      <c r="V29" s="28"/>
      <c r="W29" s="28"/>
      <c r="X29" s="28"/>
      <c r="Y29" s="28"/>
      <c r="Z29" s="34"/>
      <c r="AA29" s="28"/>
      <c r="AB29" s="34"/>
      <c r="AC29" s="34"/>
      <c r="AD29" s="34"/>
      <c r="AE29" s="34"/>
      <c r="AF29" s="34"/>
      <c r="AG29" s="34"/>
      <c r="AH29" s="44" t="str">
        <f t="shared" si="2"/>
        <v/>
      </c>
      <c r="AI29" s="34"/>
      <c r="AJ29" s="34"/>
      <c r="AK29" s="34"/>
    </row>
    <row r="30" customHeight="1" spans="1:15">
      <c r="A30" s="17" t="s">
        <v>741</v>
      </c>
      <c r="B30" s="14"/>
      <c r="C30" s="14"/>
      <c r="D30" s="9"/>
      <c r="E30" s="9"/>
      <c r="F30" s="9"/>
      <c r="G30" s="9"/>
      <c r="H30" s="16"/>
      <c r="I30" s="15">
        <f>SUM(I7:I29)</f>
        <v>0</v>
      </c>
      <c r="J30" s="15">
        <f>SUM(J7:J29)</f>
        <v>0</v>
      </c>
      <c r="K30" s="15">
        <f>SUM(K7:K29)</f>
        <v>0</v>
      </c>
      <c r="L30" s="15">
        <f>SUM(L7:L29)</f>
        <v>0</v>
      </c>
      <c r="M30" s="63" t="str">
        <f t="shared" si="5"/>
        <v/>
      </c>
      <c r="N30" s="92" t="str">
        <f t="shared" si="6"/>
        <v/>
      </c>
      <c r="O30" s="27"/>
    </row>
    <row r="31" customHeight="1" spans="1:12">
      <c r="A31" s="3" t="str">
        <f>基本信息输入表!$K$6&amp;"填表人："&amp;基本信息输入表!$M$91</f>
        <v>被评估单位填表人：</v>
      </c>
      <c r="L31" s="3" t="str">
        <f>"评估人员："&amp;基本信息输入表!$Q$91</f>
        <v>评估人员：</v>
      </c>
    </row>
    <row r="32" customHeight="1" spans="1:1">
      <c r="A32" s="3" t="str">
        <f>"填表日期："&amp;YEAR(基本信息输入表!$O$91)&amp;"年"&amp;MONTH(基本信息输入表!$O$91)&amp;"月"&amp;DAY(基本信息输入表!$O$91)&amp;"日"</f>
        <v>填表日期：1900年1月0日</v>
      </c>
    </row>
    <row r="33" customHeight="1" spans="16:16">
      <c r="P33" s="29" t="s">
        <v>466</v>
      </c>
    </row>
  </sheetData>
  <mergeCells count="25">
    <mergeCell ref="A2:O2"/>
    <mergeCell ref="A3:O3"/>
    <mergeCell ref="Q4:V4"/>
    <mergeCell ref="W4:AD4"/>
    <mergeCell ref="AE4:AG4"/>
    <mergeCell ref="AH4:AK4"/>
    <mergeCell ref="A5:F5"/>
    <mergeCell ref="W5:Z5"/>
    <mergeCell ref="AA5:AB5"/>
    <mergeCell ref="A30:B30"/>
    <mergeCell ref="Q5:Q6"/>
    <mergeCell ref="R5:R6"/>
    <mergeCell ref="S5:S6"/>
    <mergeCell ref="T5:T6"/>
    <mergeCell ref="U5:U6"/>
    <mergeCell ref="V5:V6"/>
    <mergeCell ref="AC5:AC6"/>
    <mergeCell ref="AD5:AD6"/>
    <mergeCell ref="AE5:AE6"/>
    <mergeCell ref="AF5:AF6"/>
    <mergeCell ref="AG5:AG6"/>
    <mergeCell ref="AH5:AH6"/>
    <mergeCell ref="AI5:AI6"/>
    <mergeCell ref="AJ5:AJ6"/>
    <mergeCell ref="AK5:AK6"/>
  </mergeCells>
  <dataValidations count="3">
    <dataValidation type="list" allowBlank="1" showInputMessage="1" showErrorMessage="1" sqref="AA7:AA29">
      <formula1>基本信息输入表!$A$126:$A$128</formula1>
    </dataValidation>
    <dataValidation type="list" allowBlank="1" showInputMessage="1" showErrorMessage="1" sqref="Q7:T29">
      <formula1>$A$108:$A$109</formula1>
    </dataValidation>
    <dataValidation type="list" allowBlank="1" showInputMessage="1" showErrorMessage="1" sqref="W7:Y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6" fitToHeight="1000" orientation="landscape"/>
  <headerFooter scaleWithDoc="0">
    <oddFooter>&amp;R&amp;"宋体,常规"&amp;10&amp;P/&amp;N</oddFoot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H30"/>
  <sheetViews>
    <sheetView showGridLines="0" topLeftCell="A3" workbookViewId="0">
      <selection activeCell="J25" sqref="J25"/>
    </sheetView>
  </sheetViews>
  <sheetFormatPr defaultColWidth="8.75" defaultRowHeight="13"/>
  <cols>
    <col min="1" max="1" width="5.625" style="3" customWidth="1"/>
    <col min="2" max="2" width="20.75" style="3" customWidth="1"/>
    <col min="3" max="3" width="9.625" style="3" customWidth="1"/>
    <col min="4" max="5" width="11.625" style="3" customWidth="1"/>
    <col min="6" max="6" width="11.25" style="3" customWidth="1"/>
    <col min="7" max="8" width="15.625" style="3" customWidth="1" outlineLevel="1"/>
    <col min="9" max="12" width="15.625" style="3" customWidth="1"/>
    <col min="13" max="13" width="12.75" style="3" customWidth="1"/>
    <col min="14" max="14" width="8.75" style="3"/>
    <col min="15" max="18" width="5.625" style="4" customWidth="1" outlineLevel="1"/>
    <col min="19" max="19" width="14.75" style="4" customWidth="1" outlineLevel="1"/>
    <col min="20" max="20" width="13.625" style="4" customWidth="1"/>
    <col min="21" max="23" width="5.625" style="4" customWidth="1" outlineLevel="1"/>
    <col min="24" max="25" width="8.625" style="4" customWidth="1" outlineLevel="1"/>
    <col min="26" max="26" width="14.625" style="4" customWidth="1" outlineLevel="1"/>
    <col min="27" max="27" width="13.625" style="4" customWidth="1"/>
    <col min="28" max="28" width="10.75" style="4" customWidth="1" outlineLevel="1"/>
    <col min="29" max="29" width="8.625" style="4" customWidth="1" outlineLevel="1"/>
    <col min="30" max="30" width="13.75" style="4" customWidth="1"/>
    <col min="31" max="33" width="13.625" style="4" customWidth="1" outlineLevel="1"/>
    <col min="34" max="34" width="13.625" style="4" customWidth="1"/>
    <col min="35" max="16384" width="8.75" style="3"/>
  </cols>
  <sheetData>
    <row r="1" spans="1:1">
      <c r="A1" s="5" t="s">
        <v>435</v>
      </c>
    </row>
    <row r="2" s="1" customFormat="1" ht="21" customHeight="1" spans="1:34">
      <c r="A2" s="45" t="s">
        <v>1535</v>
      </c>
      <c r="B2" s="45"/>
      <c r="C2" s="45"/>
      <c r="D2" s="45"/>
      <c r="E2" s="45"/>
      <c r="F2" s="45"/>
      <c r="G2" s="45"/>
      <c r="H2" s="45"/>
      <c r="I2" s="45"/>
      <c r="J2" s="45"/>
      <c r="K2" s="45"/>
      <c r="L2" s="45"/>
      <c r="M2" s="45"/>
      <c r="O2" s="18"/>
      <c r="P2" s="18"/>
      <c r="Q2" s="18"/>
      <c r="R2" s="18"/>
      <c r="S2" s="18"/>
      <c r="T2" s="18"/>
      <c r="U2" s="18"/>
      <c r="V2" s="18"/>
      <c r="W2" s="18"/>
      <c r="X2" s="18"/>
      <c r="Y2" s="18"/>
      <c r="Z2" s="18"/>
      <c r="AA2" s="18"/>
      <c r="AB2" s="18"/>
      <c r="AC2" s="18"/>
      <c r="AD2" s="18"/>
      <c r="AE2" s="18"/>
      <c r="AF2" s="18"/>
      <c r="AG2" s="18"/>
      <c r="AH2" s="18"/>
    </row>
    <row r="3" ht="15.75" customHeight="1" spans="1:34">
      <c r="A3" s="2" t="str">
        <f>"评估基准日："&amp;TEXT(基本信息输入表!M7,"yyyy年mm月dd日")</f>
        <v>评估基准日：2024年06月30日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row>
    <row r="4" ht="14.1" customHeight="1" spans="2:34">
      <c r="B4" s="2"/>
      <c r="C4" s="2"/>
      <c r="D4" s="2"/>
      <c r="E4" s="2"/>
      <c r="F4" s="2"/>
      <c r="G4" s="2"/>
      <c r="H4" s="2"/>
      <c r="I4" s="2"/>
      <c r="J4" s="2"/>
      <c r="K4" s="2"/>
      <c r="L4" s="2"/>
      <c r="M4" s="21" t="s">
        <v>1536</v>
      </c>
      <c r="O4" s="20" t="s">
        <v>598</v>
      </c>
      <c r="P4" s="20"/>
      <c r="Q4" s="20"/>
      <c r="R4" s="20"/>
      <c r="S4" s="20"/>
      <c r="T4" s="20"/>
      <c r="U4" s="30" t="s">
        <v>599</v>
      </c>
      <c r="V4" s="31"/>
      <c r="W4" s="31"/>
      <c r="X4" s="31"/>
      <c r="Y4" s="31"/>
      <c r="Z4" s="31"/>
      <c r="AA4" s="32"/>
      <c r="AB4" s="36" t="s">
        <v>600</v>
      </c>
      <c r="AC4" s="36"/>
      <c r="AD4" s="37"/>
      <c r="AE4" s="33" t="s">
        <v>601</v>
      </c>
      <c r="AF4" s="33"/>
      <c r="AG4" s="33"/>
      <c r="AH4" s="33"/>
    </row>
    <row r="5" ht="15.75" customHeight="1" spans="1:34">
      <c r="A5" s="7" t="str">
        <f>基本信息输入表!K6&amp;"："&amp;基本信息输入表!M6</f>
        <v>被评估单位：贵州天然气能源投资股份有限公司</v>
      </c>
      <c r="B5" s="7"/>
      <c r="C5" s="7"/>
      <c r="D5" s="7"/>
      <c r="M5" s="21" t="s">
        <v>469</v>
      </c>
      <c r="O5" s="20" t="s">
        <v>602</v>
      </c>
      <c r="P5" s="22" t="s">
        <v>913</v>
      </c>
      <c r="Q5" s="23" t="s">
        <v>630</v>
      </c>
      <c r="R5" s="23" t="s">
        <v>604</v>
      </c>
      <c r="S5" s="20" t="s">
        <v>605</v>
      </c>
      <c r="T5" s="20"/>
      <c r="U5" s="30" t="s">
        <v>606</v>
      </c>
      <c r="V5" s="31"/>
      <c r="W5" s="32"/>
      <c r="X5" s="33" t="s">
        <v>607</v>
      </c>
      <c r="Y5" s="33"/>
      <c r="Z5" s="33" t="s">
        <v>608</v>
      </c>
      <c r="AA5" s="38"/>
      <c r="AB5" s="39" t="s">
        <v>1456</v>
      </c>
      <c r="AC5" s="20" t="s">
        <v>443</v>
      </c>
      <c r="AD5" s="40"/>
      <c r="AE5" s="38" t="s">
        <v>610</v>
      </c>
      <c r="AF5" s="38" t="s">
        <v>611</v>
      </c>
      <c r="AG5" s="33" t="s">
        <v>612</v>
      </c>
      <c r="AH5" s="38"/>
    </row>
    <row r="6" ht="15.75" customHeight="1" spans="1:34">
      <c r="A6" s="9" t="s">
        <v>470</v>
      </c>
      <c r="B6" s="9" t="s">
        <v>1537</v>
      </c>
      <c r="C6" s="9" t="s">
        <v>920</v>
      </c>
      <c r="D6" s="9" t="s">
        <v>731</v>
      </c>
      <c r="E6" s="9" t="s">
        <v>921</v>
      </c>
      <c r="F6" s="9" t="s">
        <v>680</v>
      </c>
      <c r="G6" s="10" t="s">
        <v>440</v>
      </c>
      <c r="H6" s="10" t="s">
        <v>441</v>
      </c>
      <c r="I6" s="11" t="s">
        <v>442</v>
      </c>
      <c r="J6" s="9" t="s">
        <v>443</v>
      </c>
      <c r="K6" s="61" t="s">
        <v>1461</v>
      </c>
      <c r="L6" s="62" t="s">
        <v>865</v>
      </c>
      <c r="M6" s="9" t="s">
        <v>1538</v>
      </c>
      <c r="O6" s="20"/>
      <c r="P6" s="20"/>
      <c r="Q6" s="20"/>
      <c r="R6" s="20"/>
      <c r="S6" s="20"/>
      <c r="T6" s="20"/>
      <c r="U6" s="33" t="s">
        <v>617</v>
      </c>
      <c r="V6" s="33" t="s">
        <v>618</v>
      </c>
      <c r="W6" s="30" t="s">
        <v>621</v>
      </c>
      <c r="X6" s="33" t="s">
        <v>622</v>
      </c>
      <c r="Y6" s="33" t="s">
        <v>623</v>
      </c>
      <c r="Z6" s="33"/>
      <c r="AA6" s="41"/>
      <c r="AB6" s="42"/>
      <c r="AC6" s="20"/>
      <c r="AD6" s="43"/>
      <c r="AE6" s="41"/>
      <c r="AF6" s="41"/>
      <c r="AG6" s="33"/>
      <c r="AH6" s="41"/>
    </row>
    <row r="7" ht="15.75" customHeight="1" spans="1:34">
      <c r="A7" s="12" t="str">
        <f>IF(B7="","",ROW()-6)</f>
        <v/>
      </c>
      <c r="B7" s="13"/>
      <c r="C7" s="9"/>
      <c r="D7" s="9"/>
      <c r="E7" s="9"/>
      <c r="F7" s="9"/>
      <c r="G7" s="14"/>
      <c r="H7" s="14"/>
      <c r="I7" s="15">
        <f>G7+H7</f>
        <v>0</v>
      </c>
      <c r="J7" s="16"/>
      <c r="K7" s="63" t="str">
        <f t="shared" ref="K7:K15" si="0">IF(J7=I7,"",J7-I7)</f>
        <v/>
      </c>
      <c r="L7" s="92" t="str">
        <f t="shared" ref="L7:L15" si="1">IF(OR(I7=0,J7=I7),"",ROUND(K7/ABS(I7),4))</f>
        <v/>
      </c>
      <c r="M7" s="27"/>
      <c r="O7" s="28"/>
      <c r="P7" s="28"/>
      <c r="Q7" s="28"/>
      <c r="R7" s="28"/>
      <c r="S7" s="28"/>
      <c r="T7" s="28"/>
      <c r="U7" s="28"/>
      <c r="V7" s="28"/>
      <c r="W7" s="34"/>
      <c r="X7" s="28"/>
      <c r="Y7" s="34"/>
      <c r="Z7" s="34"/>
      <c r="AA7" s="34"/>
      <c r="AB7" s="34"/>
      <c r="AC7" s="34"/>
      <c r="AD7" s="34"/>
      <c r="AE7" s="44" t="str">
        <f t="shared" ref="AE7:AE26" si="2">IFERROR((AC7-I8)/(I8)*100,"")</f>
        <v/>
      </c>
      <c r="AF7" s="34"/>
      <c r="AG7" s="34"/>
      <c r="AH7" s="34"/>
    </row>
    <row r="8" ht="15.75" customHeight="1" spans="1:34">
      <c r="A8" s="12" t="str">
        <f t="shared" ref="A8:A26" si="3">IF(B8="","",ROW()-6)</f>
        <v/>
      </c>
      <c r="B8" s="13"/>
      <c r="C8" s="9"/>
      <c r="D8" s="9"/>
      <c r="E8" s="9"/>
      <c r="F8" s="9"/>
      <c r="G8" s="14"/>
      <c r="H8" s="14"/>
      <c r="I8" s="15">
        <f t="shared" ref="I8:I26" si="4">G8+H8</f>
        <v>0</v>
      </c>
      <c r="J8" s="16"/>
      <c r="K8" s="63" t="str">
        <f t="shared" si="0"/>
        <v/>
      </c>
      <c r="L8" s="92" t="str">
        <f t="shared" si="1"/>
        <v/>
      </c>
      <c r="M8" s="27"/>
      <c r="O8" s="28"/>
      <c r="P8" s="28"/>
      <c r="Q8" s="28"/>
      <c r="R8" s="28"/>
      <c r="S8" s="28"/>
      <c r="T8" s="28"/>
      <c r="U8" s="28"/>
      <c r="V8" s="28"/>
      <c r="W8" s="34"/>
      <c r="X8" s="28"/>
      <c r="Y8" s="34"/>
      <c r="Z8" s="34"/>
      <c r="AA8" s="34"/>
      <c r="AB8" s="34"/>
      <c r="AC8" s="34"/>
      <c r="AD8" s="34"/>
      <c r="AE8" s="44" t="str">
        <f t="shared" si="2"/>
        <v/>
      </c>
      <c r="AF8" s="34"/>
      <c r="AG8" s="34"/>
      <c r="AH8" s="34"/>
    </row>
    <row r="9" ht="15.75" customHeight="1" spans="1:34">
      <c r="A9" s="12" t="str">
        <f t="shared" si="3"/>
        <v/>
      </c>
      <c r="B9" s="13"/>
      <c r="C9" s="9"/>
      <c r="D9" s="9"/>
      <c r="E9" s="9"/>
      <c r="F9" s="9"/>
      <c r="G9" s="14"/>
      <c r="H9" s="14"/>
      <c r="I9" s="15">
        <f t="shared" si="4"/>
        <v>0</v>
      </c>
      <c r="J9" s="16"/>
      <c r="K9" s="63" t="str">
        <f t="shared" si="0"/>
        <v/>
      </c>
      <c r="L9" s="92" t="str">
        <f t="shared" si="1"/>
        <v/>
      </c>
      <c r="M9" s="27"/>
      <c r="O9" s="28"/>
      <c r="P9" s="28"/>
      <c r="Q9" s="28"/>
      <c r="R9" s="28"/>
      <c r="S9" s="28"/>
      <c r="T9" s="28"/>
      <c r="U9" s="28"/>
      <c r="V9" s="28"/>
      <c r="W9" s="34"/>
      <c r="X9" s="28"/>
      <c r="Y9" s="34"/>
      <c r="Z9" s="34"/>
      <c r="AA9" s="34"/>
      <c r="AB9" s="34"/>
      <c r="AC9" s="34"/>
      <c r="AD9" s="34"/>
      <c r="AE9" s="44" t="str">
        <f t="shared" si="2"/>
        <v/>
      </c>
      <c r="AF9" s="34"/>
      <c r="AG9" s="34"/>
      <c r="AH9" s="34"/>
    </row>
    <row r="10" ht="15.75" customHeight="1" spans="1:34">
      <c r="A10" s="12" t="str">
        <f t="shared" si="3"/>
        <v/>
      </c>
      <c r="B10" s="13"/>
      <c r="C10" s="9"/>
      <c r="D10" s="9"/>
      <c r="E10" s="9"/>
      <c r="F10" s="9"/>
      <c r="G10" s="14"/>
      <c r="H10" s="14"/>
      <c r="I10" s="15">
        <f t="shared" si="4"/>
        <v>0</v>
      </c>
      <c r="J10" s="16"/>
      <c r="K10" s="63" t="str">
        <f t="shared" si="0"/>
        <v/>
      </c>
      <c r="L10" s="92" t="str">
        <f t="shared" si="1"/>
        <v/>
      </c>
      <c r="M10" s="27"/>
      <c r="O10" s="28"/>
      <c r="P10" s="28"/>
      <c r="Q10" s="28"/>
      <c r="R10" s="28"/>
      <c r="S10" s="28"/>
      <c r="T10" s="28"/>
      <c r="U10" s="28"/>
      <c r="V10" s="28"/>
      <c r="W10" s="34"/>
      <c r="X10" s="28"/>
      <c r="Y10" s="34"/>
      <c r="Z10" s="34"/>
      <c r="AA10" s="34"/>
      <c r="AB10" s="34"/>
      <c r="AC10" s="34"/>
      <c r="AD10" s="34"/>
      <c r="AE10" s="44" t="str">
        <f t="shared" si="2"/>
        <v/>
      </c>
      <c r="AF10" s="34"/>
      <c r="AG10" s="34"/>
      <c r="AH10" s="34"/>
    </row>
    <row r="11" ht="15.75" customHeight="1" spans="1:34">
      <c r="A11" s="12" t="str">
        <f t="shared" si="3"/>
        <v/>
      </c>
      <c r="B11" s="13"/>
      <c r="C11" s="9"/>
      <c r="D11" s="9"/>
      <c r="E11" s="9"/>
      <c r="F11" s="9"/>
      <c r="G11" s="14"/>
      <c r="H11" s="14"/>
      <c r="I11" s="15">
        <f t="shared" si="4"/>
        <v>0</v>
      </c>
      <c r="J11" s="16"/>
      <c r="K11" s="63" t="str">
        <f t="shared" si="0"/>
        <v/>
      </c>
      <c r="L11" s="92" t="str">
        <f t="shared" si="1"/>
        <v/>
      </c>
      <c r="M11" s="27"/>
      <c r="O11" s="28"/>
      <c r="P11" s="28"/>
      <c r="Q11" s="28"/>
      <c r="R11" s="28"/>
      <c r="S11" s="28"/>
      <c r="T11" s="28"/>
      <c r="U11" s="28"/>
      <c r="V11" s="28"/>
      <c r="W11" s="34"/>
      <c r="X11" s="28"/>
      <c r="Y11" s="34"/>
      <c r="Z11" s="34"/>
      <c r="AA11" s="34"/>
      <c r="AB11" s="34"/>
      <c r="AC11" s="34"/>
      <c r="AD11" s="34"/>
      <c r="AE11" s="44" t="str">
        <f t="shared" si="2"/>
        <v/>
      </c>
      <c r="AF11" s="34"/>
      <c r="AG11" s="34"/>
      <c r="AH11" s="34"/>
    </row>
    <row r="12" ht="15.75" customHeight="1" spans="1:34">
      <c r="A12" s="12" t="str">
        <f t="shared" si="3"/>
        <v/>
      </c>
      <c r="B12" s="13"/>
      <c r="C12" s="9"/>
      <c r="D12" s="9"/>
      <c r="E12" s="9"/>
      <c r="F12" s="9"/>
      <c r="G12" s="14"/>
      <c r="H12" s="14"/>
      <c r="I12" s="15">
        <f t="shared" si="4"/>
        <v>0</v>
      </c>
      <c r="J12" s="16"/>
      <c r="K12" s="63" t="str">
        <f t="shared" si="0"/>
        <v/>
      </c>
      <c r="L12" s="92" t="str">
        <f t="shared" si="1"/>
        <v/>
      </c>
      <c r="M12" s="27"/>
      <c r="O12" s="28"/>
      <c r="P12" s="28"/>
      <c r="Q12" s="28"/>
      <c r="R12" s="28"/>
      <c r="S12" s="28"/>
      <c r="T12" s="28"/>
      <c r="U12" s="28"/>
      <c r="V12" s="28"/>
      <c r="W12" s="34"/>
      <c r="X12" s="28"/>
      <c r="Y12" s="34"/>
      <c r="Z12" s="34"/>
      <c r="AA12" s="34"/>
      <c r="AB12" s="34"/>
      <c r="AC12" s="34"/>
      <c r="AD12" s="34"/>
      <c r="AE12" s="44" t="str">
        <f t="shared" si="2"/>
        <v/>
      </c>
      <c r="AF12" s="34"/>
      <c r="AG12" s="34"/>
      <c r="AH12" s="34"/>
    </row>
    <row r="13" ht="15.75" customHeight="1" spans="1:34">
      <c r="A13" s="12" t="str">
        <f t="shared" si="3"/>
        <v/>
      </c>
      <c r="B13" s="13"/>
      <c r="C13" s="9"/>
      <c r="D13" s="9"/>
      <c r="E13" s="9"/>
      <c r="F13" s="9"/>
      <c r="G13" s="14"/>
      <c r="H13" s="14"/>
      <c r="I13" s="15">
        <f t="shared" si="4"/>
        <v>0</v>
      </c>
      <c r="J13" s="16"/>
      <c r="K13" s="63" t="str">
        <f t="shared" si="0"/>
        <v/>
      </c>
      <c r="L13" s="92" t="str">
        <f t="shared" si="1"/>
        <v/>
      </c>
      <c r="M13" s="27"/>
      <c r="O13" s="28"/>
      <c r="P13" s="28"/>
      <c r="Q13" s="28"/>
      <c r="R13" s="28"/>
      <c r="S13" s="28"/>
      <c r="T13" s="28"/>
      <c r="U13" s="28"/>
      <c r="V13" s="28"/>
      <c r="W13" s="34"/>
      <c r="X13" s="28"/>
      <c r="Y13" s="34"/>
      <c r="Z13" s="34"/>
      <c r="AA13" s="34"/>
      <c r="AB13" s="34"/>
      <c r="AC13" s="34"/>
      <c r="AD13" s="34"/>
      <c r="AE13" s="44" t="str">
        <f t="shared" si="2"/>
        <v/>
      </c>
      <c r="AF13" s="34"/>
      <c r="AG13" s="34"/>
      <c r="AH13" s="34"/>
    </row>
    <row r="14" ht="15.75" customHeight="1" spans="1:34">
      <c r="A14" s="12" t="str">
        <f t="shared" si="3"/>
        <v/>
      </c>
      <c r="B14" s="13"/>
      <c r="C14" s="9"/>
      <c r="D14" s="9"/>
      <c r="E14" s="9"/>
      <c r="F14" s="9"/>
      <c r="G14" s="14"/>
      <c r="H14" s="14"/>
      <c r="I14" s="15">
        <f t="shared" si="4"/>
        <v>0</v>
      </c>
      <c r="J14" s="16"/>
      <c r="K14" s="63" t="str">
        <f t="shared" si="0"/>
        <v/>
      </c>
      <c r="L14" s="92" t="str">
        <f t="shared" si="1"/>
        <v/>
      </c>
      <c r="M14" s="27"/>
      <c r="O14" s="28"/>
      <c r="P14" s="28"/>
      <c r="Q14" s="28"/>
      <c r="R14" s="28"/>
      <c r="S14" s="28"/>
      <c r="T14" s="28"/>
      <c r="U14" s="28"/>
      <c r="V14" s="28"/>
      <c r="W14" s="34"/>
      <c r="X14" s="28"/>
      <c r="Y14" s="34"/>
      <c r="Z14" s="34"/>
      <c r="AA14" s="34"/>
      <c r="AB14" s="34"/>
      <c r="AC14" s="34"/>
      <c r="AD14" s="34"/>
      <c r="AE14" s="44" t="str">
        <f t="shared" si="2"/>
        <v/>
      </c>
      <c r="AF14" s="34"/>
      <c r="AG14" s="34"/>
      <c r="AH14" s="34"/>
    </row>
    <row r="15" ht="15.75" customHeight="1" spans="1:34">
      <c r="A15" s="12" t="str">
        <f t="shared" si="3"/>
        <v/>
      </c>
      <c r="B15" s="13"/>
      <c r="C15" s="9"/>
      <c r="D15" s="9"/>
      <c r="E15" s="9"/>
      <c r="F15" s="9"/>
      <c r="G15" s="14"/>
      <c r="H15" s="14"/>
      <c r="I15" s="15">
        <f t="shared" si="4"/>
        <v>0</v>
      </c>
      <c r="J15" s="16"/>
      <c r="K15" s="63" t="str">
        <f t="shared" si="0"/>
        <v/>
      </c>
      <c r="L15" s="92" t="str">
        <f t="shared" si="1"/>
        <v/>
      </c>
      <c r="M15" s="27"/>
      <c r="O15" s="28"/>
      <c r="P15" s="28"/>
      <c r="Q15" s="28"/>
      <c r="R15" s="28"/>
      <c r="S15" s="28"/>
      <c r="T15" s="28"/>
      <c r="U15" s="28"/>
      <c r="V15" s="28"/>
      <c r="W15" s="34"/>
      <c r="X15" s="28"/>
      <c r="Y15" s="34"/>
      <c r="Z15" s="34"/>
      <c r="AA15" s="34"/>
      <c r="AB15" s="34"/>
      <c r="AC15" s="34"/>
      <c r="AD15" s="34"/>
      <c r="AE15" s="44" t="str">
        <f t="shared" si="2"/>
        <v/>
      </c>
      <c r="AF15" s="34"/>
      <c r="AG15" s="34"/>
      <c r="AH15" s="34"/>
    </row>
    <row r="16" ht="15.75" customHeight="1" spans="1:34">
      <c r="A16" s="12" t="str">
        <f t="shared" si="3"/>
        <v/>
      </c>
      <c r="B16" s="13"/>
      <c r="C16" s="9"/>
      <c r="D16" s="9"/>
      <c r="E16" s="9"/>
      <c r="F16" s="9"/>
      <c r="G16" s="14"/>
      <c r="H16" s="14"/>
      <c r="I16" s="15">
        <f t="shared" si="4"/>
        <v>0</v>
      </c>
      <c r="J16" s="16"/>
      <c r="K16" s="63" t="str">
        <f t="shared" ref="K16:K27" si="5">IF(J16=I16,"",J16-I16)</f>
        <v/>
      </c>
      <c r="L16" s="92" t="str">
        <f t="shared" ref="L16:L27" si="6">IF(OR(I16=0,J16=I16),"",ROUND(K16/ABS(I16),4))</f>
        <v/>
      </c>
      <c r="M16" s="27"/>
      <c r="O16" s="28"/>
      <c r="P16" s="28"/>
      <c r="Q16" s="28"/>
      <c r="R16" s="28"/>
      <c r="S16" s="28"/>
      <c r="T16" s="28"/>
      <c r="U16" s="28"/>
      <c r="V16" s="28"/>
      <c r="W16" s="34"/>
      <c r="X16" s="28"/>
      <c r="Y16" s="34"/>
      <c r="Z16" s="34"/>
      <c r="AA16" s="34"/>
      <c r="AB16" s="34"/>
      <c r="AC16" s="34"/>
      <c r="AD16" s="34"/>
      <c r="AE16" s="44" t="str">
        <f t="shared" si="2"/>
        <v/>
      </c>
      <c r="AF16" s="34"/>
      <c r="AG16" s="34"/>
      <c r="AH16" s="34"/>
    </row>
    <row r="17" ht="15.75" customHeight="1" spans="1:34">
      <c r="A17" s="12" t="str">
        <f t="shared" si="3"/>
        <v/>
      </c>
      <c r="B17" s="13"/>
      <c r="C17" s="9"/>
      <c r="D17" s="9"/>
      <c r="E17" s="9"/>
      <c r="F17" s="9"/>
      <c r="G17" s="14"/>
      <c r="H17" s="14"/>
      <c r="I17" s="15">
        <f t="shared" si="4"/>
        <v>0</v>
      </c>
      <c r="J17" s="16"/>
      <c r="K17" s="63" t="str">
        <f t="shared" si="5"/>
        <v/>
      </c>
      <c r="L17" s="92" t="str">
        <f t="shared" si="6"/>
        <v/>
      </c>
      <c r="M17" s="27"/>
      <c r="O17" s="28"/>
      <c r="P17" s="28"/>
      <c r="Q17" s="28"/>
      <c r="R17" s="28"/>
      <c r="S17" s="28"/>
      <c r="T17" s="28"/>
      <c r="U17" s="28"/>
      <c r="V17" s="28"/>
      <c r="W17" s="34"/>
      <c r="X17" s="28"/>
      <c r="Y17" s="34"/>
      <c r="Z17" s="34"/>
      <c r="AA17" s="34"/>
      <c r="AB17" s="34"/>
      <c r="AC17" s="34"/>
      <c r="AD17" s="34"/>
      <c r="AE17" s="44" t="str">
        <f t="shared" si="2"/>
        <v/>
      </c>
      <c r="AF17" s="34"/>
      <c r="AG17" s="34"/>
      <c r="AH17" s="34"/>
    </row>
    <row r="18" ht="15.75" customHeight="1" spans="1:34">
      <c r="A18" s="12" t="str">
        <f t="shared" si="3"/>
        <v/>
      </c>
      <c r="B18" s="13"/>
      <c r="C18" s="9"/>
      <c r="D18" s="9"/>
      <c r="E18" s="9"/>
      <c r="F18" s="9"/>
      <c r="G18" s="14"/>
      <c r="H18" s="14"/>
      <c r="I18" s="15">
        <f t="shared" si="4"/>
        <v>0</v>
      </c>
      <c r="J18" s="16"/>
      <c r="K18" s="63" t="str">
        <f t="shared" si="5"/>
        <v/>
      </c>
      <c r="L18" s="92" t="str">
        <f t="shared" si="6"/>
        <v/>
      </c>
      <c r="M18" s="27"/>
      <c r="O18" s="28"/>
      <c r="P18" s="28"/>
      <c r="Q18" s="28"/>
      <c r="R18" s="28"/>
      <c r="S18" s="28"/>
      <c r="T18" s="28"/>
      <c r="U18" s="28"/>
      <c r="V18" s="28"/>
      <c r="W18" s="34"/>
      <c r="X18" s="28"/>
      <c r="Y18" s="34"/>
      <c r="Z18" s="34"/>
      <c r="AA18" s="34"/>
      <c r="AB18" s="34"/>
      <c r="AC18" s="34"/>
      <c r="AD18" s="34"/>
      <c r="AE18" s="44" t="str">
        <f t="shared" si="2"/>
        <v/>
      </c>
      <c r="AF18" s="34"/>
      <c r="AG18" s="34"/>
      <c r="AH18" s="34"/>
    </row>
    <row r="19" ht="15.75" customHeight="1" spans="1:34">
      <c r="A19" s="12" t="str">
        <f t="shared" si="3"/>
        <v/>
      </c>
      <c r="B19" s="13"/>
      <c r="C19" s="9"/>
      <c r="D19" s="9"/>
      <c r="E19" s="9"/>
      <c r="F19" s="9"/>
      <c r="G19" s="14"/>
      <c r="H19" s="14"/>
      <c r="I19" s="15">
        <f t="shared" si="4"/>
        <v>0</v>
      </c>
      <c r="J19" s="16"/>
      <c r="K19" s="63" t="str">
        <f t="shared" si="5"/>
        <v/>
      </c>
      <c r="L19" s="92" t="str">
        <f t="shared" si="6"/>
        <v/>
      </c>
      <c r="M19" s="27"/>
      <c r="O19" s="28"/>
      <c r="P19" s="28"/>
      <c r="Q19" s="28"/>
      <c r="R19" s="28"/>
      <c r="S19" s="28"/>
      <c r="T19" s="28"/>
      <c r="U19" s="28"/>
      <c r="V19" s="28"/>
      <c r="W19" s="34"/>
      <c r="X19" s="28"/>
      <c r="Y19" s="34"/>
      <c r="Z19" s="34"/>
      <c r="AA19" s="34"/>
      <c r="AB19" s="34"/>
      <c r="AC19" s="34"/>
      <c r="AD19" s="34"/>
      <c r="AE19" s="44" t="str">
        <f t="shared" si="2"/>
        <v/>
      </c>
      <c r="AF19" s="34"/>
      <c r="AG19" s="34"/>
      <c r="AH19" s="34"/>
    </row>
    <row r="20" ht="15.75" customHeight="1" spans="1:34">
      <c r="A20" s="12" t="str">
        <f t="shared" si="3"/>
        <v/>
      </c>
      <c r="B20" s="13"/>
      <c r="C20" s="9"/>
      <c r="D20" s="9"/>
      <c r="E20" s="9"/>
      <c r="F20" s="9"/>
      <c r="G20" s="14"/>
      <c r="H20" s="14"/>
      <c r="I20" s="15">
        <f t="shared" si="4"/>
        <v>0</v>
      </c>
      <c r="J20" s="16"/>
      <c r="K20" s="63" t="str">
        <f t="shared" si="5"/>
        <v/>
      </c>
      <c r="L20" s="92" t="str">
        <f t="shared" si="6"/>
        <v/>
      </c>
      <c r="M20" s="27"/>
      <c r="O20" s="28"/>
      <c r="P20" s="28"/>
      <c r="Q20" s="28"/>
      <c r="R20" s="28"/>
      <c r="S20" s="28"/>
      <c r="T20" s="28"/>
      <c r="U20" s="28"/>
      <c r="V20" s="28"/>
      <c r="W20" s="34"/>
      <c r="X20" s="28"/>
      <c r="Y20" s="34"/>
      <c r="Z20" s="34"/>
      <c r="AA20" s="34"/>
      <c r="AB20" s="34"/>
      <c r="AC20" s="34"/>
      <c r="AD20" s="34"/>
      <c r="AE20" s="44" t="str">
        <f t="shared" si="2"/>
        <v/>
      </c>
      <c r="AF20" s="34"/>
      <c r="AG20" s="34"/>
      <c r="AH20" s="34"/>
    </row>
    <row r="21" ht="15.75" customHeight="1" spans="1:34">
      <c r="A21" s="12" t="str">
        <f t="shared" si="3"/>
        <v/>
      </c>
      <c r="B21" s="13"/>
      <c r="C21" s="9"/>
      <c r="D21" s="9"/>
      <c r="E21" s="9"/>
      <c r="F21" s="9"/>
      <c r="G21" s="14"/>
      <c r="H21" s="14"/>
      <c r="I21" s="15">
        <f t="shared" si="4"/>
        <v>0</v>
      </c>
      <c r="J21" s="16"/>
      <c r="K21" s="63" t="str">
        <f t="shared" si="5"/>
        <v/>
      </c>
      <c r="L21" s="92" t="str">
        <f t="shared" si="6"/>
        <v/>
      </c>
      <c r="M21" s="27"/>
      <c r="O21" s="28"/>
      <c r="P21" s="28"/>
      <c r="Q21" s="28"/>
      <c r="R21" s="28"/>
      <c r="S21" s="28"/>
      <c r="T21" s="28"/>
      <c r="U21" s="28"/>
      <c r="V21" s="28"/>
      <c r="W21" s="34"/>
      <c r="X21" s="28"/>
      <c r="Y21" s="34"/>
      <c r="Z21" s="34"/>
      <c r="AA21" s="34"/>
      <c r="AB21" s="34"/>
      <c r="AC21" s="34"/>
      <c r="AD21" s="34"/>
      <c r="AE21" s="44" t="str">
        <f t="shared" si="2"/>
        <v/>
      </c>
      <c r="AF21" s="34"/>
      <c r="AG21" s="34"/>
      <c r="AH21" s="34"/>
    </row>
    <row r="22" ht="15.75" customHeight="1" spans="1:34">
      <c r="A22" s="12" t="str">
        <f t="shared" si="3"/>
        <v/>
      </c>
      <c r="B22" s="13"/>
      <c r="C22" s="9"/>
      <c r="D22" s="9"/>
      <c r="E22" s="9"/>
      <c r="F22" s="9"/>
      <c r="G22" s="14"/>
      <c r="H22" s="14"/>
      <c r="I22" s="15">
        <f t="shared" si="4"/>
        <v>0</v>
      </c>
      <c r="J22" s="16"/>
      <c r="K22" s="63" t="str">
        <f t="shared" si="5"/>
        <v/>
      </c>
      <c r="L22" s="92" t="str">
        <f t="shared" si="6"/>
        <v/>
      </c>
      <c r="M22" s="27"/>
      <c r="O22" s="28"/>
      <c r="P22" s="28"/>
      <c r="Q22" s="28"/>
      <c r="R22" s="28"/>
      <c r="S22" s="28"/>
      <c r="T22" s="28"/>
      <c r="U22" s="28"/>
      <c r="V22" s="28"/>
      <c r="W22" s="34"/>
      <c r="X22" s="28"/>
      <c r="Y22" s="34"/>
      <c r="Z22" s="34"/>
      <c r="AA22" s="34"/>
      <c r="AB22" s="34"/>
      <c r="AC22" s="34"/>
      <c r="AD22" s="34"/>
      <c r="AE22" s="44" t="str">
        <f t="shared" si="2"/>
        <v/>
      </c>
      <c r="AF22" s="34"/>
      <c r="AG22" s="34"/>
      <c r="AH22" s="34"/>
    </row>
    <row r="23" ht="15.75" customHeight="1" spans="1:34">
      <c r="A23" s="12" t="str">
        <f t="shared" si="3"/>
        <v/>
      </c>
      <c r="B23" s="13"/>
      <c r="C23" s="9"/>
      <c r="D23" s="9"/>
      <c r="E23" s="9"/>
      <c r="F23" s="9"/>
      <c r="G23" s="14"/>
      <c r="H23" s="14"/>
      <c r="I23" s="15">
        <f t="shared" si="4"/>
        <v>0</v>
      </c>
      <c r="J23" s="16"/>
      <c r="K23" s="63" t="str">
        <f t="shared" si="5"/>
        <v/>
      </c>
      <c r="L23" s="92" t="str">
        <f t="shared" si="6"/>
        <v/>
      </c>
      <c r="M23" s="27"/>
      <c r="O23" s="28"/>
      <c r="P23" s="28"/>
      <c r="Q23" s="28"/>
      <c r="R23" s="28"/>
      <c r="S23" s="28"/>
      <c r="T23" s="28"/>
      <c r="U23" s="28"/>
      <c r="V23" s="28"/>
      <c r="W23" s="34"/>
      <c r="X23" s="28"/>
      <c r="Y23" s="34"/>
      <c r="Z23" s="34"/>
      <c r="AA23" s="34"/>
      <c r="AB23" s="34"/>
      <c r="AC23" s="34"/>
      <c r="AD23" s="34"/>
      <c r="AE23" s="44" t="str">
        <f t="shared" si="2"/>
        <v/>
      </c>
      <c r="AF23" s="34"/>
      <c r="AG23" s="34"/>
      <c r="AH23" s="34"/>
    </row>
    <row r="24" ht="15.75" customHeight="1" spans="1:34">
      <c r="A24" s="12" t="str">
        <f t="shared" si="3"/>
        <v/>
      </c>
      <c r="B24" s="13"/>
      <c r="C24" s="9"/>
      <c r="D24" s="9"/>
      <c r="E24" s="9"/>
      <c r="F24" s="9"/>
      <c r="G24" s="14"/>
      <c r="H24" s="14"/>
      <c r="I24" s="15">
        <f t="shared" si="4"/>
        <v>0</v>
      </c>
      <c r="J24" s="16"/>
      <c r="K24" s="63" t="str">
        <f t="shared" si="5"/>
        <v/>
      </c>
      <c r="L24" s="92" t="str">
        <f t="shared" si="6"/>
        <v/>
      </c>
      <c r="M24" s="27"/>
      <c r="O24" s="28"/>
      <c r="P24" s="28"/>
      <c r="Q24" s="28"/>
      <c r="R24" s="28"/>
      <c r="S24" s="28"/>
      <c r="T24" s="28"/>
      <c r="U24" s="28"/>
      <c r="V24" s="28"/>
      <c r="W24" s="34"/>
      <c r="X24" s="28"/>
      <c r="Y24" s="34"/>
      <c r="Z24" s="34"/>
      <c r="AA24" s="34"/>
      <c r="AB24" s="34"/>
      <c r="AC24" s="34"/>
      <c r="AD24" s="34"/>
      <c r="AE24" s="44" t="str">
        <f t="shared" si="2"/>
        <v/>
      </c>
      <c r="AF24" s="34"/>
      <c r="AG24" s="34"/>
      <c r="AH24" s="34"/>
    </row>
    <row r="25" ht="15.75" customHeight="1" spans="1:34">
      <c r="A25" s="12" t="str">
        <f t="shared" si="3"/>
        <v/>
      </c>
      <c r="B25" s="13"/>
      <c r="C25" s="9"/>
      <c r="D25" s="9"/>
      <c r="E25" s="9"/>
      <c r="F25" s="9"/>
      <c r="G25" s="14"/>
      <c r="H25" s="14"/>
      <c r="I25" s="15">
        <f t="shared" si="4"/>
        <v>0</v>
      </c>
      <c r="J25" s="16"/>
      <c r="K25" s="63" t="str">
        <f t="shared" si="5"/>
        <v/>
      </c>
      <c r="L25" s="92" t="str">
        <f t="shared" si="6"/>
        <v/>
      </c>
      <c r="M25" s="27"/>
      <c r="O25" s="28"/>
      <c r="P25" s="28"/>
      <c r="Q25" s="28"/>
      <c r="R25" s="28"/>
      <c r="S25" s="28"/>
      <c r="T25" s="28"/>
      <c r="U25" s="28"/>
      <c r="V25" s="28"/>
      <c r="W25" s="34"/>
      <c r="X25" s="28"/>
      <c r="Y25" s="34"/>
      <c r="Z25" s="34"/>
      <c r="AA25" s="34"/>
      <c r="AB25" s="34"/>
      <c r="AC25" s="34"/>
      <c r="AD25" s="34"/>
      <c r="AE25" s="44" t="str">
        <f t="shared" si="2"/>
        <v/>
      </c>
      <c r="AF25" s="34"/>
      <c r="AG25" s="34"/>
      <c r="AH25" s="34"/>
    </row>
    <row r="26" ht="15.75" customHeight="1" spans="1:34">
      <c r="A26" s="12" t="str">
        <f t="shared" si="3"/>
        <v/>
      </c>
      <c r="B26" s="13"/>
      <c r="C26" s="9"/>
      <c r="D26" s="9"/>
      <c r="E26" s="9"/>
      <c r="F26" s="9"/>
      <c r="G26" s="14"/>
      <c r="H26" s="14"/>
      <c r="I26" s="15">
        <f t="shared" si="4"/>
        <v>0</v>
      </c>
      <c r="J26" s="16"/>
      <c r="K26" s="63" t="str">
        <f t="shared" si="5"/>
        <v/>
      </c>
      <c r="L26" s="92" t="str">
        <f t="shared" si="6"/>
        <v/>
      </c>
      <c r="M26" s="27"/>
      <c r="O26" s="28"/>
      <c r="P26" s="28"/>
      <c r="Q26" s="28"/>
      <c r="R26" s="28"/>
      <c r="S26" s="28"/>
      <c r="T26" s="28"/>
      <c r="U26" s="28"/>
      <c r="V26" s="28"/>
      <c r="W26" s="34"/>
      <c r="X26" s="28"/>
      <c r="Y26" s="34"/>
      <c r="Z26" s="34"/>
      <c r="AA26" s="34"/>
      <c r="AB26" s="34"/>
      <c r="AC26" s="34"/>
      <c r="AD26" s="34"/>
      <c r="AE26" s="44" t="str">
        <f t="shared" si="2"/>
        <v/>
      </c>
      <c r="AF26" s="34"/>
      <c r="AG26" s="34"/>
      <c r="AH26" s="34"/>
    </row>
    <row r="27" ht="15.75" customHeight="1" spans="1:14">
      <c r="A27" s="9" t="s">
        <v>741</v>
      </c>
      <c r="B27" s="9"/>
      <c r="C27" s="9"/>
      <c r="D27" s="27"/>
      <c r="E27" s="9"/>
      <c r="F27" s="9"/>
      <c r="G27" s="16">
        <f>SUM(G7:G26)</f>
        <v>0</v>
      </c>
      <c r="H27" s="16">
        <f>SUM(H7:H26)</f>
        <v>0</v>
      </c>
      <c r="I27" s="16">
        <f>SUM(I7:I26)</f>
        <v>0</v>
      </c>
      <c r="J27" s="16">
        <f>SUM(J7:J26)</f>
        <v>0</v>
      </c>
      <c r="K27" s="63" t="str">
        <f t="shared" si="5"/>
        <v/>
      </c>
      <c r="L27" s="92" t="str">
        <f t="shared" si="6"/>
        <v/>
      </c>
      <c r="M27" s="93"/>
      <c r="N27" s="94"/>
    </row>
    <row r="28" ht="15.75" customHeight="1" spans="1:10">
      <c r="A28" s="3" t="str">
        <f>基本信息输入表!$K$6&amp;"填表人："&amp;基本信息输入表!$M$92</f>
        <v>被评估单位填表人：</v>
      </c>
      <c r="J28" s="3" t="str">
        <f>"评估人员："&amp;基本信息输入表!$Q$92</f>
        <v>评估人员：</v>
      </c>
    </row>
    <row r="29" ht="15.75" customHeight="1" spans="1:1">
      <c r="A29" s="3" t="str">
        <f>"填表日期："&amp;YEAR(基本信息输入表!$O$92)&amp;"年"&amp;MONTH(基本信息输入表!$O$92)&amp;"月"&amp;DAY(基本信息输入表!$O$92)&amp;"日"</f>
        <v>填表日期：1900年1月0日</v>
      </c>
    </row>
    <row r="30" spans="14:14">
      <c r="N30" s="29" t="s">
        <v>466</v>
      </c>
    </row>
  </sheetData>
  <mergeCells count="25">
    <mergeCell ref="A2:M2"/>
    <mergeCell ref="A3:M3"/>
    <mergeCell ref="O4:T4"/>
    <mergeCell ref="U4:AA4"/>
    <mergeCell ref="AB4:AD4"/>
    <mergeCell ref="AE4:AH4"/>
    <mergeCell ref="A5:D5"/>
    <mergeCell ref="U5:W5"/>
    <mergeCell ref="X5:Y5"/>
    <mergeCell ref="A27:C27"/>
    <mergeCell ref="O5:O6"/>
    <mergeCell ref="P5:P6"/>
    <mergeCell ref="Q5:Q6"/>
    <mergeCell ref="R5:R6"/>
    <mergeCell ref="S5:S6"/>
    <mergeCell ref="T5:T6"/>
    <mergeCell ref="Z5:Z6"/>
    <mergeCell ref="AA5:AA6"/>
    <mergeCell ref="AB5:AB6"/>
    <mergeCell ref="AC5:AC6"/>
    <mergeCell ref="AD5:AD6"/>
    <mergeCell ref="AE5:AE6"/>
    <mergeCell ref="AF5:AF6"/>
    <mergeCell ref="AG5:AG6"/>
    <mergeCell ref="AH5:AH6"/>
  </mergeCells>
  <dataValidations count="3">
    <dataValidation type="list" allowBlank="1" showInputMessage="1" showErrorMessage="1" sqref="X7:X26">
      <formula1>基本信息输入表!$A$126:$A$128</formula1>
    </dataValidation>
    <dataValidation type="list" allowBlank="1" showInputMessage="1" showErrorMessage="1" sqref="O7:R26">
      <formula1>$A$108:$A$109</formula1>
    </dataValidation>
    <dataValidation type="list" allowBlank="1" showInputMessage="1" showErrorMessage="1" sqref="U7:V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5" fitToHeight="1000" orientation="landscape" horizontalDpi="300" verticalDpi="300"/>
  <headerFooter scaleWithDoc="0">
    <oddFooter>&amp;R&amp;"宋体,常规"&amp;10&amp;P/&amp;N</oddFoot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L29"/>
  <sheetViews>
    <sheetView workbookViewId="0">
      <selection activeCell="G22" sqref="G22"/>
    </sheetView>
  </sheetViews>
  <sheetFormatPr defaultColWidth="9" defaultRowHeight="13"/>
  <cols>
    <col min="1" max="1" width="4.625" style="75" customWidth="1"/>
    <col min="2" max="2" width="21.875" style="74" customWidth="1"/>
    <col min="3" max="3" width="16.375" style="74" customWidth="1"/>
    <col min="4" max="7" width="18.125" style="74" customWidth="1"/>
    <col min="8" max="8" width="15.875" style="74" customWidth="1"/>
    <col min="9" max="9" width="12.875" style="74" customWidth="1"/>
    <col min="10" max="10" width="7.375" style="74" customWidth="1"/>
    <col min="11" max="11" width="8.375" style="77" customWidth="1"/>
    <col min="12" max="12" width="13.625" style="74" customWidth="1"/>
    <col min="13" max="16384" width="9" style="74"/>
  </cols>
  <sheetData>
    <row r="1" s="74" customFormat="1" ht="30" customHeight="1" spans="1:12">
      <c r="A1" s="78" t="s">
        <v>1539</v>
      </c>
      <c r="B1" s="79"/>
      <c r="C1" s="79"/>
      <c r="D1" s="79"/>
      <c r="E1" s="79"/>
      <c r="F1" s="79"/>
      <c r="G1" s="79"/>
      <c r="H1" s="79"/>
      <c r="I1" s="79"/>
      <c r="J1" s="79"/>
      <c r="K1" s="79"/>
      <c r="L1" s="79"/>
    </row>
    <row r="2" s="74" customFormat="1" ht="14.25" customHeight="1" spans="1:12">
      <c r="A2" s="75" t="str">
        <f>"评估基准日："&amp;TEXT(基本信息输入表!M7,"yyyy年mm月dd日")</f>
        <v>评估基准日：2024年06月30日</v>
      </c>
      <c r="B2" s="75"/>
      <c r="C2" s="75"/>
      <c r="D2" s="75"/>
      <c r="E2" s="75"/>
      <c r="F2" s="75"/>
      <c r="G2" s="75"/>
      <c r="H2" s="75"/>
      <c r="I2" s="75"/>
      <c r="J2" s="75"/>
      <c r="K2" s="75"/>
      <c r="L2" s="75"/>
    </row>
    <row r="3" s="74" customFormat="1" ht="14.25" customHeight="1" spans="1:12">
      <c r="A3" s="75"/>
      <c r="K3" s="77"/>
      <c r="L3" s="56" t="s">
        <v>1540</v>
      </c>
    </row>
    <row r="4" s="74" customFormat="1" ht="14.25" customHeight="1" spans="1:12">
      <c r="A4" s="75"/>
      <c r="K4" s="77"/>
      <c r="L4" s="89"/>
    </row>
    <row r="5" s="74" customFormat="1" ht="14.25" customHeight="1" spans="1:12">
      <c r="A5" s="80" t="str">
        <f>基本信息输入表!K6&amp;"："&amp;基本信息输入表!M6</f>
        <v>被评估单位：贵州天然气能源投资股份有限公司</v>
      </c>
      <c r="K5" s="90"/>
      <c r="L5" s="89" t="s">
        <v>1473</v>
      </c>
    </row>
    <row r="6" s="75" customFormat="1" ht="16.5" customHeight="1" spans="1:12">
      <c r="A6" s="61" t="s">
        <v>1474</v>
      </c>
      <c r="B6" s="81" t="s">
        <v>1394</v>
      </c>
      <c r="C6" s="81" t="s">
        <v>1395</v>
      </c>
      <c r="D6" s="81" t="s">
        <v>1396</v>
      </c>
      <c r="E6" s="81" t="s">
        <v>1397</v>
      </c>
      <c r="F6" s="10" t="s">
        <v>440</v>
      </c>
      <c r="G6" s="10" t="s">
        <v>441</v>
      </c>
      <c r="H6" s="61" t="s">
        <v>1541</v>
      </c>
      <c r="I6" s="61" t="s">
        <v>1478</v>
      </c>
      <c r="J6" s="61" t="s">
        <v>1461</v>
      </c>
      <c r="K6" s="62" t="s">
        <v>865</v>
      </c>
      <c r="L6" s="61" t="s">
        <v>1479</v>
      </c>
    </row>
    <row r="7" s="76" customFormat="1" ht="15.6" customHeight="1" spans="1:12">
      <c r="A7" s="82">
        <v>1</v>
      </c>
      <c r="B7" s="83"/>
      <c r="C7" s="82"/>
      <c r="D7" s="84"/>
      <c r="E7" s="84"/>
      <c r="F7" s="84"/>
      <c r="G7" s="84"/>
      <c r="H7" s="85">
        <f>F7+G7</f>
        <v>0</v>
      </c>
      <c r="I7" s="63"/>
      <c r="J7" s="63" t="str">
        <f>IF(I7=H7,"",I7-H7)</f>
        <v/>
      </c>
      <c r="K7" s="64" t="str">
        <f>IF(OR(H7=0,I7=H7),"",ROUND(J7/ABS(H7),4))</f>
        <v/>
      </c>
      <c r="L7" s="82"/>
    </row>
    <row r="8" s="76" customFormat="1" ht="15.6" customHeight="1" spans="1:12">
      <c r="A8" s="82"/>
      <c r="B8" s="84"/>
      <c r="C8" s="82"/>
      <c r="D8" s="84"/>
      <c r="E8" s="84"/>
      <c r="F8" s="84"/>
      <c r="G8" s="84"/>
      <c r="H8" s="85">
        <f t="shared" ref="H8:H26" si="0">F8+G8</f>
        <v>0</v>
      </c>
      <c r="I8" s="63"/>
      <c r="J8" s="63" t="str">
        <f t="shared" ref="J8:J27" si="1">IF(I8=H8,"",I8-H8)</f>
        <v/>
      </c>
      <c r="K8" s="64" t="str">
        <f t="shared" ref="K8:K27" si="2">IF(OR(H8=0,I8=H8),"",ROUND(J8/ABS(H8),4))</f>
        <v/>
      </c>
      <c r="L8" s="82"/>
    </row>
    <row r="9" s="76" customFormat="1" ht="15.6" customHeight="1" spans="1:12">
      <c r="A9" s="82"/>
      <c r="B9" s="84"/>
      <c r="C9" s="82"/>
      <c r="D9" s="84"/>
      <c r="E9" s="84"/>
      <c r="F9" s="84"/>
      <c r="G9" s="84"/>
      <c r="H9" s="85">
        <f t="shared" si="0"/>
        <v>0</v>
      </c>
      <c r="I9" s="63"/>
      <c r="J9" s="63" t="str">
        <f t="shared" si="1"/>
        <v/>
      </c>
      <c r="K9" s="64" t="str">
        <f t="shared" si="2"/>
        <v/>
      </c>
      <c r="L9" s="82"/>
    </row>
    <row r="10" s="76" customFormat="1" ht="15.6" customHeight="1" spans="1:12">
      <c r="A10" s="82"/>
      <c r="B10" s="84"/>
      <c r="C10" s="82"/>
      <c r="D10" s="84"/>
      <c r="E10" s="84"/>
      <c r="F10" s="84"/>
      <c r="G10" s="84"/>
      <c r="H10" s="85">
        <f t="shared" si="0"/>
        <v>0</v>
      </c>
      <c r="I10" s="63"/>
      <c r="J10" s="63" t="str">
        <f t="shared" si="1"/>
        <v/>
      </c>
      <c r="K10" s="64" t="str">
        <f t="shared" si="2"/>
        <v/>
      </c>
      <c r="L10" s="82"/>
    </row>
    <row r="11" s="76" customFormat="1" ht="15.6" customHeight="1" spans="1:12">
      <c r="A11" s="82"/>
      <c r="B11" s="84"/>
      <c r="C11" s="82"/>
      <c r="D11" s="84"/>
      <c r="E11" s="84"/>
      <c r="F11" s="84"/>
      <c r="G11" s="84"/>
      <c r="H11" s="85">
        <f t="shared" si="0"/>
        <v>0</v>
      </c>
      <c r="I11" s="63"/>
      <c r="J11" s="63" t="str">
        <f t="shared" si="1"/>
        <v/>
      </c>
      <c r="K11" s="64" t="str">
        <f t="shared" si="2"/>
        <v/>
      </c>
      <c r="L11" s="82"/>
    </row>
    <row r="12" s="76" customFormat="1" ht="15.6" customHeight="1" spans="1:12">
      <c r="A12" s="82"/>
      <c r="B12" s="84"/>
      <c r="C12" s="82"/>
      <c r="D12" s="84"/>
      <c r="E12" s="84"/>
      <c r="F12" s="84"/>
      <c r="G12" s="84"/>
      <c r="H12" s="85">
        <f t="shared" si="0"/>
        <v>0</v>
      </c>
      <c r="I12" s="63"/>
      <c r="J12" s="63" t="str">
        <f t="shared" si="1"/>
        <v/>
      </c>
      <c r="K12" s="64" t="str">
        <f t="shared" si="2"/>
        <v/>
      </c>
      <c r="L12" s="82"/>
    </row>
    <row r="13" s="76" customFormat="1" ht="15.6" customHeight="1" spans="1:12">
      <c r="A13" s="82"/>
      <c r="B13" s="84"/>
      <c r="C13" s="82"/>
      <c r="D13" s="84"/>
      <c r="E13" s="84"/>
      <c r="F13" s="84"/>
      <c r="G13" s="84"/>
      <c r="H13" s="85">
        <f t="shared" si="0"/>
        <v>0</v>
      </c>
      <c r="I13" s="63"/>
      <c r="J13" s="63" t="str">
        <f t="shared" si="1"/>
        <v/>
      </c>
      <c r="K13" s="64" t="str">
        <f t="shared" si="2"/>
        <v/>
      </c>
      <c r="L13" s="82"/>
    </row>
    <row r="14" s="76" customFormat="1" ht="15.6" customHeight="1" spans="1:12">
      <c r="A14" s="82"/>
      <c r="B14" s="84"/>
      <c r="C14" s="82"/>
      <c r="D14" s="84"/>
      <c r="E14" s="84"/>
      <c r="F14" s="84"/>
      <c r="G14" s="84"/>
      <c r="H14" s="85">
        <f t="shared" si="0"/>
        <v>0</v>
      </c>
      <c r="I14" s="63"/>
      <c r="J14" s="63" t="str">
        <f t="shared" si="1"/>
        <v/>
      </c>
      <c r="K14" s="64" t="str">
        <f t="shared" si="2"/>
        <v/>
      </c>
      <c r="L14" s="82"/>
    </row>
    <row r="15" s="76" customFormat="1" ht="15.6" customHeight="1" spans="1:12">
      <c r="A15" s="82"/>
      <c r="B15" s="84"/>
      <c r="C15" s="82"/>
      <c r="D15" s="84"/>
      <c r="E15" s="84"/>
      <c r="F15" s="84"/>
      <c r="G15" s="84"/>
      <c r="H15" s="85">
        <f t="shared" si="0"/>
        <v>0</v>
      </c>
      <c r="I15" s="63"/>
      <c r="J15" s="63" t="str">
        <f t="shared" si="1"/>
        <v/>
      </c>
      <c r="K15" s="64" t="str">
        <f t="shared" si="2"/>
        <v/>
      </c>
      <c r="L15" s="82"/>
    </row>
    <row r="16" s="76" customFormat="1" ht="15.6" customHeight="1" spans="1:12">
      <c r="A16" s="82"/>
      <c r="B16" s="84"/>
      <c r="C16" s="82"/>
      <c r="D16" s="84"/>
      <c r="E16" s="84"/>
      <c r="F16" s="84"/>
      <c r="G16" s="84"/>
      <c r="H16" s="85">
        <f t="shared" si="0"/>
        <v>0</v>
      </c>
      <c r="I16" s="63"/>
      <c r="J16" s="63" t="str">
        <f t="shared" si="1"/>
        <v/>
      </c>
      <c r="K16" s="64" t="str">
        <f t="shared" si="2"/>
        <v/>
      </c>
      <c r="L16" s="82"/>
    </row>
    <row r="17" s="76" customFormat="1" ht="15.6" customHeight="1" spans="1:12">
      <c r="A17" s="82"/>
      <c r="B17" s="84"/>
      <c r="C17" s="82"/>
      <c r="D17" s="84"/>
      <c r="E17" s="84"/>
      <c r="F17" s="84"/>
      <c r="G17" s="84"/>
      <c r="H17" s="85">
        <f t="shared" si="0"/>
        <v>0</v>
      </c>
      <c r="I17" s="63"/>
      <c r="J17" s="63" t="str">
        <f t="shared" si="1"/>
        <v/>
      </c>
      <c r="K17" s="64" t="str">
        <f t="shared" si="2"/>
        <v/>
      </c>
      <c r="L17" s="82"/>
    </row>
    <row r="18" s="76" customFormat="1" ht="15.6" customHeight="1" spans="1:12">
      <c r="A18" s="82"/>
      <c r="B18" s="84"/>
      <c r="C18" s="82"/>
      <c r="D18" s="84"/>
      <c r="E18" s="84"/>
      <c r="F18" s="84"/>
      <c r="G18" s="84"/>
      <c r="H18" s="85">
        <f t="shared" si="0"/>
        <v>0</v>
      </c>
      <c r="I18" s="63"/>
      <c r="J18" s="63" t="str">
        <f t="shared" si="1"/>
        <v/>
      </c>
      <c r="K18" s="64" t="str">
        <f t="shared" si="2"/>
        <v/>
      </c>
      <c r="L18" s="82"/>
    </row>
    <row r="19" s="76" customFormat="1" ht="15.6" customHeight="1" spans="1:12">
      <c r="A19" s="82"/>
      <c r="B19" s="84"/>
      <c r="C19" s="82"/>
      <c r="D19" s="84"/>
      <c r="E19" s="84"/>
      <c r="F19" s="84"/>
      <c r="G19" s="84"/>
      <c r="H19" s="85">
        <f t="shared" si="0"/>
        <v>0</v>
      </c>
      <c r="I19" s="63"/>
      <c r="J19" s="63" t="str">
        <f t="shared" si="1"/>
        <v/>
      </c>
      <c r="K19" s="64" t="str">
        <f t="shared" si="2"/>
        <v/>
      </c>
      <c r="L19" s="82"/>
    </row>
    <row r="20" s="76" customFormat="1" ht="15.6" customHeight="1" spans="1:12">
      <c r="A20" s="82"/>
      <c r="B20" s="84"/>
      <c r="C20" s="82"/>
      <c r="D20" s="84"/>
      <c r="E20" s="84"/>
      <c r="F20" s="84"/>
      <c r="G20" s="84"/>
      <c r="H20" s="85">
        <f t="shared" si="0"/>
        <v>0</v>
      </c>
      <c r="I20" s="63"/>
      <c r="J20" s="63" t="str">
        <f t="shared" si="1"/>
        <v/>
      </c>
      <c r="K20" s="64" t="str">
        <f t="shared" si="2"/>
        <v/>
      </c>
      <c r="L20" s="82"/>
    </row>
    <row r="21" s="76" customFormat="1" ht="15.6" customHeight="1" spans="1:12">
      <c r="A21" s="82"/>
      <c r="B21" s="84"/>
      <c r="C21" s="82"/>
      <c r="D21" s="84"/>
      <c r="E21" s="84"/>
      <c r="F21" s="84"/>
      <c r="G21" s="84"/>
      <c r="H21" s="85">
        <f t="shared" si="0"/>
        <v>0</v>
      </c>
      <c r="I21" s="63"/>
      <c r="J21" s="63" t="str">
        <f t="shared" si="1"/>
        <v/>
      </c>
      <c r="K21" s="64" t="str">
        <f t="shared" si="2"/>
        <v/>
      </c>
      <c r="L21" s="82"/>
    </row>
    <row r="22" s="76" customFormat="1" ht="15.6" customHeight="1" spans="1:12">
      <c r="A22" s="82"/>
      <c r="B22" s="84"/>
      <c r="C22" s="82"/>
      <c r="D22" s="84"/>
      <c r="E22" s="84"/>
      <c r="F22" s="84"/>
      <c r="G22" s="84"/>
      <c r="H22" s="85">
        <f t="shared" si="0"/>
        <v>0</v>
      </c>
      <c r="I22" s="63"/>
      <c r="J22" s="63" t="str">
        <f t="shared" si="1"/>
        <v/>
      </c>
      <c r="K22" s="64" t="str">
        <f t="shared" si="2"/>
        <v/>
      </c>
      <c r="L22" s="82"/>
    </row>
    <row r="23" s="76" customFormat="1" ht="15.6" customHeight="1" spans="1:12">
      <c r="A23" s="82"/>
      <c r="B23" s="84"/>
      <c r="C23" s="82"/>
      <c r="D23" s="84"/>
      <c r="E23" s="84"/>
      <c r="F23" s="84"/>
      <c r="G23" s="84"/>
      <c r="H23" s="85">
        <f t="shared" si="0"/>
        <v>0</v>
      </c>
      <c r="I23" s="63"/>
      <c r="J23" s="63" t="str">
        <f t="shared" si="1"/>
        <v/>
      </c>
      <c r="K23" s="64" t="str">
        <f t="shared" si="2"/>
        <v/>
      </c>
      <c r="L23" s="82"/>
    </row>
    <row r="24" s="76" customFormat="1" ht="15.6" customHeight="1" spans="1:12">
      <c r="A24" s="82"/>
      <c r="B24" s="84"/>
      <c r="C24" s="82"/>
      <c r="D24" s="84"/>
      <c r="E24" s="84"/>
      <c r="F24" s="84"/>
      <c r="G24" s="84"/>
      <c r="H24" s="85">
        <f t="shared" si="0"/>
        <v>0</v>
      </c>
      <c r="I24" s="63"/>
      <c r="J24" s="63" t="str">
        <f t="shared" si="1"/>
        <v/>
      </c>
      <c r="K24" s="64" t="str">
        <f t="shared" si="2"/>
        <v/>
      </c>
      <c r="L24" s="82"/>
    </row>
    <row r="25" s="76" customFormat="1" ht="15.6" customHeight="1" spans="1:12">
      <c r="A25" s="82"/>
      <c r="B25" s="84"/>
      <c r="C25" s="82"/>
      <c r="D25" s="84"/>
      <c r="E25" s="84"/>
      <c r="F25" s="84"/>
      <c r="G25" s="84"/>
      <c r="H25" s="85">
        <f t="shared" si="0"/>
        <v>0</v>
      </c>
      <c r="I25" s="63"/>
      <c r="J25" s="63" t="str">
        <f t="shared" si="1"/>
        <v/>
      </c>
      <c r="K25" s="64" t="str">
        <f t="shared" si="2"/>
        <v/>
      </c>
      <c r="L25" s="82"/>
    </row>
    <row r="26" s="75" customFormat="1" ht="15.6" customHeight="1" spans="1:12">
      <c r="A26" s="61"/>
      <c r="B26" s="61"/>
      <c r="C26" s="61"/>
      <c r="D26" s="61"/>
      <c r="E26" s="61"/>
      <c r="F26" s="61"/>
      <c r="G26" s="61"/>
      <c r="H26" s="85">
        <f t="shared" si="0"/>
        <v>0</v>
      </c>
      <c r="I26" s="61"/>
      <c r="J26" s="63" t="str">
        <f t="shared" si="1"/>
        <v/>
      </c>
      <c r="K26" s="64" t="str">
        <f t="shared" si="2"/>
        <v/>
      </c>
      <c r="L26" s="61"/>
    </row>
    <row r="27" s="74" customFormat="1" ht="15.6" customHeight="1" spans="1:12">
      <c r="A27" s="86" t="s">
        <v>867</v>
      </c>
      <c r="B27" s="86"/>
      <c r="C27" s="87"/>
      <c r="D27" s="87"/>
      <c r="E27" s="87"/>
      <c r="F27" s="87"/>
      <c r="G27" s="87"/>
      <c r="H27" s="88">
        <f>SUM(H7:H26)</f>
        <v>0</v>
      </c>
      <c r="I27" s="88">
        <f>SUM(I7:I26)</f>
        <v>0</v>
      </c>
      <c r="J27" s="63" t="str">
        <f t="shared" si="1"/>
        <v/>
      </c>
      <c r="K27" s="64" t="str">
        <f t="shared" si="2"/>
        <v/>
      </c>
      <c r="L27" s="91"/>
    </row>
    <row r="28" s="48" customFormat="1" ht="14.25" customHeight="1" spans="1:5">
      <c r="A28" s="48" t="s">
        <v>870</v>
      </c>
      <c r="E28" s="48" t="s">
        <v>871</v>
      </c>
    </row>
    <row r="29" s="48" customFormat="1" ht="14.25" customHeight="1" spans="1:1">
      <c r="A29" s="55" t="s">
        <v>872</v>
      </c>
    </row>
  </sheetData>
  <mergeCells count="3">
    <mergeCell ref="A1:L1"/>
    <mergeCell ref="A2:L2"/>
    <mergeCell ref="A27:B27"/>
  </mergeCells>
  <hyperlinks>
    <hyperlink ref="L3" location="基本情况!A1" display="表6-3"/>
  </hyperlinks>
  <pageMargins left="0.75" right="0.75" top="1" bottom="1" header="0.5" footer="0.5"/>
  <pageSetup paperSize="9"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L29"/>
  <sheetViews>
    <sheetView showGridLines="0" workbookViewId="0">
      <selection activeCell="I6" sqref="I6:J21"/>
    </sheetView>
  </sheetViews>
  <sheetFormatPr defaultColWidth="9" defaultRowHeight="15.75" customHeight="1"/>
  <cols>
    <col min="1" max="1" width="5.125" style="3" customWidth="1"/>
    <col min="2" max="2" width="18.75" style="3" customWidth="1"/>
    <col min="3" max="3" width="14" style="3" customWidth="1"/>
    <col min="4" max="4" width="12.5" style="3" customWidth="1"/>
    <col min="5" max="6" width="15.625" style="3" customWidth="1" outlineLevel="1"/>
    <col min="7" max="10" width="15.625" style="3" customWidth="1"/>
    <col min="11" max="11" width="10.25" style="3" customWidth="1"/>
    <col min="12" max="12" width="9" style="3"/>
    <col min="13" max="16" width="5.625" style="4" customWidth="1" outlineLevel="1"/>
    <col min="17" max="17" width="14.75" style="4" customWidth="1" outlineLevel="1"/>
    <col min="18" max="18" width="13.625" style="4" customWidth="1"/>
    <col min="19" max="20" width="5.625" style="4" customWidth="1" outlineLevel="1"/>
    <col min="21" max="21" width="7.25" style="4" customWidth="1" outlineLevel="1"/>
    <col min="22" max="22" width="5.625" style="4" customWidth="1" outlineLevel="1"/>
    <col min="23" max="24" width="8.625" style="4" customWidth="1" outlineLevel="1"/>
    <col min="25" max="25" width="14.625" style="4" customWidth="1" outlineLevel="1"/>
    <col min="26" max="26" width="13.625" style="4" customWidth="1"/>
    <col min="27" max="27" width="10.75" style="4" customWidth="1" outlineLevel="1"/>
    <col min="28" max="28" width="8.625" style="4" customWidth="1" outlineLevel="1"/>
    <col min="29" max="29" width="13.75" style="4" customWidth="1"/>
    <col min="30" max="32" width="13.625" style="4" customWidth="1" outlineLevel="1"/>
    <col min="33" max="33" width="13.625" style="4" customWidth="1"/>
    <col min="34" max="65" width="9" style="3"/>
    <col min="66" max="71" width="5.625" style="4" customWidth="1" outlineLevel="1"/>
    <col min="72" max="72" width="14.75" style="4" customWidth="1" outlineLevel="1"/>
    <col min="73" max="73" width="13.625" style="4" customWidth="1"/>
    <col min="74" max="77" width="5.625" style="4" customWidth="1" outlineLevel="1"/>
    <col min="78" max="79" width="7.25" style="4" customWidth="1" outlineLevel="1"/>
    <col min="80" max="80" width="5.625" style="4" customWidth="1" outlineLevel="1"/>
    <col min="81" max="84" width="8.625" style="4" customWidth="1" outlineLevel="1"/>
    <col min="85" max="85" width="14.625" style="4" customWidth="1" outlineLevel="1"/>
    <col min="86" max="86" width="13.625" style="4" customWidth="1"/>
    <col min="87" max="88" width="8.625" style="4" customWidth="1" outlineLevel="1"/>
    <col min="89" max="90" width="11.25" style="4" customWidth="1" outlineLevel="1"/>
    <col min="91" max="105" width="8.625" style="4" hidden="1" customWidth="1" outlineLevel="2"/>
    <col min="106" max="106" width="8.625" style="4" customWidth="1" outlineLevel="1" collapsed="1"/>
    <col min="107" max="108" width="8.625" style="4" customWidth="1" outlineLevel="1"/>
    <col min="109" max="109" width="8.625" style="4" customWidth="1"/>
    <col min="110" max="110" width="13.75" style="4" customWidth="1"/>
    <col min="111" max="115" width="13.625" style="4" customWidth="1" outlineLevel="1"/>
    <col min="116" max="116" width="13.625" style="4" customWidth="1"/>
    <col min="117" max="16384" width="9" style="3"/>
  </cols>
  <sheetData>
    <row r="1" customHeight="1" spans="1:1">
      <c r="A1" s="5" t="s">
        <v>435</v>
      </c>
    </row>
    <row r="2" s="1" customFormat="1" ht="30" customHeight="1" spans="1:116">
      <c r="A2" s="6" t="s">
        <v>1542</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c r="AG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row>
    <row r="3" customHeight="1" spans="1:33">
      <c r="A3" s="2" t="str">
        <f>"评估基准日："&amp;TEXT(基本信息输入表!M7,"yyyy年mm月dd日")</f>
        <v>评估基准日：2024年06月30日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c r="AF3" s="18"/>
      <c r="AG3" s="18"/>
    </row>
    <row r="4" ht="14.1" customHeight="1" spans="1:116">
      <c r="A4" s="2"/>
      <c r="B4" s="2"/>
      <c r="C4" s="2"/>
      <c r="D4" s="2"/>
      <c r="E4" s="2"/>
      <c r="F4" s="2"/>
      <c r="G4" s="2"/>
      <c r="H4" s="2"/>
      <c r="I4" s="2"/>
      <c r="J4" s="2"/>
      <c r="K4" s="19" t="s">
        <v>1543</v>
      </c>
      <c r="M4" s="20" t="s">
        <v>598</v>
      </c>
      <c r="N4" s="20"/>
      <c r="O4" s="20"/>
      <c r="P4" s="20"/>
      <c r="Q4" s="20"/>
      <c r="R4" s="20"/>
      <c r="S4" s="30" t="s">
        <v>599</v>
      </c>
      <c r="T4" s="31"/>
      <c r="U4" s="31"/>
      <c r="V4" s="31"/>
      <c r="W4" s="31"/>
      <c r="X4" s="31"/>
      <c r="Y4" s="31"/>
      <c r="Z4" s="32"/>
      <c r="AA4" s="36" t="s">
        <v>600</v>
      </c>
      <c r="AB4" s="36"/>
      <c r="AC4" s="37"/>
      <c r="AD4" s="33" t="s">
        <v>601</v>
      </c>
      <c r="AE4" s="33"/>
      <c r="AF4" s="33"/>
      <c r="AG4" s="33"/>
      <c r="BN4" s="20" t="s">
        <v>598</v>
      </c>
      <c r="BO4" s="20"/>
      <c r="BP4" s="20"/>
      <c r="BQ4" s="20"/>
      <c r="BR4" s="20"/>
      <c r="BS4" s="20"/>
      <c r="BT4" s="20"/>
      <c r="BU4" s="20"/>
      <c r="BV4" s="30" t="s">
        <v>599</v>
      </c>
      <c r="BW4" s="31"/>
      <c r="BX4" s="31"/>
      <c r="BY4" s="31"/>
      <c r="BZ4" s="31"/>
      <c r="CA4" s="31"/>
      <c r="CB4" s="31"/>
      <c r="CC4" s="31"/>
      <c r="CD4" s="31"/>
      <c r="CE4" s="31"/>
      <c r="CF4" s="31"/>
      <c r="CG4" s="31"/>
      <c r="CH4" s="32"/>
      <c r="CI4" s="68" t="s">
        <v>600</v>
      </c>
      <c r="CJ4" s="36"/>
      <c r="CK4" s="36"/>
      <c r="CL4" s="36"/>
      <c r="CM4" s="36"/>
      <c r="CN4" s="36"/>
      <c r="CO4" s="36"/>
      <c r="CP4" s="36"/>
      <c r="CQ4" s="36"/>
      <c r="CR4" s="36"/>
      <c r="CS4" s="36"/>
      <c r="CT4" s="36"/>
      <c r="CU4" s="36"/>
      <c r="CV4" s="36"/>
      <c r="CW4" s="36"/>
      <c r="CX4" s="36"/>
      <c r="CY4" s="36"/>
      <c r="CZ4" s="36"/>
      <c r="DA4" s="36"/>
      <c r="DB4" s="36"/>
      <c r="DC4" s="36"/>
      <c r="DD4" s="36"/>
      <c r="DE4" s="36"/>
      <c r="DF4" s="37"/>
      <c r="DG4" s="33" t="s">
        <v>601</v>
      </c>
      <c r="DH4" s="33"/>
      <c r="DI4" s="33"/>
      <c r="DJ4" s="33"/>
      <c r="DK4" s="33"/>
      <c r="DL4" s="33"/>
    </row>
    <row r="5" customHeight="1" spans="1:116">
      <c r="A5" s="7" t="str">
        <f>基本信息输入表!K6&amp;"："&amp;基本信息输入表!M6</f>
        <v>被评估单位：贵州天然气能源投资股份有限公司</v>
      </c>
      <c r="B5" s="7"/>
      <c r="C5" s="7"/>
      <c r="D5" s="7"/>
      <c r="E5" s="8"/>
      <c r="F5" s="8"/>
      <c r="K5" s="21" t="s">
        <v>469</v>
      </c>
      <c r="M5" s="20" t="s">
        <v>602</v>
      </c>
      <c r="N5" s="22" t="s">
        <v>913</v>
      </c>
      <c r="O5" s="23" t="s">
        <v>630</v>
      </c>
      <c r="P5" s="23" t="s">
        <v>604</v>
      </c>
      <c r="Q5" s="20" t="s">
        <v>605</v>
      </c>
      <c r="R5" s="20"/>
      <c r="S5" s="30" t="s">
        <v>606</v>
      </c>
      <c r="T5" s="31"/>
      <c r="U5" s="31"/>
      <c r="V5" s="32"/>
      <c r="W5" s="33" t="s">
        <v>607</v>
      </c>
      <c r="X5" s="33"/>
      <c r="Y5" s="33" t="s">
        <v>608</v>
      </c>
      <c r="Z5" s="38"/>
      <c r="AA5" s="39" t="s">
        <v>1456</v>
      </c>
      <c r="AB5" s="20" t="s">
        <v>443</v>
      </c>
      <c r="AC5" s="40"/>
      <c r="AD5" s="38" t="s">
        <v>610</v>
      </c>
      <c r="AE5" s="38" t="s">
        <v>611</v>
      </c>
      <c r="AF5" s="33" t="s">
        <v>612</v>
      </c>
      <c r="AG5" s="38"/>
      <c r="BN5" s="20" t="s">
        <v>602</v>
      </c>
      <c r="BO5" s="20" t="s">
        <v>654</v>
      </c>
      <c r="BP5" s="20" t="s">
        <v>696</v>
      </c>
      <c r="BQ5" s="20" t="s">
        <v>655</v>
      </c>
      <c r="BR5" s="23" t="s">
        <v>630</v>
      </c>
      <c r="BS5" s="23" t="s">
        <v>604</v>
      </c>
      <c r="BT5" s="20" t="s">
        <v>605</v>
      </c>
      <c r="BU5" s="20"/>
      <c r="BV5" s="30" t="s">
        <v>606</v>
      </c>
      <c r="BW5" s="31"/>
      <c r="BX5" s="31"/>
      <c r="BY5" s="31"/>
      <c r="BZ5" s="31"/>
      <c r="CA5" s="31"/>
      <c r="CB5" s="32"/>
      <c r="CC5" s="33" t="s">
        <v>607</v>
      </c>
      <c r="CD5" s="33"/>
      <c r="CE5" s="33" t="s">
        <v>656</v>
      </c>
      <c r="CF5" s="33"/>
      <c r="CG5" s="33" t="s">
        <v>608</v>
      </c>
      <c r="CH5" s="38"/>
      <c r="CI5" s="20" t="s">
        <v>609</v>
      </c>
      <c r="CJ5" s="20" t="s">
        <v>657</v>
      </c>
      <c r="CK5" s="20"/>
      <c r="CL5" s="20"/>
      <c r="CM5" s="69" t="s">
        <v>823</v>
      </c>
      <c r="CN5" s="70"/>
      <c r="CO5" s="70"/>
      <c r="CP5" s="70"/>
      <c r="CQ5" s="70"/>
      <c r="CR5" s="70"/>
      <c r="CS5" s="70"/>
      <c r="CT5" s="70"/>
      <c r="CU5" s="70"/>
      <c r="CV5" s="70"/>
      <c r="CW5" s="70"/>
      <c r="CX5" s="70"/>
      <c r="CY5" s="70"/>
      <c r="CZ5" s="70"/>
      <c r="DA5" s="70"/>
      <c r="DB5" s="71"/>
      <c r="DC5" s="20" t="s">
        <v>443</v>
      </c>
      <c r="DD5" s="20"/>
      <c r="DE5" s="20"/>
      <c r="DF5" s="72"/>
      <c r="DG5" s="33" t="s">
        <v>444</v>
      </c>
      <c r="DH5" s="33"/>
      <c r="DI5" s="30" t="s">
        <v>611</v>
      </c>
      <c r="DJ5" s="32"/>
      <c r="DK5" s="33" t="s">
        <v>612</v>
      </c>
      <c r="DL5" s="73"/>
    </row>
    <row r="6" s="2" customFormat="1" customHeight="1" spans="1:116">
      <c r="A6" s="9" t="s">
        <v>470</v>
      </c>
      <c r="B6" s="9" t="s">
        <v>691</v>
      </c>
      <c r="C6" s="9" t="s">
        <v>731</v>
      </c>
      <c r="D6" s="9" t="s">
        <v>706</v>
      </c>
      <c r="E6" s="10" t="s">
        <v>440</v>
      </c>
      <c r="F6" s="10" t="s">
        <v>441</v>
      </c>
      <c r="G6" s="9" t="s">
        <v>442</v>
      </c>
      <c r="H6" s="9" t="s">
        <v>443</v>
      </c>
      <c r="I6" s="61" t="s">
        <v>1461</v>
      </c>
      <c r="J6" s="62" t="s">
        <v>865</v>
      </c>
      <c r="K6" s="9" t="s">
        <v>588</v>
      </c>
      <c r="M6" s="20"/>
      <c r="N6" s="20"/>
      <c r="O6" s="20"/>
      <c r="P6" s="20"/>
      <c r="Q6" s="20"/>
      <c r="R6" s="20"/>
      <c r="S6" s="33" t="s">
        <v>617</v>
      </c>
      <c r="T6" s="33" t="s">
        <v>618</v>
      </c>
      <c r="U6" s="33" t="s">
        <v>620</v>
      </c>
      <c r="V6" s="30" t="s">
        <v>621</v>
      </c>
      <c r="W6" s="33" t="s">
        <v>622</v>
      </c>
      <c r="X6" s="33" t="s">
        <v>623</v>
      </c>
      <c r="Y6" s="33"/>
      <c r="Z6" s="41"/>
      <c r="AA6" s="42"/>
      <c r="AB6" s="20"/>
      <c r="AC6" s="43"/>
      <c r="AD6" s="41"/>
      <c r="AE6" s="41"/>
      <c r="AF6" s="33"/>
      <c r="AG6" s="41"/>
      <c r="BN6" s="20"/>
      <c r="BO6" s="20"/>
      <c r="BP6" s="20"/>
      <c r="BQ6" s="20"/>
      <c r="BR6" s="20"/>
      <c r="BS6" s="20"/>
      <c r="BT6" s="20"/>
      <c r="BU6" s="20"/>
      <c r="BV6" s="33" t="s">
        <v>617</v>
      </c>
      <c r="BW6" s="33" t="s">
        <v>633</v>
      </c>
      <c r="BX6" s="33" t="s">
        <v>618</v>
      </c>
      <c r="BY6" s="33" t="s">
        <v>1544</v>
      </c>
      <c r="BZ6" s="33" t="s">
        <v>667</v>
      </c>
      <c r="CA6" s="33" t="s">
        <v>620</v>
      </c>
      <c r="CB6" s="30" t="s">
        <v>621</v>
      </c>
      <c r="CC6" s="33" t="s">
        <v>622</v>
      </c>
      <c r="CD6" s="33" t="s">
        <v>623</v>
      </c>
      <c r="CE6" s="33" t="s">
        <v>622</v>
      </c>
      <c r="CF6" s="33" t="s">
        <v>668</v>
      </c>
      <c r="CG6" s="33"/>
      <c r="CH6" s="41"/>
      <c r="CI6" s="20"/>
      <c r="CJ6" s="20" t="s">
        <v>669</v>
      </c>
      <c r="CK6" s="20" t="s">
        <v>826</v>
      </c>
      <c r="CL6" s="20" t="s">
        <v>670</v>
      </c>
      <c r="CM6" s="20"/>
      <c r="CN6" s="20"/>
      <c r="CO6" s="20"/>
      <c r="CP6" s="20"/>
      <c r="CQ6" s="20"/>
      <c r="CR6" s="20"/>
      <c r="CS6" s="20"/>
      <c r="CT6" s="20"/>
      <c r="CU6" s="20"/>
      <c r="CV6" s="20"/>
      <c r="CW6" s="20"/>
      <c r="CX6" s="20"/>
      <c r="CY6" s="20"/>
      <c r="CZ6" s="20"/>
      <c r="DA6" s="20"/>
      <c r="DB6" s="20"/>
      <c r="DC6" s="20" t="s">
        <v>838</v>
      </c>
      <c r="DD6" s="20" t="s">
        <v>839</v>
      </c>
      <c r="DE6" s="20" t="s">
        <v>840</v>
      </c>
      <c r="DF6" s="37"/>
      <c r="DG6" s="33" t="s">
        <v>841</v>
      </c>
      <c r="DH6" s="33" t="s">
        <v>842</v>
      </c>
      <c r="DI6" s="33" t="s">
        <v>838</v>
      </c>
      <c r="DJ6" s="33" t="s">
        <v>840</v>
      </c>
      <c r="DK6" s="33"/>
      <c r="DL6" s="32"/>
    </row>
    <row r="7" customHeight="1" spans="1:88">
      <c r="A7" s="12" t="str">
        <f>IF(B7="","",ROW()-6)</f>
        <v/>
      </c>
      <c r="B7" s="13"/>
      <c r="C7" s="16"/>
      <c r="D7" s="16"/>
      <c r="E7" s="16"/>
      <c r="F7" s="16"/>
      <c r="G7" s="16">
        <f>E7+F7</f>
        <v>0</v>
      </c>
      <c r="H7" s="16"/>
      <c r="I7" s="63" t="str">
        <f>IF(H7=G7,"",H7-G7)</f>
        <v/>
      </c>
      <c r="J7" s="64" t="str">
        <f>IF(OR(G7=0,H7=G7),"",ROUND(I7/ABS(G7),4))</f>
        <v/>
      </c>
      <c r="K7" s="27"/>
      <c r="M7" s="28"/>
      <c r="N7" s="28"/>
      <c r="O7" s="28"/>
      <c r="P7" s="28"/>
      <c r="Q7" s="28"/>
      <c r="R7" s="28"/>
      <c r="S7" s="28"/>
      <c r="T7" s="28"/>
      <c r="U7" s="34"/>
      <c r="V7" s="34"/>
      <c r="W7" s="28"/>
      <c r="X7" s="34"/>
      <c r="Y7" s="34"/>
      <c r="Z7" s="34"/>
      <c r="AA7" s="34"/>
      <c r="AB7" s="34"/>
      <c r="AC7" s="34"/>
      <c r="AD7" s="44" t="str">
        <f t="shared" ref="AD7:AD26" si="0">IFERROR((AB7-G8)/(G8)*100,"")</f>
        <v/>
      </c>
      <c r="AE7" s="34"/>
      <c r="AF7" s="34"/>
      <c r="AG7" s="34"/>
      <c r="BN7" s="66"/>
      <c r="BO7" s="66"/>
      <c r="BP7" s="66"/>
      <c r="BQ7" s="66"/>
      <c r="BR7" s="66"/>
      <c r="BS7" s="66"/>
      <c r="BT7" s="67"/>
      <c r="BU7" s="67"/>
      <c r="BV7" s="66"/>
      <c r="BW7" s="66"/>
      <c r="BX7" s="66"/>
      <c r="BY7" s="66"/>
      <c r="BZ7" s="66"/>
      <c r="CC7" s="67" t="s">
        <v>1545</v>
      </c>
      <c r="CE7" s="4" t="s">
        <v>1546</v>
      </c>
      <c r="CJ7" s="4" t="s">
        <v>208</v>
      </c>
    </row>
    <row r="8" customHeight="1" spans="1:79">
      <c r="A8" s="12" t="str">
        <f t="shared" ref="A8:A25" si="1">IF(B8="","",ROW()-6)</f>
        <v/>
      </c>
      <c r="B8" s="13"/>
      <c r="C8" s="16"/>
      <c r="D8" s="16"/>
      <c r="E8" s="16"/>
      <c r="F8" s="16"/>
      <c r="G8" s="16">
        <f t="shared" ref="G8:G25" si="2">E8+F8</f>
        <v>0</v>
      </c>
      <c r="H8" s="16"/>
      <c r="I8" s="63" t="str">
        <f t="shared" ref="I8:I26" si="3">IF(H8=G8,"",H8-G8)</f>
        <v/>
      </c>
      <c r="J8" s="64" t="str">
        <f t="shared" ref="J8:J26" si="4">IF(OR(G8=0,H8=G8),"",ROUND(I8/ABS(G8),4))</f>
        <v/>
      </c>
      <c r="K8" s="27"/>
      <c r="M8" s="28"/>
      <c r="N8" s="28"/>
      <c r="O8" s="28"/>
      <c r="P8" s="28"/>
      <c r="Q8" s="28"/>
      <c r="R8" s="28"/>
      <c r="S8" s="28"/>
      <c r="T8" s="28"/>
      <c r="U8" s="35"/>
      <c r="V8" s="34"/>
      <c r="W8" s="28"/>
      <c r="X8" s="34"/>
      <c r="Y8" s="34"/>
      <c r="Z8" s="34"/>
      <c r="AA8" s="34"/>
      <c r="AB8" s="34"/>
      <c r="AC8" s="34"/>
      <c r="AD8" s="44" t="str">
        <f t="shared" si="0"/>
        <v/>
      </c>
      <c r="AE8" s="34"/>
      <c r="AF8" s="34"/>
      <c r="AG8" s="34"/>
      <c r="BN8" s="66"/>
      <c r="BO8" s="66"/>
      <c r="BP8" s="66"/>
      <c r="BQ8" s="66"/>
      <c r="BR8" s="66"/>
      <c r="BS8" s="66"/>
      <c r="BT8" s="67"/>
      <c r="BU8" s="67"/>
      <c r="BV8" s="66"/>
      <c r="BW8" s="66"/>
      <c r="BX8" s="66"/>
      <c r="BY8" s="66"/>
      <c r="BZ8" s="66"/>
      <c r="CA8" s="66"/>
    </row>
    <row r="9" customHeight="1" spans="1:79">
      <c r="A9" s="12" t="str">
        <f t="shared" si="1"/>
        <v/>
      </c>
      <c r="B9" s="13"/>
      <c r="C9" s="16"/>
      <c r="D9" s="16"/>
      <c r="E9" s="16"/>
      <c r="F9" s="16"/>
      <c r="G9" s="16">
        <f t="shared" si="2"/>
        <v>0</v>
      </c>
      <c r="H9" s="16"/>
      <c r="I9" s="63" t="str">
        <f t="shared" si="3"/>
        <v/>
      </c>
      <c r="J9" s="64" t="str">
        <f t="shared" si="4"/>
        <v/>
      </c>
      <c r="K9" s="27"/>
      <c r="M9" s="28"/>
      <c r="N9" s="28"/>
      <c r="O9" s="28"/>
      <c r="P9" s="28"/>
      <c r="Q9" s="28"/>
      <c r="R9" s="28"/>
      <c r="S9" s="28"/>
      <c r="T9" s="28"/>
      <c r="U9" s="35"/>
      <c r="V9" s="34"/>
      <c r="W9" s="28"/>
      <c r="X9" s="34"/>
      <c r="Y9" s="34"/>
      <c r="Z9" s="34"/>
      <c r="AA9" s="34"/>
      <c r="AB9" s="34"/>
      <c r="AC9" s="34"/>
      <c r="AD9" s="44" t="str">
        <f t="shared" si="0"/>
        <v/>
      </c>
      <c r="AE9" s="34"/>
      <c r="AF9" s="34"/>
      <c r="AG9" s="34"/>
      <c r="BN9" s="66"/>
      <c r="BO9" s="66"/>
      <c r="BP9" s="66"/>
      <c r="BQ9" s="66"/>
      <c r="BR9" s="66"/>
      <c r="BS9" s="66"/>
      <c r="BT9" s="67"/>
      <c r="BU9" s="67"/>
      <c r="BV9" s="66"/>
      <c r="BW9" s="66"/>
      <c r="BX9" s="66"/>
      <c r="BY9" s="66"/>
      <c r="BZ9" s="66"/>
      <c r="CA9" s="66"/>
    </row>
    <row r="10" customHeight="1" spans="1:79">
      <c r="A10" s="12" t="str">
        <f t="shared" si="1"/>
        <v/>
      </c>
      <c r="B10" s="13"/>
      <c r="C10" s="16"/>
      <c r="D10" s="16"/>
      <c r="E10" s="15"/>
      <c r="F10" s="15"/>
      <c r="G10" s="16">
        <f t="shared" si="2"/>
        <v>0</v>
      </c>
      <c r="H10" s="16"/>
      <c r="I10" s="63" t="str">
        <f t="shared" si="3"/>
        <v/>
      </c>
      <c r="J10" s="64" t="str">
        <f t="shared" si="4"/>
        <v/>
      </c>
      <c r="K10" s="27"/>
      <c r="M10" s="28"/>
      <c r="N10" s="28"/>
      <c r="O10" s="28"/>
      <c r="P10" s="28"/>
      <c r="Q10" s="28"/>
      <c r="R10" s="28"/>
      <c r="S10" s="28"/>
      <c r="T10" s="28"/>
      <c r="U10" s="35"/>
      <c r="V10" s="34"/>
      <c r="W10" s="28"/>
      <c r="X10" s="34"/>
      <c r="Y10" s="34"/>
      <c r="Z10" s="34"/>
      <c r="AA10" s="34"/>
      <c r="AB10" s="34"/>
      <c r="AC10" s="34"/>
      <c r="AD10" s="44" t="str">
        <f t="shared" si="0"/>
        <v/>
      </c>
      <c r="AE10" s="34"/>
      <c r="AF10" s="34"/>
      <c r="AG10" s="34"/>
      <c r="BN10" s="66"/>
      <c r="BO10" s="66"/>
      <c r="BP10" s="66"/>
      <c r="BQ10" s="66"/>
      <c r="BR10" s="66"/>
      <c r="BS10" s="66"/>
      <c r="BT10" s="67"/>
      <c r="BU10" s="67"/>
      <c r="BV10" s="66"/>
      <c r="BW10" s="66"/>
      <c r="BX10" s="66"/>
      <c r="BY10" s="66"/>
      <c r="BZ10" s="66"/>
      <c r="CA10" s="66"/>
    </row>
    <row r="11" customHeight="1" spans="1:79">
      <c r="A11" s="12" t="str">
        <f t="shared" si="1"/>
        <v/>
      </c>
      <c r="B11" s="13"/>
      <c r="C11" s="16"/>
      <c r="D11" s="16"/>
      <c r="E11" s="15"/>
      <c r="F11" s="15"/>
      <c r="G11" s="16">
        <f t="shared" si="2"/>
        <v>0</v>
      </c>
      <c r="H11" s="16"/>
      <c r="I11" s="63" t="str">
        <f t="shared" si="3"/>
        <v/>
      </c>
      <c r="J11" s="64" t="str">
        <f t="shared" si="4"/>
        <v/>
      </c>
      <c r="K11" s="27"/>
      <c r="M11" s="28"/>
      <c r="N11" s="28"/>
      <c r="O11" s="28"/>
      <c r="P11" s="28"/>
      <c r="Q11" s="28"/>
      <c r="R11" s="28"/>
      <c r="S11" s="28"/>
      <c r="T11" s="28"/>
      <c r="U11" s="35"/>
      <c r="V11" s="34"/>
      <c r="W11" s="28"/>
      <c r="X11" s="34"/>
      <c r="Y11" s="34"/>
      <c r="Z11" s="34"/>
      <c r="AA11" s="34"/>
      <c r="AB11" s="34"/>
      <c r="AC11" s="34"/>
      <c r="AD11" s="44" t="str">
        <f t="shared" si="0"/>
        <v/>
      </c>
      <c r="AE11" s="34"/>
      <c r="AF11" s="34"/>
      <c r="AG11" s="34"/>
      <c r="BN11" s="66"/>
      <c r="BO11" s="66"/>
      <c r="BP11" s="66"/>
      <c r="BQ11" s="66"/>
      <c r="BR11" s="66"/>
      <c r="BS11" s="66"/>
      <c r="BT11" s="67"/>
      <c r="BU11" s="67"/>
      <c r="BV11" s="66"/>
      <c r="BW11" s="66"/>
      <c r="BX11" s="66"/>
      <c r="BY11" s="66"/>
      <c r="BZ11" s="66"/>
      <c r="CA11" s="66"/>
    </row>
    <row r="12" customHeight="1" spans="1:79">
      <c r="A12" s="12" t="str">
        <f t="shared" si="1"/>
        <v/>
      </c>
      <c r="B12" s="13"/>
      <c r="C12" s="16"/>
      <c r="D12" s="16"/>
      <c r="E12" s="15"/>
      <c r="F12" s="15"/>
      <c r="G12" s="16">
        <f t="shared" si="2"/>
        <v>0</v>
      </c>
      <c r="H12" s="16"/>
      <c r="I12" s="63" t="str">
        <f t="shared" si="3"/>
        <v/>
      </c>
      <c r="J12" s="64" t="str">
        <f t="shared" si="4"/>
        <v/>
      </c>
      <c r="K12" s="27"/>
      <c r="M12" s="28"/>
      <c r="N12" s="28"/>
      <c r="O12" s="28"/>
      <c r="P12" s="28"/>
      <c r="Q12" s="28"/>
      <c r="R12" s="28"/>
      <c r="S12" s="28"/>
      <c r="T12" s="28"/>
      <c r="U12" s="35"/>
      <c r="V12" s="34"/>
      <c r="W12" s="28"/>
      <c r="X12" s="34"/>
      <c r="Y12" s="34"/>
      <c r="Z12" s="34"/>
      <c r="AA12" s="34"/>
      <c r="AB12" s="34"/>
      <c r="AC12" s="34"/>
      <c r="AD12" s="44" t="str">
        <f t="shared" si="0"/>
        <v/>
      </c>
      <c r="AE12" s="34"/>
      <c r="AF12" s="34"/>
      <c r="AG12" s="34"/>
      <c r="BN12" s="66"/>
      <c r="BO12" s="66"/>
      <c r="BP12" s="66"/>
      <c r="BQ12" s="66"/>
      <c r="BR12" s="66"/>
      <c r="BS12" s="66"/>
      <c r="BT12" s="67"/>
      <c r="BU12" s="67"/>
      <c r="BV12" s="66"/>
      <c r="BW12" s="66"/>
      <c r="BX12" s="66"/>
      <c r="BY12" s="66"/>
      <c r="BZ12" s="66"/>
      <c r="CA12" s="66"/>
    </row>
    <row r="13" customHeight="1" spans="1:79">
      <c r="A13" s="12" t="str">
        <f t="shared" si="1"/>
        <v/>
      </c>
      <c r="B13" s="13"/>
      <c r="C13" s="16"/>
      <c r="D13" s="16"/>
      <c r="E13" s="15"/>
      <c r="F13" s="15"/>
      <c r="G13" s="16">
        <f t="shared" si="2"/>
        <v>0</v>
      </c>
      <c r="H13" s="16"/>
      <c r="I13" s="63" t="str">
        <f t="shared" si="3"/>
        <v/>
      </c>
      <c r="J13" s="64" t="str">
        <f t="shared" si="4"/>
        <v/>
      </c>
      <c r="K13" s="27"/>
      <c r="M13" s="28"/>
      <c r="N13" s="28"/>
      <c r="O13" s="28"/>
      <c r="P13" s="28"/>
      <c r="Q13" s="28"/>
      <c r="R13" s="28"/>
      <c r="S13" s="28"/>
      <c r="T13" s="28"/>
      <c r="U13" s="35"/>
      <c r="V13" s="34"/>
      <c r="W13" s="28"/>
      <c r="X13" s="34"/>
      <c r="Y13" s="34"/>
      <c r="Z13" s="34"/>
      <c r="AA13" s="34"/>
      <c r="AB13" s="34"/>
      <c r="AC13" s="34"/>
      <c r="AD13" s="44" t="str">
        <f t="shared" si="0"/>
        <v/>
      </c>
      <c r="AE13" s="34"/>
      <c r="AF13" s="34"/>
      <c r="AG13" s="34"/>
      <c r="BN13" s="66"/>
      <c r="BO13" s="66"/>
      <c r="BP13" s="66"/>
      <c r="BQ13" s="66"/>
      <c r="BR13" s="66"/>
      <c r="BS13" s="66"/>
      <c r="BT13" s="67"/>
      <c r="BU13" s="67"/>
      <c r="BV13" s="66"/>
      <c r="BW13" s="66"/>
      <c r="BX13" s="66"/>
      <c r="BY13" s="66"/>
      <c r="BZ13" s="66"/>
      <c r="CA13" s="66"/>
    </row>
    <row r="14" customHeight="1" spans="1:79">
      <c r="A14" s="12" t="str">
        <f t="shared" si="1"/>
        <v/>
      </c>
      <c r="B14" s="13"/>
      <c r="C14" s="16"/>
      <c r="D14" s="16"/>
      <c r="E14" s="15"/>
      <c r="F14" s="15"/>
      <c r="G14" s="16">
        <f t="shared" si="2"/>
        <v>0</v>
      </c>
      <c r="H14" s="16"/>
      <c r="I14" s="63" t="str">
        <f t="shared" si="3"/>
        <v/>
      </c>
      <c r="J14" s="64" t="str">
        <f t="shared" si="4"/>
        <v/>
      </c>
      <c r="K14" s="27"/>
      <c r="M14" s="28"/>
      <c r="N14" s="28"/>
      <c r="O14" s="28"/>
      <c r="P14" s="28"/>
      <c r="Q14" s="28"/>
      <c r="R14" s="28"/>
      <c r="S14" s="28"/>
      <c r="T14" s="28"/>
      <c r="U14" s="35"/>
      <c r="V14" s="34"/>
      <c r="W14" s="28"/>
      <c r="X14" s="34"/>
      <c r="Y14" s="34"/>
      <c r="Z14" s="34"/>
      <c r="AA14" s="34"/>
      <c r="AB14" s="34"/>
      <c r="AC14" s="34"/>
      <c r="AD14" s="44" t="str">
        <f t="shared" si="0"/>
        <v/>
      </c>
      <c r="AE14" s="34"/>
      <c r="AF14" s="34"/>
      <c r="AG14" s="34"/>
      <c r="BN14" s="66"/>
      <c r="BO14" s="66"/>
      <c r="BP14" s="66"/>
      <c r="BQ14" s="66"/>
      <c r="BR14" s="66"/>
      <c r="BS14" s="66"/>
      <c r="BT14" s="67"/>
      <c r="BU14" s="67"/>
      <c r="BV14" s="66"/>
      <c r="BW14" s="66"/>
      <c r="BX14" s="66"/>
      <c r="BY14" s="66"/>
      <c r="BZ14" s="66"/>
      <c r="CA14" s="66"/>
    </row>
    <row r="15" customHeight="1" spans="1:79">
      <c r="A15" s="12" t="str">
        <f t="shared" si="1"/>
        <v/>
      </c>
      <c r="B15" s="13"/>
      <c r="C15" s="16"/>
      <c r="D15" s="16"/>
      <c r="E15" s="15"/>
      <c r="F15" s="15"/>
      <c r="G15" s="16">
        <f t="shared" si="2"/>
        <v>0</v>
      </c>
      <c r="H15" s="16"/>
      <c r="I15" s="63" t="str">
        <f t="shared" si="3"/>
        <v/>
      </c>
      <c r="J15" s="64" t="str">
        <f t="shared" si="4"/>
        <v/>
      </c>
      <c r="K15" s="27"/>
      <c r="M15" s="28"/>
      <c r="N15" s="28"/>
      <c r="O15" s="28"/>
      <c r="P15" s="28"/>
      <c r="Q15" s="28"/>
      <c r="R15" s="28"/>
      <c r="S15" s="28"/>
      <c r="T15" s="28"/>
      <c r="U15" s="35"/>
      <c r="V15" s="34"/>
      <c r="W15" s="28"/>
      <c r="X15" s="34"/>
      <c r="Y15" s="34"/>
      <c r="Z15" s="34"/>
      <c r="AA15" s="34"/>
      <c r="AB15" s="34"/>
      <c r="AC15" s="34"/>
      <c r="AD15" s="44" t="str">
        <f>IFERROR((AB15-G18)/(G18)*100,"")</f>
        <v/>
      </c>
      <c r="AE15" s="34"/>
      <c r="AF15" s="34"/>
      <c r="AG15" s="34"/>
      <c r="BN15" s="66"/>
      <c r="BO15" s="66"/>
      <c r="BP15" s="66"/>
      <c r="BQ15" s="66"/>
      <c r="BR15" s="66"/>
      <c r="BS15" s="66"/>
      <c r="BT15" s="67"/>
      <c r="BU15" s="67"/>
      <c r="BV15" s="66"/>
      <c r="BW15" s="66"/>
      <c r="BX15" s="66"/>
      <c r="BY15" s="66"/>
      <c r="BZ15" s="66"/>
      <c r="CA15" s="66"/>
    </row>
    <row r="16" customHeight="1" spans="1:79">
      <c r="A16" s="12"/>
      <c r="B16" s="13"/>
      <c r="C16" s="16"/>
      <c r="D16" s="16"/>
      <c r="E16" s="15"/>
      <c r="F16" s="15"/>
      <c r="G16" s="16">
        <f t="shared" si="2"/>
        <v>0</v>
      </c>
      <c r="H16" s="16"/>
      <c r="I16" s="63" t="str">
        <f t="shared" si="3"/>
        <v/>
      </c>
      <c r="J16" s="64" t="str">
        <f t="shared" si="4"/>
        <v/>
      </c>
      <c r="K16" s="27"/>
      <c r="M16" s="28"/>
      <c r="N16" s="28"/>
      <c r="O16" s="28"/>
      <c r="P16" s="28"/>
      <c r="Q16" s="28"/>
      <c r="R16" s="28"/>
      <c r="S16" s="28"/>
      <c r="T16" s="28"/>
      <c r="U16" s="35"/>
      <c r="V16" s="34"/>
      <c r="W16" s="28"/>
      <c r="X16" s="34"/>
      <c r="Y16" s="34"/>
      <c r="Z16" s="34"/>
      <c r="AA16" s="34"/>
      <c r="AB16" s="34"/>
      <c r="AC16" s="34"/>
      <c r="AD16" s="44"/>
      <c r="AE16" s="34"/>
      <c r="AF16" s="34"/>
      <c r="AG16" s="34"/>
      <c r="BN16" s="66"/>
      <c r="BO16" s="66"/>
      <c r="BP16" s="66"/>
      <c r="BQ16" s="66"/>
      <c r="BR16" s="66"/>
      <c r="BS16" s="66"/>
      <c r="BT16" s="67"/>
      <c r="BU16" s="67"/>
      <c r="BV16" s="66"/>
      <c r="BW16" s="66"/>
      <c r="BX16" s="66"/>
      <c r="BY16" s="66"/>
      <c r="BZ16" s="66"/>
      <c r="CA16" s="66"/>
    </row>
    <row r="17" customHeight="1" spans="1:79">
      <c r="A17" s="12"/>
      <c r="B17" s="13"/>
      <c r="C17" s="16"/>
      <c r="D17" s="16"/>
      <c r="E17" s="15"/>
      <c r="F17" s="15"/>
      <c r="G17" s="16">
        <f t="shared" si="2"/>
        <v>0</v>
      </c>
      <c r="H17" s="16"/>
      <c r="I17" s="63" t="str">
        <f t="shared" si="3"/>
        <v/>
      </c>
      <c r="J17" s="64" t="str">
        <f t="shared" si="4"/>
        <v/>
      </c>
      <c r="K17" s="27"/>
      <c r="M17" s="28"/>
      <c r="N17" s="28"/>
      <c r="O17" s="28"/>
      <c r="P17" s="28"/>
      <c r="Q17" s="28"/>
      <c r="R17" s="28"/>
      <c r="S17" s="28"/>
      <c r="T17" s="28"/>
      <c r="U17" s="35"/>
      <c r="V17" s="34"/>
      <c r="W17" s="28"/>
      <c r="X17" s="34"/>
      <c r="Y17" s="34"/>
      <c r="Z17" s="34"/>
      <c r="AA17" s="34"/>
      <c r="AB17" s="34"/>
      <c r="AC17" s="34"/>
      <c r="AD17" s="44"/>
      <c r="AE17" s="34"/>
      <c r="AF17" s="34"/>
      <c r="AG17" s="34"/>
      <c r="BN17" s="66"/>
      <c r="BO17" s="66"/>
      <c r="BP17" s="66"/>
      <c r="BQ17" s="66"/>
      <c r="BR17" s="66"/>
      <c r="BS17" s="66"/>
      <c r="BT17" s="67"/>
      <c r="BU17" s="67"/>
      <c r="BV17" s="66"/>
      <c r="BW17" s="66"/>
      <c r="BX17" s="66"/>
      <c r="BY17" s="66"/>
      <c r="BZ17" s="66"/>
      <c r="CA17" s="66"/>
    </row>
    <row r="18" customHeight="1" spans="1:79">
      <c r="A18" s="12" t="str">
        <f t="shared" si="1"/>
        <v/>
      </c>
      <c r="B18" s="13"/>
      <c r="C18" s="16"/>
      <c r="D18" s="16"/>
      <c r="E18" s="15"/>
      <c r="F18" s="15"/>
      <c r="G18" s="16">
        <f t="shared" si="2"/>
        <v>0</v>
      </c>
      <c r="H18" s="16"/>
      <c r="I18" s="63" t="str">
        <f t="shared" si="3"/>
        <v/>
      </c>
      <c r="J18" s="64" t="str">
        <f t="shared" si="4"/>
        <v/>
      </c>
      <c r="K18" s="27"/>
      <c r="M18" s="28"/>
      <c r="N18" s="28"/>
      <c r="O18" s="28"/>
      <c r="P18" s="28"/>
      <c r="Q18" s="28"/>
      <c r="R18" s="28"/>
      <c r="S18" s="28"/>
      <c r="T18" s="28"/>
      <c r="U18" s="35"/>
      <c r="V18" s="34"/>
      <c r="W18" s="28"/>
      <c r="X18" s="34"/>
      <c r="Y18" s="34"/>
      <c r="Z18" s="34"/>
      <c r="AA18" s="34"/>
      <c r="AB18" s="34"/>
      <c r="AC18" s="34"/>
      <c r="AD18" s="44" t="str">
        <f t="shared" si="0"/>
        <v/>
      </c>
      <c r="AE18" s="34"/>
      <c r="AF18" s="34"/>
      <c r="AG18" s="34"/>
      <c r="BN18" s="66"/>
      <c r="BO18" s="66"/>
      <c r="BP18" s="66"/>
      <c r="BQ18" s="66"/>
      <c r="BR18" s="66"/>
      <c r="BS18" s="66"/>
      <c r="BT18" s="67"/>
      <c r="BU18" s="67"/>
      <c r="BV18" s="66"/>
      <c r="BW18" s="66"/>
      <c r="BX18" s="66"/>
      <c r="BY18" s="66"/>
      <c r="BZ18" s="66"/>
      <c r="CA18" s="66"/>
    </row>
    <row r="19" customHeight="1" spans="1:79">
      <c r="A19" s="12" t="str">
        <f t="shared" si="1"/>
        <v/>
      </c>
      <c r="B19" s="13"/>
      <c r="C19" s="16"/>
      <c r="D19" s="16"/>
      <c r="E19" s="15"/>
      <c r="F19" s="15"/>
      <c r="G19" s="16">
        <f t="shared" si="2"/>
        <v>0</v>
      </c>
      <c r="H19" s="16"/>
      <c r="I19" s="63" t="str">
        <f t="shared" si="3"/>
        <v/>
      </c>
      <c r="J19" s="64" t="str">
        <f t="shared" si="4"/>
        <v/>
      </c>
      <c r="K19" s="27"/>
      <c r="M19" s="28"/>
      <c r="N19" s="28"/>
      <c r="O19" s="28"/>
      <c r="P19" s="28"/>
      <c r="Q19" s="28"/>
      <c r="R19" s="28"/>
      <c r="S19" s="28"/>
      <c r="T19" s="28"/>
      <c r="U19" s="35"/>
      <c r="V19" s="34"/>
      <c r="W19" s="28"/>
      <c r="X19" s="34"/>
      <c r="Y19" s="34"/>
      <c r="Z19" s="34"/>
      <c r="AA19" s="34"/>
      <c r="AB19" s="34"/>
      <c r="AC19" s="34"/>
      <c r="AD19" s="44" t="str">
        <f t="shared" si="0"/>
        <v/>
      </c>
      <c r="AE19" s="34"/>
      <c r="AF19" s="34"/>
      <c r="AG19" s="34"/>
      <c r="BN19" s="66"/>
      <c r="BO19" s="66"/>
      <c r="BP19" s="66"/>
      <c r="BQ19" s="66"/>
      <c r="BR19" s="66"/>
      <c r="BS19" s="66"/>
      <c r="BT19" s="67"/>
      <c r="BU19" s="67"/>
      <c r="BV19" s="66"/>
      <c r="BW19" s="66"/>
      <c r="BX19" s="66"/>
      <c r="BY19" s="66"/>
      <c r="BZ19" s="66"/>
      <c r="CA19" s="66"/>
    </row>
    <row r="20" customHeight="1" spans="1:79">
      <c r="A20" s="12" t="str">
        <f t="shared" si="1"/>
        <v/>
      </c>
      <c r="B20" s="13"/>
      <c r="C20" s="16"/>
      <c r="D20" s="16"/>
      <c r="E20" s="15"/>
      <c r="F20" s="15"/>
      <c r="G20" s="16">
        <f t="shared" si="2"/>
        <v>0</v>
      </c>
      <c r="H20" s="16"/>
      <c r="I20" s="63" t="str">
        <f t="shared" si="3"/>
        <v/>
      </c>
      <c r="J20" s="64" t="str">
        <f t="shared" si="4"/>
        <v/>
      </c>
      <c r="K20" s="27"/>
      <c r="M20" s="28"/>
      <c r="N20" s="28"/>
      <c r="O20" s="28"/>
      <c r="P20" s="28"/>
      <c r="Q20" s="28"/>
      <c r="R20" s="28"/>
      <c r="S20" s="28"/>
      <c r="T20" s="28"/>
      <c r="U20" s="35"/>
      <c r="V20" s="34"/>
      <c r="W20" s="28"/>
      <c r="X20" s="34"/>
      <c r="Y20" s="34"/>
      <c r="Z20" s="34"/>
      <c r="AA20" s="34"/>
      <c r="AB20" s="34"/>
      <c r="AC20" s="34"/>
      <c r="AD20" s="44" t="str">
        <f t="shared" si="0"/>
        <v/>
      </c>
      <c r="AE20" s="34"/>
      <c r="AF20" s="34"/>
      <c r="AG20" s="34"/>
      <c r="BN20" s="66"/>
      <c r="BO20" s="66"/>
      <c r="BP20" s="66"/>
      <c r="BQ20" s="66"/>
      <c r="BR20" s="66"/>
      <c r="BS20" s="66"/>
      <c r="BT20" s="67"/>
      <c r="BU20" s="67"/>
      <c r="BV20" s="66"/>
      <c r="BW20" s="66"/>
      <c r="BX20" s="66"/>
      <c r="BY20" s="66"/>
      <c r="BZ20" s="66"/>
      <c r="CA20" s="66"/>
    </row>
    <row r="21" customHeight="1" spans="1:79">
      <c r="A21" s="12" t="str">
        <f t="shared" si="1"/>
        <v/>
      </c>
      <c r="B21" s="13"/>
      <c r="C21" s="16"/>
      <c r="D21" s="16"/>
      <c r="E21" s="15"/>
      <c r="F21" s="15"/>
      <c r="G21" s="16">
        <f t="shared" si="2"/>
        <v>0</v>
      </c>
      <c r="H21" s="16"/>
      <c r="I21" s="63" t="str">
        <f t="shared" si="3"/>
        <v/>
      </c>
      <c r="J21" s="64" t="str">
        <f t="shared" si="4"/>
        <v/>
      </c>
      <c r="K21" s="27"/>
      <c r="M21" s="28"/>
      <c r="N21" s="28"/>
      <c r="O21" s="28"/>
      <c r="P21" s="28"/>
      <c r="Q21" s="28"/>
      <c r="R21" s="28"/>
      <c r="S21" s="28"/>
      <c r="T21" s="28"/>
      <c r="U21" s="35"/>
      <c r="V21" s="34"/>
      <c r="W21" s="28"/>
      <c r="X21" s="34"/>
      <c r="Y21" s="34"/>
      <c r="Z21" s="34"/>
      <c r="AA21" s="34"/>
      <c r="AB21" s="34"/>
      <c r="AC21" s="34"/>
      <c r="AD21" s="44" t="str">
        <f t="shared" si="0"/>
        <v/>
      </c>
      <c r="AE21" s="34"/>
      <c r="AF21" s="34"/>
      <c r="AG21" s="34"/>
      <c r="BN21" s="66"/>
      <c r="BO21" s="66"/>
      <c r="BP21" s="66"/>
      <c r="BQ21" s="66"/>
      <c r="BR21" s="66"/>
      <c r="BS21" s="66"/>
      <c r="BT21" s="67"/>
      <c r="BU21" s="67"/>
      <c r="BV21" s="66"/>
      <c r="BW21" s="66"/>
      <c r="BX21" s="66"/>
      <c r="BY21" s="66"/>
      <c r="BZ21" s="66"/>
      <c r="CA21" s="66"/>
    </row>
    <row r="22" customHeight="1" spans="1:79">
      <c r="A22" s="12" t="str">
        <f t="shared" si="1"/>
        <v/>
      </c>
      <c r="B22" s="13"/>
      <c r="C22" s="16"/>
      <c r="D22" s="16"/>
      <c r="E22" s="15"/>
      <c r="F22" s="15"/>
      <c r="G22" s="16">
        <f t="shared" si="2"/>
        <v>0</v>
      </c>
      <c r="H22" s="16"/>
      <c r="I22" s="63" t="str">
        <f t="shared" si="3"/>
        <v/>
      </c>
      <c r="J22" s="64" t="str">
        <f t="shared" si="4"/>
        <v/>
      </c>
      <c r="K22" s="27"/>
      <c r="M22" s="28"/>
      <c r="N22" s="28"/>
      <c r="O22" s="28"/>
      <c r="P22" s="28"/>
      <c r="Q22" s="28"/>
      <c r="R22" s="28"/>
      <c r="S22" s="28"/>
      <c r="T22" s="28"/>
      <c r="U22" s="35"/>
      <c r="V22" s="34"/>
      <c r="W22" s="28"/>
      <c r="X22" s="34"/>
      <c r="Y22" s="34"/>
      <c r="Z22" s="34"/>
      <c r="AA22" s="34"/>
      <c r="AB22" s="34"/>
      <c r="AC22" s="34"/>
      <c r="AD22" s="44" t="str">
        <f t="shared" si="0"/>
        <v/>
      </c>
      <c r="AE22" s="34"/>
      <c r="AF22" s="34"/>
      <c r="AG22" s="34"/>
      <c r="BN22" s="66"/>
      <c r="BO22" s="66"/>
      <c r="BP22" s="66"/>
      <c r="BQ22" s="66"/>
      <c r="BR22" s="66"/>
      <c r="BS22" s="66"/>
      <c r="BT22" s="67"/>
      <c r="BU22" s="67"/>
      <c r="BV22" s="66"/>
      <c r="BW22" s="66"/>
      <c r="BX22" s="66"/>
      <c r="BY22" s="66"/>
      <c r="BZ22" s="66"/>
      <c r="CA22" s="66"/>
    </row>
    <row r="23" customHeight="1" spans="1:79">
      <c r="A23" s="12" t="str">
        <f t="shared" si="1"/>
        <v/>
      </c>
      <c r="B23" s="13"/>
      <c r="C23" s="16"/>
      <c r="D23" s="16"/>
      <c r="E23" s="15"/>
      <c r="F23" s="15"/>
      <c r="G23" s="16">
        <f t="shared" si="2"/>
        <v>0</v>
      </c>
      <c r="H23" s="16"/>
      <c r="I23" s="63" t="str">
        <f t="shared" si="3"/>
        <v/>
      </c>
      <c r="J23" s="64" t="str">
        <f t="shared" si="4"/>
        <v/>
      </c>
      <c r="K23" s="27"/>
      <c r="M23" s="28"/>
      <c r="N23" s="28"/>
      <c r="O23" s="28"/>
      <c r="P23" s="28"/>
      <c r="Q23" s="28"/>
      <c r="R23" s="28"/>
      <c r="S23" s="28"/>
      <c r="T23" s="28"/>
      <c r="U23" s="35"/>
      <c r="V23" s="34"/>
      <c r="W23" s="28"/>
      <c r="X23" s="34"/>
      <c r="Y23" s="34"/>
      <c r="Z23" s="34"/>
      <c r="AA23" s="34"/>
      <c r="AB23" s="34"/>
      <c r="AC23" s="34"/>
      <c r="AD23" s="44" t="str">
        <f>IFERROR((AB23-#REF!)/(#REF!)*100,"")</f>
        <v/>
      </c>
      <c r="AE23" s="34"/>
      <c r="AF23" s="34"/>
      <c r="AG23" s="34"/>
      <c r="BN23" s="66"/>
      <c r="BO23" s="66"/>
      <c r="BP23" s="66"/>
      <c r="BQ23" s="66"/>
      <c r="BR23" s="66"/>
      <c r="BS23" s="66"/>
      <c r="BT23" s="67"/>
      <c r="BU23" s="67"/>
      <c r="BV23" s="66"/>
      <c r="BW23" s="66"/>
      <c r="BX23" s="66"/>
      <c r="BY23" s="66"/>
      <c r="BZ23" s="66"/>
      <c r="CA23" s="66"/>
    </row>
    <row r="24" customHeight="1" spans="1:79">
      <c r="A24" s="12" t="str">
        <f t="shared" si="1"/>
        <v/>
      </c>
      <c r="B24" s="13"/>
      <c r="C24" s="16"/>
      <c r="D24" s="16"/>
      <c r="E24" s="15"/>
      <c r="F24" s="15"/>
      <c r="G24" s="16">
        <f t="shared" si="2"/>
        <v>0</v>
      </c>
      <c r="H24" s="16"/>
      <c r="I24" s="63" t="str">
        <f t="shared" si="3"/>
        <v/>
      </c>
      <c r="J24" s="64" t="str">
        <f t="shared" si="4"/>
        <v/>
      </c>
      <c r="K24" s="27"/>
      <c r="M24" s="28"/>
      <c r="N24" s="28"/>
      <c r="O24" s="28"/>
      <c r="P24" s="28"/>
      <c r="Q24" s="28"/>
      <c r="R24" s="28"/>
      <c r="S24" s="28"/>
      <c r="T24" s="28"/>
      <c r="U24" s="35"/>
      <c r="V24" s="34"/>
      <c r="W24" s="28"/>
      <c r="X24" s="34"/>
      <c r="Y24" s="34"/>
      <c r="Z24" s="34"/>
      <c r="AA24" s="34"/>
      <c r="AB24" s="34"/>
      <c r="AC24" s="34"/>
      <c r="AD24" s="44" t="str">
        <f t="shared" si="0"/>
        <v/>
      </c>
      <c r="AE24" s="34"/>
      <c r="AF24" s="34"/>
      <c r="AG24" s="34"/>
      <c r="BN24" s="66"/>
      <c r="BO24" s="66"/>
      <c r="BP24" s="66"/>
      <c r="BQ24" s="66"/>
      <c r="BR24" s="66"/>
      <c r="BS24" s="66"/>
      <c r="BT24" s="67"/>
      <c r="BU24" s="67"/>
      <c r="BV24" s="66"/>
      <c r="BW24" s="66"/>
      <c r="BX24" s="66"/>
      <c r="BY24" s="66"/>
      <c r="BZ24" s="66"/>
      <c r="CA24" s="66"/>
    </row>
    <row r="25" customHeight="1" spans="1:79">
      <c r="A25" s="12" t="str">
        <f t="shared" si="1"/>
        <v/>
      </c>
      <c r="B25" s="13"/>
      <c r="C25" s="16"/>
      <c r="D25" s="16"/>
      <c r="E25" s="15"/>
      <c r="F25" s="15"/>
      <c r="G25" s="16">
        <f t="shared" si="2"/>
        <v>0</v>
      </c>
      <c r="H25" s="16"/>
      <c r="I25" s="63" t="str">
        <f t="shared" si="3"/>
        <v/>
      </c>
      <c r="J25" s="64" t="str">
        <f t="shared" si="4"/>
        <v/>
      </c>
      <c r="K25" s="27"/>
      <c r="M25" s="28"/>
      <c r="N25" s="28"/>
      <c r="O25" s="28"/>
      <c r="P25" s="28"/>
      <c r="Q25" s="28"/>
      <c r="R25" s="28"/>
      <c r="S25" s="28"/>
      <c r="T25" s="28"/>
      <c r="U25" s="35"/>
      <c r="V25" s="34"/>
      <c r="W25" s="28"/>
      <c r="X25" s="34"/>
      <c r="Y25" s="34"/>
      <c r="Z25" s="34"/>
      <c r="AA25" s="34"/>
      <c r="AB25" s="34"/>
      <c r="AC25" s="34"/>
      <c r="AD25" s="44" t="str">
        <f t="shared" si="0"/>
        <v/>
      </c>
      <c r="AE25" s="34"/>
      <c r="AF25" s="34"/>
      <c r="AG25" s="34"/>
      <c r="BN25" s="66"/>
      <c r="BO25" s="66"/>
      <c r="BP25" s="66"/>
      <c r="BQ25" s="66"/>
      <c r="BR25" s="66"/>
      <c r="BS25" s="66"/>
      <c r="BT25" s="67"/>
      <c r="BU25" s="67"/>
      <c r="BV25" s="66"/>
      <c r="BW25" s="66"/>
      <c r="BX25" s="66"/>
      <c r="BY25" s="66"/>
      <c r="BZ25" s="66"/>
      <c r="CA25" s="66"/>
    </row>
    <row r="26" customHeight="1" spans="1:79">
      <c r="A26" s="17" t="s">
        <v>741</v>
      </c>
      <c r="B26" s="14"/>
      <c r="C26" s="16"/>
      <c r="D26" s="15"/>
      <c r="E26" s="16">
        <f>SUM(E7:E25)</f>
        <v>0</v>
      </c>
      <c r="F26" s="16">
        <f>SUM(F7:F25)</f>
        <v>0</v>
      </c>
      <c r="G26" s="16">
        <f>SUM(G7:G25)</f>
        <v>0</v>
      </c>
      <c r="H26" s="16">
        <f>SUM(H7:H25)</f>
        <v>0</v>
      </c>
      <c r="I26" s="63" t="str">
        <f t="shared" si="3"/>
        <v/>
      </c>
      <c r="J26" s="64" t="str">
        <f t="shared" si="4"/>
        <v/>
      </c>
      <c r="K26" s="27"/>
      <c r="M26" s="28"/>
      <c r="N26" s="28"/>
      <c r="O26" s="28"/>
      <c r="P26" s="28"/>
      <c r="Q26" s="28"/>
      <c r="R26" s="28"/>
      <c r="S26" s="28"/>
      <c r="T26" s="28"/>
      <c r="U26" s="35"/>
      <c r="V26" s="34"/>
      <c r="W26" s="28"/>
      <c r="X26" s="34"/>
      <c r="Y26" s="34"/>
      <c r="Z26" s="34"/>
      <c r="AA26" s="34"/>
      <c r="AB26" s="34"/>
      <c r="AC26" s="34"/>
      <c r="AD26" s="44" t="str">
        <f t="shared" si="0"/>
        <v/>
      </c>
      <c r="AE26" s="34"/>
      <c r="AF26" s="34"/>
      <c r="AG26" s="34"/>
      <c r="BN26" s="66"/>
      <c r="BO26" s="66"/>
      <c r="BP26" s="66"/>
      <c r="BQ26" s="66"/>
      <c r="BR26" s="66"/>
      <c r="BS26" s="66"/>
      <c r="BT26" s="67"/>
      <c r="BU26" s="67"/>
      <c r="BV26" s="66"/>
      <c r="BW26" s="66"/>
      <c r="BX26" s="66"/>
      <c r="BY26" s="66"/>
      <c r="BZ26" s="66"/>
      <c r="CA26" s="66"/>
    </row>
    <row r="27" customHeight="1" spans="1:116">
      <c r="A27" s="3" t="str">
        <f>基本信息输入表!$K$6&amp;"填表人："&amp;基本信息输入表!$M$94</f>
        <v>被评估单位填表人：</v>
      </c>
      <c r="H27" s="3" t="str">
        <f>"评估人员："&amp;基本信息输入表!$Q$94</f>
        <v>评估人员：</v>
      </c>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row>
    <row r="28" customHeight="1" spans="1:116">
      <c r="A28" s="3" t="str">
        <f>"填表日期："&amp;YEAR(基本信息输入表!$O$94)&amp;"年"&amp;MONTH(基本信息输入表!$O$94)&amp;"月"&amp;DAY(基本信息输入表!$O$94)&amp;"日"</f>
        <v>填表日期：1900年1月0日</v>
      </c>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row>
    <row r="29" customHeight="1" spans="12:12">
      <c r="L29" s="29" t="s">
        <v>466</v>
      </c>
    </row>
  </sheetData>
  <mergeCells count="49">
    <mergeCell ref="A2:K2"/>
    <mergeCell ref="A3:K3"/>
    <mergeCell ref="M4:R4"/>
    <mergeCell ref="S4:Z4"/>
    <mergeCell ref="AA4:AC4"/>
    <mergeCell ref="AD4:AG4"/>
    <mergeCell ref="BN4:BU4"/>
    <mergeCell ref="BV4:CH4"/>
    <mergeCell ref="CI4:DF4"/>
    <mergeCell ref="DG4:DL4"/>
    <mergeCell ref="A5:D5"/>
    <mergeCell ref="S5:V5"/>
    <mergeCell ref="W5:X5"/>
    <mergeCell ref="BV5:CB5"/>
    <mergeCell ref="CC5:CD5"/>
    <mergeCell ref="CE5:CF5"/>
    <mergeCell ref="CJ5:CL5"/>
    <mergeCell ref="CM5:DB5"/>
    <mergeCell ref="DC5:DE5"/>
    <mergeCell ref="DG5:DH5"/>
    <mergeCell ref="DI5:DJ5"/>
    <mergeCell ref="A26:B26"/>
    <mergeCell ref="M5:M6"/>
    <mergeCell ref="N5:N6"/>
    <mergeCell ref="O5:O6"/>
    <mergeCell ref="P5:P6"/>
    <mergeCell ref="Q5:Q6"/>
    <mergeCell ref="R5:R6"/>
    <mergeCell ref="Y5:Y6"/>
    <mergeCell ref="Z5:Z6"/>
    <mergeCell ref="AA5:AA6"/>
    <mergeCell ref="AB5:AB6"/>
    <mergeCell ref="AC5:AC6"/>
    <mergeCell ref="AD5:AD6"/>
    <mergeCell ref="AE5:AE6"/>
    <mergeCell ref="AF5:AF6"/>
    <mergeCell ref="AG5:AG6"/>
    <mergeCell ref="BN5:BN6"/>
    <mergeCell ref="BO5:BO6"/>
    <mergeCell ref="BP5:BP6"/>
    <mergeCell ref="BQ5:BQ6"/>
    <mergeCell ref="BR5:BR6"/>
    <mergeCell ref="BS5:BS6"/>
    <mergeCell ref="BT5:BT6"/>
    <mergeCell ref="BU5:BU6"/>
    <mergeCell ref="CG5:CG6"/>
    <mergeCell ref="CH5:CH6"/>
    <mergeCell ref="CI5:CI6"/>
    <mergeCell ref="DK5:DK6"/>
  </mergeCells>
  <dataValidations count="3">
    <dataValidation type="list" allowBlank="1" showInputMessage="1" showErrorMessage="1" sqref="W7:W26">
      <formula1>基本信息输入表!$A$126:$A$128</formula1>
    </dataValidation>
    <dataValidation type="list" allowBlank="1" showInputMessage="1" showErrorMessage="1" sqref="S7:T26">
      <formula1>$A$108:$A$109</formula1>
    </dataValidation>
    <dataValidation type="list" allowBlank="1" showInputMessage="1" showErrorMessage="1" sqref="M7:P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5" fitToHeight="1000" orientation="landscape"/>
  <headerFooter scaleWithDoc="0">
    <oddFooter>&amp;R&amp;"宋体,常规"&amp;10&amp;P/&amp;N</oddFoot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H32"/>
  <sheetViews>
    <sheetView showGridLines="0" workbookViewId="0">
      <selection activeCell="G22" sqref="G22"/>
    </sheetView>
  </sheetViews>
  <sheetFormatPr defaultColWidth="9" defaultRowHeight="15.75" customHeight="1"/>
  <cols>
    <col min="1" max="1" width="5.75" style="3" customWidth="1"/>
    <col min="2" max="2" width="22.75" style="3" customWidth="1"/>
    <col min="3" max="4" width="17.5" style="3" customWidth="1"/>
    <col min="5" max="5" width="12.75" style="3" customWidth="1"/>
    <col min="6" max="7" width="15.625" style="3" customWidth="1" outlineLevel="1"/>
    <col min="8" max="11" width="15.625" style="3" customWidth="1"/>
    <col min="12" max="12" width="22.25" style="3" customWidth="1"/>
    <col min="13" max="13" width="9" style="3"/>
    <col min="14" max="18" width="5.625" style="4" customWidth="1" outlineLevel="1"/>
    <col min="19" max="19" width="14.75" style="4" customWidth="1" outlineLevel="1"/>
    <col min="20" max="20" width="13.625" style="4" customWidth="1"/>
    <col min="21" max="23" width="5.625" style="4" customWidth="1" outlineLevel="1"/>
    <col min="24" max="25" width="8.625" style="4" customWidth="1" outlineLevel="1"/>
    <col min="26" max="26" width="14.625" style="4" customWidth="1" outlineLevel="1"/>
    <col min="27" max="27" width="13.625" style="4" customWidth="1"/>
    <col min="28" max="28" width="10.75" style="4" customWidth="1" outlineLevel="1"/>
    <col min="29" max="29" width="8.625" style="4" customWidth="1" outlineLevel="1"/>
    <col min="30" max="30" width="13.75" style="4" customWidth="1"/>
    <col min="31" max="33" width="13.625" style="4" customWidth="1" outlineLevel="1"/>
    <col min="34" max="34" width="13.625" style="4" customWidth="1"/>
    <col min="35" max="16384" width="9" style="3"/>
  </cols>
  <sheetData>
    <row r="1" customHeight="1" spans="1:1">
      <c r="A1" s="5" t="s">
        <v>435</v>
      </c>
    </row>
    <row r="2" s="1" customFormat="1" ht="30" customHeight="1" spans="1:34">
      <c r="A2" s="6" t="s">
        <v>1547</v>
      </c>
      <c r="B2" s="6"/>
      <c r="C2" s="6"/>
      <c r="D2" s="6"/>
      <c r="E2" s="6"/>
      <c r="F2" s="6"/>
      <c r="G2" s="6"/>
      <c r="H2" s="6"/>
      <c r="I2" s="6"/>
      <c r="J2" s="6"/>
      <c r="K2" s="6"/>
      <c r="L2" s="6"/>
      <c r="N2" s="18"/>
      <c r="O2" s="18"/>
      <c r="P2" s="18"/>
      <c r="Q2" s="18"/>
      <c r="R2" s="18"/>
      <c r="S2" s="18"/>
      <c r="T2" s="18"/>
      <c r="U2" s="18"/>
      <c r="V2" s="18"/>
      <c r="W2" s="18"/>
      <c r="X2" s="18"/>
      <c r="Y2" s="18"/>
      <c r="Z2" s="18"/>
      <c r="AA2" s="18"/>
      <c r="AB2" s="18"/>
      <c r="AC2" s="18"/>
      <c r="AD2" s="18"/>
      <c r="AE2" s="18"/>
      <c r="AF2" s="18"/>
      <c r="AG2" s="18"/>
      <c r="AH2" s="18"/>
    </row>
    <row r="3" customHeight="1" spans="1:34">
      <c r="A3" s="2" t="str">
        <f>"评估基准日："&amp;TEXT(基本信息输入表!M7,"yyyy年mm月dd日")</f>
        <v>评估基准日：2024年06月30日</v>
      </c>
      <c r="B3" s="2"/>
      <c r="C3" s="2"/>
      <c r="D3" s="2"/>
      <c r="E3" s="2"/>
      <c r="F3" s="2"/>
      <c r="G3" s="2"/>
      <c r="H3" s="2"/>
      <c r="I3" s="2"/>
      <c r="J3" s="2"/>
      <c r="K3" s="2"/>
      <c r="L3" s="2"/>
      <c r="N3" s="18"/>
      <c r="O3" s="18"/>
      <c r="P3" s="18"/>
      <c r="Q3" s="18"/>
      <c r="R3" s="18"/>
      <c r="S3" s="18"/>
      <c r="T3" s="18"/>
      <c r="U3" s="18"/>
      <c r="V3" s="18"/>
      <c r="W3" s="18"/>
      <c r="X3" s="18"/>
      <c r="Y3" s="18"/>
      <c r="Z3" s="18"/>
      <c r="AA3" s="18"/>
      <c r="AB3" s="18"/>
      <c r="AC3" s="18"/>
      <c r="AD3" s="18"/>
      <c r="AE3" s="18"/>
      <c r="AF3" s="18"/>
      <c r="AG3" s="18"/>
      <c r="AH3" s="18"/>
    </row>
    <row r="4" ht="14.1" customHeight="1" spans="5:34">
      <c r="E4" s="2"/>
      <c r="F4" s="2"/>
      <c r="G4" s="2"/>
      <c r="H4" s="2"/>
      <c r="I4" s="2"/>
      <c r="J4" s="2"/>
      <c r="K4" s="2"/>
      <c r="L4" s="19" t="s">
        <v>1548</v>
      </c>
      <c r="N4" s="20" t="s">
        <v>598</v>
      </c>
      <c r="O4" s="20"/>
      <c r="P4" s="20"/>
      <c r="Q4" s="20"/>
      <c r="R4" s="20"/>
      <c r="S4" s="20"/>
      <c r="T4" s="20"/>
      <c r="U4" s="30" t="s">
        <v>599</v>
      </c>
      <c r="V4" s="31"/>
      <c r="W4" s="31"/>
      <c r="X4" s="31"/>
      <c r="Y4" s="31"/>
      <c r="Z4" s="31"/>
      <c r="AA4" s="32"/>
      <c r="AB4" s="36" t="s">
        <v>600</v>
      </c>
      <c r="AC4" s="36"/>
      <c r="AD4" s="37"/>
      <c r="AE4" s="33" t="s">
        <v>601</v>
      </c>
      <c r="AF4" s="33"/>
      <c r="AG4" s="33"/>
      <c r="AH4" s="33"/>
    </row>
    <row r="5" customHeight="1" spans="1:34">
      <c r="A5" s="65" t="str">
        <f>基本信息输入表!K6&amp;"："&amp;基本信息输入表!M6</f>
        <v>被评估单位：贵州天然气能源投资股份有限公司</v>
      </c>
      <c r="B5" s="65"/>
      <c r="C5" s="65"/>
      <c r="D5" s="65"/>
      <c r="L5" s="21" t="s">
        <v>469</v>
      </c>
      <c r="N5" s="20" t="s">
        <v>602</v>
      </c>
      <c r="O5" s="39" t="s">
        <v>913</v>
      </c>
      <c r="P5" s="22" t="s">
        <v>949</v>
      </c>
      <c r="Q5" s="23" t="s">
        <v>630</v>
      </c>
      <c r="R5" s="23" t="s">
        <v>604</v>
      </c>
      <c r="S5" s="20" t="s">
        <v>605</v>
      </c>
      <c r="T5" s="20"/>
      <c r="U5" s="30" t="s">
        <v>606</v>
      </c>
      <c r="V5" s="31"/>
      <c r="W5" s="32"/>
      <c r="X5" s="33" t="s">
        <v>607</v>
      </c>
      <c r="Y5" s="33"/>
      <c r="Z5" s="33" t="s">
        <v>608</v>
      </c>
      <c r="AA5" s="38"/>
      <c r="AB5" s="39" t="s">
        <v>1456</v>
      </c>
      <c r="AC5" s="20" t="s">
        <v>443</v>
      </c>
      <c r="AD5" s="40"/>
      <c r="AE5" s="38" t="s">
        <v>610</v>
      </c>
      <c r="AF5" s="38" t="s">
        <v>611</v>
      </c>
      <c r="AG5" s="33" t="s">
        <v>612</v>
      </c>
      <c r="AH5" s="38"/>
    </row>
    <row r="6" s="2" customFormat="1" customHeight="1" spans="1:34">
      <c r="A6" s="9" t="s">
        <v>470</v>
      </c>
      <c r="B6" s="9" t="s">
        <v>1549</v>
      </c>
      <c r="C6" s="9" t="s">
        <v>1550</v>
      </c>
      <c r="D6" s="9" t="s">
        <v>1551</v>
      </c>
      <c r="E6" s="9" t="s">
        <v>731</v>
      </c>
      <c r="F6" s="10" t="s">
        <v>440</v>
      </c>
      <c r="G6" s="10" t="s">
        <v>441</v>
      </c>
      <c r="H6" s="11" t="s">
        <v>442</v>
      </c>
      <c r="I6" s="9" t="s">
        <v>443</v>
      </c>
      <c r="J6" s="61" t="s">
        <v>1461</v>
      </c>
      <c r="K6" s="62" t="s">
        <v>865</v>
      </c>
      <c r="L6" s="9" t="s">
        <v>1538</v>
      </c>
      <c r="N6" s="20"/>
      <c r="O6" s="42"/>
      <c r="P6" s="20"/>
      <c r="Q6" s="20"/>
      <c r="R6" s="20"/>
      <c r="S6" s="20"/>
      <c r="T6" s="20"/>
      <c r="U6" s="33" t="s">
        <v>617</v>
      </c>
      <c r="V6" s="33" t="s">
        <v>618</v>
      </c>
      <c r="W6" s="30" t="s">
        <v>621</v>
      </c>
      <c r="X6" s="33" t="s">
        <v>622</v>
      </c>
      <c r="Y6" s="33" t="s">
        <v>623</v>
      </c>
      <c r="Z6" s="33"/>
      <c r="AA6" s="41"/>
      <c r="AB6" s="42"/>
      <c r="AC6" s="20"/>
      <c r="AD6" s="43"/>
      <c r="AE6" s="41"/>
      <c r="AF6" s="41"/>
      <c r="AG6" s="33"/>
      <c r="AH6" s="41"/>
    </row>
    <row r="7" customHeight="1" spans="1:34">
      <c r="A7" s="12" t="str">
        <f>IF(B7="","",ROW()-6)</f>
        <v/>
      </c>
      <c r="B7" s="13"/>
      <c r="C7" s="13"/>
      <c r="D7" s="13"/>
      <c r="E7" s="9"/>
      <c r="F7" s="14"/>
      <c r="G7" s="14"/>
      <c r="H7" s="15">
        <f>F7+G7</f>
        <v>0</v>
      </c>
      <c r="I7" s="16"/>
      <c r="J7" s="63" t="str">
        <f t="shared" ref="J7:J21" si="0">IF(I7=H7,"",I7-H7)</f>
        <v/>
      </c>
      <c r="K7" s="64" t="str">
        <f t="shared" ref="K7:K21" si="1">IF(OR(H7=0,I7=H7),"",ROUND(J7/ABS(H7),4))</f>
        <v/>
      </c>
      <c r="L7" s="27"/>
      <c r="N7" s="28"/>
      <c r="O7" s="28"/>
      <c r="P7" s="28"/>
      <c r="Q7" s="28"/>
      <c r="R7" s="28"/>
      <c r="S7" s="28"/>
      <c r="T7" s="28"/>
      <c r="U7" s="28"/>
      <c r="V7" s="28"/>
      <c r="W7" s="34"/>
      <c r="X7" s="28"/>
      <c r="Y7" s="34"/>
      <c r="Z7" s="34"/>
      <c r="AA7" s="34"/>
      <c r="AB7" s="34"/>
      <c r="AC7" s="34"/>
      <c r="AD7" s="34"/>
      <c r="AE7" s="44" t="str">
        <f t="shared" ref="AE7:AE28" si="2">IFERROR((AC7-H8)/(H8)*100,"")</f>
        <v/>
      </c>
      <c r="AF7" s="34"/>
      <c r="AG7" s="34"/>
      <c r="AH7" s="34"/>
    </row>
    <row r="8" customHeight="1" spans="1:34">
      <c r="A8" s="12" t="str">
        <f t="shared" ref="A8:A28" si="3">IF(B8="","",ROW()-6)</f>
        <v/>
      </c>
      <c r="B8" s="13"/>
      <c r="C8" s="13"/>
      <c r="D8" s="13"/>
      <c r="E8" s="9"/>
      <c r="F8" s="14"/>
      <c r="G8" s="14"/>
      <c r="H8" s="15">
        <f t="shared" ref="H8:H28" si="4">F8+G8</f>
        <v>0</v>
      </c>
      <c r="I8" s="16"/>
      <c r="J8" s="63" t="str">
        <f t="shared" si="0"/>
        <v/>
      </c>
      <c r="K8" s="64" t="str">
        <f t="shared" si="1"/>
        <v/>
      </c>
      <c r="L8" s="27"/>
      <c r="N8" s="28"/>
      <c r="O8" s="28"/>
      <c r="P8" s="28"/>
      <c r="Q8" s="28"/>
      <c r="R8" s="28"/>
      <c r="S8" s="28"/>
      <c r="T8" s="28"/>
      <c r="U8" s="28"/>
      <c r="V8" s="28"/>
      <c r="W8" s="34"/>
      <c r="X8" s="28"/>
      <c r="Y8" s="34"/>
      <c r="Z8" s="34"/>
      <c r="AA8" s="34"/>
      <c r="AB8" s="34"/>
      <c r="AC8" s="34"/>
      <c r="AD8" s="34"/>
      <c r="AE8" s="44" t="str">
        <f t="shared" si="2"/>
        <v/>
      </c>
      <c r="AF8" s="34"/>
      <c r="AG8" s="34"/>
      <c r="AH8" s="34"/>
    </row>
    <row r="9" customHeight="1" spans="1:34">
      <c r="A9" s="12" t="str">
        <f t="shared" si="3"/>
        <v/>
      </c>
      <c r="B9" s="13"/>
      <c r="C9" s="13"/>
      <c r="D9" s="13"/>
      <c r="E9" s="9"/>
      <c r="F9" s="14"/>
      <c r="G9" s="14"/>
      <c r="H9" s="15">
        <f t="shared" si="4"/>
        <v>0</v>
      </c>
      <c r="I9" s="16"/>
      <c r="J9" s="63" t="str">
        <f t="shared" si="0"/>
        <v/>
      </c>
      <c r="K9" s="64" t="str">
        <f t="shared" si="1"/>
        <v/>
      </c>
      <c r="L9" s="27"/>
      <c r="N9" s="28"/>
      <c r="O9" s="28"/>
      <c r="P9" s="28"/>
      <c r="Q9" s="28"/>
      <c r="R9" s="28"/>
      <c r="S9" s="28"/>
      <c r="T9" s="28"/>
      <c r="U9" s="28"/>
      <c r="V9" s="28"/>
      <c r="W9" s="34"/>
      <c r="X9" s="28"/>
      <c r="Y9" s="34"/>
      <c r="Z9" s="34"/>
      <c r="AA9" s="34"/>
      <c r="AB9" s="34"/>
      <c r="AC9" s="34"/>
      <c r="AD9" s="34"/>
      <c r="AE9" s="44" t="str">
        <f t="shared" si="2"/>
        <v/>
      </c>
      <c r="AF9" s="34"/>
      <c r="AG9" s="34"/>
      <c r="AH9" s="34"/>
    </row>
    <row r="10" customHeight="1" spans="1:34">
      <c r="A10" s="12" t="str">
        <f t="shared" si="3"/>
        <v/>
      </c>
      <c r="B10" s="13"/>
      <c r="C10" s="13"/>
      <c r="D10" s="13"/>
      <c r="E10" s="9"/>
      <c r="F10" s="14"/>
      <c r="G10" s="14"/>
      <c r="H10" s="15">
        <f t="shared" si="4"/>
        <v>0</v>
      </c>
      <c r="I10" s="16"/>
      <c r="J10" s="63" t="str">
        <f t="shared" si="0"/>
        <v/>
      </c>
      <c r="K10" s="64" t="str">
        <f t="shared" si="1"/>
        <v/>
      </c>
      <c r="L10" s="27"/>
      <c r="N10" s="28"/>
      <c r="O10" s="28"/>
      <c r="P10" s="28"/>
      <c r="Q10" s="28"/>
      <c r="R10" s="28"/>
      <c r="S10" s="28"/>
      <c r="T10" s="28"/>
      <c r="U10" s="28"/>
      <c r="V10" s="28"/>
      <c r="W10" s="34"/>
      <c r="X10" s="28"/>
      <c r="Y10" s="34"/>
      <c r="Z10" s="34"/>
      <c r="AA10" s="34"/>
      <c r="AB10" s="34"/>
      <c r="AC10" s="34"/>
      <c r="AD10" s="34"/>
      <c r="AE10" s="44" t="str">
        <f t="shared" si="2"/>
        <v/>
      </c>
      <c r="AF10" s="34"/>
      <c r="AG10" s="34"/>
      <c r="AH10" s="34"/>
    </row>
    <row r="11" customHeight="1" spans="1:34">
      <c r="A11" s="12" t="str">
        <f t="shared" si="3"/>
        <v/>
      </c>
      <c r="B11" s="13"/>
      <c r="C11" s="13"/>
      <c r="D11" s="13"/>
      <c r="E11" s="9"/>
      <c r="F11" s="14"/>
      <c r="G11" s="14"/>
      <c r="H11" s="15">
        <f t="shared" si="4"/>
        <v>0</v>
      </c>
      <c r="I11" s="16"/>
      <c r="J11" s="63" t="str">
        <f t="shared" si="0"/>
        <v/>
      </c>
      <c r="K11" s="64" t="str">
        <f t="shared" si="1"/>
        <v/>
      </c>
      <c r="L11" s="27"/>
      <c r="N11" s="28"/>
      <c r="O11" s="28"/>
      <c r="P11" s="28"/>
      <c r="Q11" s="28"/>
      <c r="R11" s="28"/>
      <c r="S11" s="28"/>
      <c r="T11" s="28"/>
      <c r="U11" s="28"/>
      <c r="V11" s="28"/>
      <c r="W11" s="34"/>
      <c r="X11" s="28"/>
      <c r="Y11" s="34"/>
      <c r="Z11" s="34"/>
      <c r="AA11" s="34"/>
      <c r="AB11" s="34"/>
      <c r="AC11" s="34"/>
      <c r="AD11" s="34"/>
      <c r="AE11" s="44" t="str">
        <f t="shared" si="2"/>
        <v/>
      </c>
      <c r="AF11" s="34"/>
      <c r="AG11" s="34"/>
      <c r="AH11" s="34"/>
    </row>
    <row r="12" customHeight="1" spans="1:34">
      <c r="A12" s="12" t="str">
        <f t="shared" si="3"/>
        <v/>
      </c>
      <c r="B12" s="13"/>
      <c r="C12" s="13"/>
      <c r="D12" s="13"/>
      <c r="E12" s="9"/>
      <c r="F12" s="14"/>
      <c r="G12" s="14"/>
      <c r="H12" s="15">
        <f t="shared" si="4"/>
        <v>0</v>
      </c>
      <c r="I12" s="16"/>
      <c r="J12" s="63" t="str">
        <f t="shared" si="0"/>
        <v/>
      </c>
      <c r="K12" s="64" t="str">
        <f t="shared" si="1"/>
        <v/>
      </c>
      <c r="L12" s="27"/>
      <c r="N12" s="28"/>
      <c r="O12" s="28"/>
      <c r="P12" s="28"/>
      <c r="Q12" s="28"/>
      <c r="R12" s="28"/>
      <c r="S12" s="28"/>
      <c r="T12" s="28"/>
      <c r="U12" s="28"/>
      <c r="V12" s="28"/>
      <c r="W12" s="34"/>
      <c r="X12" s="28"/>
      <c r="Y12" s="34"/>
      <c r="Z12" s="34"/>
      <c r="AA12" s="34"/>
      <c r="AB12" s="34"/>
      <c r="AC12" s="34"/>
      <c r="AD12" s="34"/>
      <c r="AE12" s="44" t="str">
        <f t="shared" si="2"/>
        <v/>
      </c>
      <c r="AF12" s="34"/>
      <c r="AG12" s="34"/>
      <c r="AH12" s="34"/>
    </row>
    <row r="13" customHeight="1" spans="1:34">
      <c r="A13" s="12" t="str">
        <f t="shared" si="3"/>
        <v/>
      </c>
      <c r="B13" s="13"/>
      <c r="C13" s="13"/>
      <c r="D13" s="13"/>
      <c r="E13" s="9"/>
      <c r="F13" s="14"/>
      <c r="G13" s="14"/>
      <c r="H13" s="15">
        <f t="shared" si="4"/>
        <v>0</v>
      </c>
      <c r="I13" s="16"/>
      <c r="J13" s="63" t="str">
        <f t="shared" si="0"/>
        <v/>
      </c>
      <c r="K13" s="64" t="str">
        <f t="shared" si="1"/>
        <v/>
      </c>
      <c r="L13" s="27"/>
      <c r="N13" s="28"/>
      <c r="O13" s="28"/>
      <c r="P13" s="28"/>
      <c r="Q13" s="28"/>
      <c r="R13" s="28"/>
      <c r="S13" s="28"/>
      <c r="T13" s="28"/>
      <c r="U13" s="28"/>
      <c r="V13" s="28"/>
      <c r="W13" s="34"/>
      <c r="X13" s="28"/>
      <c r="Y13" s="34"/>
      <c r="Z13" s="34"/>
      <c r="AA13" s="34"/>
      <c r="AB13" s="34"/>
      <c r="AC13" s="34"/>
      <c r="AD13" s="34"/>
      <c r="AE13" s="44" t="str">
        <f t="shared" si="2"/>
        <v/>
      </c>
      <c r="AF13" s="34"/>
      <c r="AG13" s="34"/>
      <c r="AH13" s="34"/>
    </row>
    <row r="14" customHeight="1" spans="1:34">
      <c r="A14" s="12" t="str">
        <f t="shared" si="3"/>
        <v/>
      </c>
      <c r="B14" s="13"/>
      <c r="C14" s="13"/>
      <c r="D14" s="13"/>
      <c r="E14" s="9"/>
      <c r="F14" s="14"/>
      <c r="G14" s="14"/>
      <c r="H14" s="15">
        <f t="shared" si="4"/>
        <v>0</v>
      </c>
      <c r="I14" s="16"/>
      <c r="J14" s="63" t="str">
        <f t="shared" si="0"/>
        <v/>
      </c>
      <c r="K14" s="64" t="str">
        <f t="shared" si="1"/>
        <v/>
      </c>
      <c r="L14" s="27"/>
      <c r="N14" s="28"/>
      <c r="O14" s="28"/>
      <c r="P14" s="28"/>
      <c r="Q14" s="28"/>
      <c r="R14" s="28"/>
      <c r="S14" s="28"/>
      <c r="T14" s="28"/>
      <c r="U14" s="28"/>
      <c r="V14" s="28"/>
      <c r="W14" s="34"/>
      <c r="X14" s="28"/>
      <c r="Y14" s="34"/>
      <c r="Z14" s="34"/>
      <c r="AA14" s="34"/>
      <c r="AB14" s="34"/>
      <c r="AC14" s="34"/>
      <c r="AD14" s="34"/>
      <c r="AE14" s="44" t="str">
        <f t="shared" si="2"/>
        <v/>
      </c>
      <c r="AF14" s="34"/>
      <c r="AG14" s="34"/>
      <c r="AH14" s="34"/>
    </row>
    <row r="15" customHeight="1" spans="1:34">
      <c r="A15" s="12" t="str">
        <f t="shared" si="3"/>
        <v/>
      </c>
      <c r="B15" s="13"/>
      <c r="C15" s="13"/>
      <c r="D15" s="13"/>
      <c r="E15" s="9"/>
      <c r="F15" s="14"/>
      <c r="G15" s="14"/>
      <c r="H15" s="15">
        <f t="shared" si="4"/>
        <v>0</v>
      </c>
      <c r="I15" s="16"/>
      <c r="J15" s="63" t="str">
        <f t="shared" si="0"/>
        <v/>
      </c>
      <c r="K15" s="64" t="str">
        <f t="shared" si="1"/>
        <v/>
      </c>
      <c r="L15" s="27"/>
      <c r="N15" s="28"/>
      <c r="O15" s="28"/>
      <c r="P15" s="28"/>
      <c r="Q15" s="28"/>
      <c r="R15" s="28"/>
      <c r="S15" s="28"/>
      <c r="T15" s="28"/>
      <c r="U15" s="28"/>
      <c r="V15" s="28"/>
      <c r="W15" s="34"/>
      <c r="X15" s="28"/>
      <c r="Y15" s="34"/>
      <c r="Z15" s="34"/>
      <c r="AA15" s="34"/>
      <c r="AB15" s="34"/>
      <c r="AC15" s="34"/>
      <c r="AD15" s="34"/>
      <c r="AE15" s="44" t="str">
        <f t="shared" si="2"/>
        <v/>
      </c>
      <c r="AF15" s="34"/>
      <c r="AG15" s="34"/>
      <c r="AH15" s="34"/>
    </row>
    <row r="16" customHeight="1" spans="1:34">
      <c r="A16" s="12" t="str">
        <f t="shared" si="3"/>
        <v/>
      </c>
      <c r="B16" s="13"/>
      <c r="C16" s="13"/>
      <c r="D16" s="13"/>
      <c r="E16" s="9"/>
      <c r="F16" s="14"/>
      <c r="G16" s="14"/>
      <c r="H16" s="15">
        <f t="shared" si="4"/>
        <v>0</v>
      </c>
      <c r="I16" s="16"/>
      <c r="J16" s="63" t="str">
        <f t="shared" si="0"/>
        <v/>
      </c>
      <c r="K16" s="64" t="str">
        <f t="shared" si="1"/>
        <v/>
      </c>
      <c r="L16" s="27"/>
      <c r="N16" s="28"/>
      <c r="O16" s="28"/>
      <c r="P16" s="28"/>
      <c r="Q16" s="28"/>
      <c r="R16" s="28"/>
      <c r="S16" s="28"/>
      <c r="T16" s="28"/>
      <c r="U16" s="28"/>
      <c r="V16" s="28"/>
      <c r="W16" s="34"/>
      <c r="X16" s="28"/>
      <c r="Y16" s="34"/>
      <c r="Z16" s="34"/>
      <c r="AA16" s="34"/>
      <c r="AB16" s="34"/>
      <c r="AC16" s="34"/>
      <c r="AD16" s="34"/>
      <c r="AE16" s="44" t="str">
        <f t="shared" si="2"/>
        <v/>
      </c>
      <c r="AF16" s="34"/>
      <c r="AG16" s="34"/>
      <c r="AH16" s="34"/>
    </row>
    <row r="17" customHeight="1" spans="1:34">
      <c r="A17" s="12" t="str">
        <f t="shared" si="3"/>
        <v/>
      </c>
      <c r="B17" s="13"/>
      <c r="C17" s="13"/>
      <c r="D17" s="13"/>
      <c r="E17" s="9"/>
      <c r="F17" s="14"/>
      <c r="G17" s="14"/>
      <c r="H17" s="15">
        <f t="shared" si="4"/>
        <v>0</v>
      </c>
      <c r="I17" s="16"/>
      <c r="J17" s="63" t="str">
        <f t="shared" si="0"/>
        <v/>
      </c>
      <c r="K17" s="64" t="str">
        <f t="shared" si="1"/>
        <v/>
      </c>
      <c r="L17" s="27"/>
      <c r="N17" s="28"/>
      <c r="O17" s="28"/>
      <c r="P17" s="28"/>
      <c r="Q17" s="28"/>
      <c r="R17" s="28"/>
      <c r="S17" s="28"/>
      <c r="T17" s="28"/>
      <c r="U17" s="28"/>
      <c r="V17" s="28"/>
      <c r="W17" s="34"/>
      <c r="X17" s="28"/>
      <c r="Y17" s="34"/>
      <c r="Z17" s="34"/>
      <c r="AA17" s="34"/>
      <c r="AB17" s="34"/>
      <c r="AC17" s="34"/>
      <c r="AD17" s="34"/>
      <c r="AE17" s="44" t="str">
        <f t="shared" si="2"/>
        <v/>
      </c>
      <c r="AF17" s="34"/>
      <c r="AG17" s="34"/>
      <c r="AH17" s="34"/>
    </row>
    <row r="18" customHeight="1" spans="1:34">
      <c r="A18" s="12" t="str">
        <f t="shared" si="3"/>
        <v/>
      </c>
      <c r="B18" s="13"/>
      <c r="C18" s="13"/>
      <c r="D18" s="13"/>
      <c r="E18" s="9"/>
      <c r="F18" s="14"/>
      <c r="G18" s="14"/>
      <c r="H18" s="15">
        <f t="shared" si="4"/>
        <v>0</v>
      </c>
      <c r="I18" s="16"/>
      <c r="J18" s="63" t="str">
        <f t="shared" si="0"/>
        <v/>
      </c>
      <c r="K18" s="64" t="str">
        <f t="shared" si="1"/>
        <v/>
      </c>
      <c r="L18" s="27"/>
      <c r="N18" s="28"/>
      <c r="O18" s="28"/>
      <c r="P18" s="28"/>
      <c r="Q18" s="28"/>
      <c r="R18" s="28"/>
      <c r="S18" s="28"/>
      <c r="T18" s="28"/>
      <c r="U18" s="28"/>
      <c r="V18" s="28"/>
      <c r="W18" s="34"/>
      <c r="X18" s="28"/>
      <c r="Y18" s="34"/>
      <c r="Z18" s="34"/>
      <c r="AA18" s="34"/>
      <c r="AB18" s="34"/>
      <c r="AC18" s="34"/>
      <c r="AD18" s="34"/>
      <c r="AE18" s="44" t="str">
        <f t="shared" si="2"/>
        <v/>
      </c>
      <c r="AF18" s="34"/>
      <c r="AG18" s="34"/>
      <c r="AH18" s="34"/>
    </row>
    <row r="19" customHeight="1" spans="1:34">
      <c r="A19" s="12" t="str">
        <f t="shared" si="3"/>
        <v/>
      </c>
      <c r="B19" s="13"/>
      <c r="C19" s="13"/>
      <c r="D19" s="13"/>
      <c r="E19" s="9"/>
      <c r="F19" s="14"/>
      <c r="G19" s="14"/>
      <c r="H19" s="15">
        <f t="shared" si="4"/>
        <v>0</v>
      </c>
      <c r="I19" s="16"/>
      <c r="J19" s="63" t="str">
        <f t="shared" si="0"/>
        <v/>
      </c>
      <c r="K19" s="64" t="str">
        <f t="shared" si="1"/>
        <v/>
      </c>
      <c r="L19" s="27"/>
      <c r="N19" s="28"/>
      <c r="O19" s="28"/>
      <c r="P19" s="28"/>
      <c r="Q19" s="28"/>
      <c r="R19" s="28"/>
      <c r="S19" s="28"/>
      <c r="T19" s="28"/>
      <c r="U19" s="28"/>
      <c r="V19" s="28"/>
      <c r="W19" s="34"/>
      <c r="X19" s="28"/>
      <c r="Y19" s="34"/>
      <c r="Z19" s="34"/>
      <c r="AA19" s="34"/>
      <c r="AB19" s="34"/>
      <c r="AC19" s="34"/>
      <c r="AD19" s="34"/>
      <c r="AE19" s="44" t="str">
        <f>IFERROR((AC19-H22)/(H22)*100,"")</f>
        <v/>
      </c>
      <c r="AF19" s="34"/>
      <c r="AG19" s="34"/>
      <c r="AH19" s="34"/>
    </row>
    <row r="20" customHeight="1" spans="1:34">
      <c r="A20" s="12"/>
      <c r="B20" s="13"/>
      <c r="C20" s="13"/>
      <c r="D20" s="13"/>
      <c r="E20" s="9"/>
      <c r="F20" s="14"/>
      <c r="G20" s="14"/>
      <c r="H20" s="15">
        <f t="shared" si="4"/>
        <v>0</v>
      </c>
      <c r="I20" s="16"/>
      <c r="J20" s="63" t="str">
        <f t="shared" si="0"/>
        <v/>
      </c>
      <c r="K20" s="64" t="str">
        <f t="shared" si="1"/>
        <v/>
      </c>
      <c r="L20" s="27"/>
      <c r="N20" s="28"/>
      <c r="O20" s="28"/>
      <c r="P20" s="28"/>
      <c r="Q20" s="28"/>
      <c r="R20" s="28"/>
      <c r="S20" s="28"/>
      <c r="T20" s="28"/>
      <c r="U20" s="28"/>
      <c r="V20" s="28"/>
      <c r="W20" s="34"/>
      <c r="X20" s="28"/>
      <c r="Y20" s="34"/>
      <c r="Z20" s="34"/>
      <c r="AA20" s="34"/>
      <c r="AB20" s="34"/>
      <c r="AC20" s="34"/>
      <c r="AD20" s="34"/>
      <c r="AE20" s="44"/>
      <c r="AF20" s="34"/>
      <c r="AG20" s="34"/>
      <c r="AH20" s="34"/>
    </row>
    <row r="21" customHeight="1" spans="1:34">
      <c r="A21" s="12"/>
      <c r="B21" s="13"/>
      <c r="C21" s="13"/>
      <c r="D21" s="13"/>
      <c r="E21" s="9"/>
      <c r="F21" s="14"/>
      <c r="G21" s="14"/>
      <c r="H21" s="15">
        <f t="shared" si="4"/>
        <v>0</v>
      </c>
      <c r="I21" s="16"/>
      <c r="J21" s="63" t="str">
        <f t="shared" si="0"/>
        <v/>
      </c>
      <c r="K21" s="64" t="str">
        <f t="shared" si="1"/>
        <v/>
      </c>
      <c r="L21" s="27"/>
      <c r="N21" s="28"/>
      <c r="O21" s="28"/>
      <c r="P21" s="28"/>
      <c r="Q21" s="28"/>
      <c r="R21" s="28"/>
      <c r="S21" s="28"/>
      <c r="T21" s="28"/>
      <c r="U21" s="28"/>
      <c r="V21" s="28"/>
      <c r="W21" s="34"/>
      <c r="X21" s="28"/>
      <c r="Y21" s="34"/>
      <c r="Z21" s="34"/>
      <c r="AA21" s="34"/>
      <c r="AB21" s="34"/>
      <c r="AC21" s="34"/>
      <c r="AD21" s="34"/>
      <c r="AE21" s="44"/>
      <c r="AF21" s="34"/>
      <c r="AG21" s="34"/>
      <c r="AH21" s="34"/>
    </row>
    <row r="22" customHeight="1" spans="1:34">
      <c r="A22" s="12" t="str">
        <f t="shared" si="3"/>
        <v/>
      </c>
      <c r="B22" s="13"/>
      <c r="C22" s="13"/>
      <c r="D22" s="13"/>
      <c r="E22" s="9"/>
      <c r="F22" s="14"/>
      <c r="G22" s="14"/>
      <c r="H22" s="15">
        <f t="shared" si="4"/>
        <v>0</v>
      </c>
      <c r="I22" s="16"/>
      <c r="J22" s="63" t="str">
        <f t="shared" ref="J22:J29" si="5">IF(I22=H22,"",I22-H22)</f>
        <v/>
      </c>
      <c r="K22" s="64" t="str">
        <f t="shared" ref="K22:K29" si="6">IF(OR(H22=0,I22=H22),"",ROUND(J22/ABS(H22),4))</f>
        <v/>
      </c>
      <c r="L22" s="27"/>
      <c r="N22" s="28"/>
      <c r="O22" s="28"/>
      <c r="P22" s="28"/>
      <c r="Q22" s="28"/>
      <c r="R22" s="28"/>
      <c r="S22" s="28"/>
      <c r="T22" s="28"/>
      <c r="U22" s="28"/>
      <c r="V22" s="28"/>
      <c r="W22" s="34"/>
      <c r="X22" s="28"/>
      <c r="Y22" s="34"/>
      <c r="Z22" s="34"/>
      <c r="AA22" s="34"/>
      <c r="AB22" s="34"/>
      <c r="AC22" s="34"/>
      <c r="AD22" s="34"/>
      <c r="AE22" s="44" t="str">
        <f t="shared" si="2"/>
        <v/>
      </c>
      <c r="AF22" s="34"/>
      <c r="AG22" s="34"/>
      <c r="AH22" s="34"/>
    </row>
    <row r="23" customHeight="1" spans="1:34">
      <c r="A23" s="12" t="str">
        <f t="shared" si="3"/>
        <v/>
      </c>
      <c r="B23" s="13"/>
      <c r="C23" s="13"/>
      <c r="D23" s="13"/>
      <c r="E23" s="9"/>
      <c r="F23" s="14"/>
      <c r="G23" s="14"/>
      <c r="H23" s="15">
        <f t="shared" si="4"/>
        <v>0</v>
      </c>
      <c r="I23" s="16"/>
      <c r="J23" s="63" t="str">
        <f t="shared" si="5"/>
        <v/>
      </c>
      <c r="K23" s="64" t="str">
        <f t="shared" si="6"/>
        <v/>
      </c>
      <c r="L23" s="27"/>
      <c r="N23" s="28"/>
      <c r="O23" s="28"/>
      <c r="P23" s="28"/>
      <c r="Q23" s="28"/>
      <c r="R23" s="28"/>
      <c r="S23" s="28"/>
      <c r="T23" s="28"/>
      <c r="U23" s="28"/>
      <c r="V23" s="28"/>
      <c r="W23" s="34"/>
      <c r="X23" s="28"/>
      <c r="Y23" s="34"/>
      <c r="Z23" s="34"/>
      <c r="AA23" s="34"/>
      <c r="AB23" s="34"/>
      <c r="AC23" s="34"/>
      <c r="AD23" s="34"/>
      <c r="AE23" s="44" t="str">
        <f t="shared" si="2"/>
        <v/>
      </c>
      <c r="AF23" s="34"/>
      <c r="AG23" s="34"/>
      <c r="AH23" s="34"/>
    </row>
    <row r="24" customHeight="1" spans="1:34">
      <c r="A24" s="12" t="str">
        <f t="shared" si="3"/>
        <v/>
      </c>
      <c r="B24" s="13"/>
      <c r="C24" s="13"/>
      <c r="D24" s="13"/>
      <c r="E24" s="9"/>
      <c r="F24" s="14"/>
      <c r="G24" s="14"/>
      <c r="H24" s="15">
        <f t="shared" si="4"/>
        <v>0</v>
      </c>
      <c r="I24" s="16"/>
      <c r="J24" s="63" t="str">
        <f t="shared" si="5"/>
        <v/>
      </c>
      <c r="K24" s="64" t="str">
        <f t="shared" si="6"/>
        <v/>
      </c>
      <c r="L24" s="27"/>
      <c r="N24" s="28"/>
      <c r="O24" s="28"/>
      <c r="P24" s="28"/>
      <c r="Q24" s="28"/>
      <c r="R24" s="28"/>
      <c r="S24" s="28"/>
      <c r="T24" s="28"/>
      <c r="U24" s="28"/>
      <c r="V24" s="28"/>
      <c r="W24" s="34"/>
      <c r="X24" s="28"/>
      <c r="Y24" s="34"/>
      <c r="Z24" s="34"/>
      <c r="AA24" s="34"/>
      <c r="AB24" s="34"/>
      <c r="AC24" s="34"/>
      <c r="AD24" s="34"/>
      <c r="AE24" s="44" t="str">
        <f t="shared" si="2"/>
        <v/>
      </c>
      <c r="AF24" s="34"/>
      <c r="AG24" s="34"/>
      <c r="AH24" s="34"/>
    </row>
    <row r="25" customHeight="1" spans="1:34">
      <c r="A25" s="12" t="str">
        <f t="shared" si="3"/>
        <v/>
      </c>
      <c r="B25" s="13"/>
      <c r="C25" s="13"/>
      <c r="D25" s="13"/>
      <c r="E25" s="9"/>
      <c r="F25" s="14"/>
      <c r="G25" s="14"/>
      <c r="H25" s="15">
        <f t="shared" si="4"/>
        <v>0</v>
      </c>
      <c r="I25" s="16"/>
      <c r="J25" s="63" t="str">
        <f t="shared" si="5"/>
        <v/>
      </c>
      <c r="K25" s="64" t="str">
        <f t="shared" si="6"/>
        <v/>
      </c>
      <c r="L25" s="27"/>
      <c r="N25" s="28"/>
      <c r="O25" s="28"/>
      <c r="P25" s="28"/>
      <c r="Q25" s="28"/>
      <c r="R25" s="28"/>
      <c r="S25" s="28"/>
      <c r="T25" s="28"/>
      <c r="U25" s="28"/>
      <c r="V25" s="28"/>
      <c r="W25" s="34"/>
      <c r="X25" s="28"/>
      <c r="Y25" s="34"/>
      <c r="Z25" s="34"/>
      <c r="AA25" s="34"/>
      <c r="AB25" s="34"/>
      <c r="AC25" s="34"/>
      <c r="AD25" s="34"/>
      <c r="AE25" s="44" t="str">
        <f t="shared" si="2"/>
        <v/>
      </c>
      <c r="AF25" s="34"/>
      <c r="AG25" s="34"/>
      <c r="AH25" s="34"/>
    </row>
    <row r="26" customHeight="1" spans="1:34">
      <c r="A26" s="12" t="str">
        <f t="shared" si="3"/>
        <v/>
      </c>
      <c r="B26" s="13"/>
      <c r="C26" s="13"/>
      <c r="D26" s="13"/>
      <c r="E26" s="9"/>
      <c r="F26" s="14"/>
      <c r="G26" s="14"/>
      <c r="H26" s="15">
        <f t="shared" si="4"/>
        <v>0</v>
      </c>
      <c r="I26" s="16"/>
      <c r="J26" s="63" t="str">
        <f t="shared" si="5"/>
        <v/>
      </c>
      <c r="K26" s="64" t="str">
        <f t="shared" si="6"/>
        <v/>
      </c>
      <c r="L26" s="27"/>
      <c r="N26" s="28"/>
      <c r="O26" s="28"/>
      <c r="P26" s="28"/>
      <c r="Q26" s="28"/>
      <c r="R26" s="28"/>
      <c r="S26" s="28"/>
      <c r="T26" s="28"/>
      <c r="U26" s="28"/>
      <c r="V26" s="28"/>
      <c r="W26" s="34"/>
      <c r="X26" s="28"/>
      <c r="Y26" s="34"/>
      <c r="Z26" s="34"/>
      <c r="AA26" s="34"/>
      <c r="AB26" s="34"/>
      <c r="AC26" s="34"/>
      <c r="AD26" s="34"/>
      <c r="AE26" s="44" t="str">
        <f t="shared" si="2"/>
        <v/>
      </c>
      <c r="AF26" s="34"/>
      <c r="AG26" s="34"/>
      <c r="AH26" s="34"/>
    </row>
    <row r="27" customHeight="1" spans="1:34">
      <c r="A27" s="12" t="str">
        <f t="shared" si="3"/>
        <v/>
      </c>
      <c r="B27" s="13"/>
      <c r="C27" s="13"/>
      <c r="D27" s="13"/>
      <c r="E27" s="9"/>
      <c r="F27" s="14"/>
      <c r="G27" s="14"/>
      <c r="H27" s="15">
        <f t="shared" si="4"/>
        <v>0</v>
      </c>
      <c r="I27" s="16"/>
      <c r="J27" s="63" t="str">
        <f t="shared" si="5"/>
        <v/>
      </c>
      <c r="K27" s="64" t="str">
        <f t="shared" si="6"/>
        <v/>
      </c>
      <c r="L27" s="27"/>
      <c r="N27" s="28"/>
      <c r="O27" s="28"/>
      <c r="P27" s="28"/>
      <c r="Q27" s="28"/>
      <c r="R27" s="28"/>
      <c r="S27" s="28"/>
      <c r="T27" s="28"/>
      <c r="U27" s="28"/>
      <c r="V27" s="28"/>
      <c r="W27" s="34"/>
      <c r="X27" s="28"/>
      <c r="Y27" s="34"/>
      <c r="Z27" s="34"/>
      <c r="AA27" s="34"/>
      <c r="AB27" s="34"/>
      <c r="AC27" s="34"/>
      <c r="AD27" s="34"/>
      <c r="AE27" s="44" t="str">
        <f t="shared" si="2"/>
        <v/>
      </c>
      <c r="AF27" s="34"/>
      <c r="AG27" s="34"/>
      <c r="AH27" s="34"/>
    </row>
    <row r="28" customHeight="1" spans="1:34">
      <c r="A28" s="12" t="str">
        <f t="shared" si="3"/>
        <v/>
      </c>
      <c r="B28" s="13"/>
      <c r="C28" s="13"/>
      <c r="D28" s="13"/>
      <c r="E28" s="9"/>
      <c r="F28" s="14"/>
      <c r="G28" s="14"/>
      <c r="H28" s="15">
        <f t="shared" si="4"/>
        <v>0</v>
      </c>
      <c r="I28" s="16"/>
      <c r="J28" s="63" t="str">
        <f t="shared" si="5"/>
        <v/>
      </c>
      <c r="K28" s="64" t="str">
        <f t="shared" si="6"/>
        <v/>
      </c>
      <c r="L28" s="27"/>
      <c r="N28" s="28"/>
      <c r="O28" s="28"/>
      <c r="P28" s="28"/>
      <c r="Q28" s="28"/>
      <c r="R28" s="28"/>
      <c r="S28" s="28"/>
      <c r="T28" s="28"/>
      <c r="U28" s="28"/>
      <c r="V28" s="28"/>
      <c r="W28" s="34"/>
      <c r="X28" s="28"/>
      <c r="Y28" s="34"/>
      <c r="Z28" s="34"/>
      <c r="AA28" s="34"/>
      <c r="AB28" s="34"/>
      <c r="AC28" s="34"/>
      <c r="AD28" s="34"/>
      <c r="AE28" s="44" t="str">
        <f t="shared" si="2"/>
        <v/>
      </c>
      <c r="AF28" s="34"/>
      <c r="AG28" s="34"/>
      <c r="AH28" s="34"/>
    </row>
    <row r="29" customHeight="1" spans="1:12">
      <c r="A29" s="17" t="s">
        <v>741</v>
      </c>
      <c r="B29" s="14"/>
      <c r="C29" s="27"/>
      <c r="D29" s="27"/>
      <c r="E29" s="27"/>
      <c r="F29" s="16">
        <f>SUM(F7:F28)</f>
        <v>0</v>
      </c>
      <c r="G29" s="16">
        <f>SUM(G7:G28)</f>
        <v>0</v>
      </c>
      <c r="H29" s="16">
        <f>SUM(H7:H28)</f>
        <v>0</v>
      </c>
      <c r="I29" s="16">
        <f>SUM(I7:I28)</f>
        <v>0</v>
      </c>
      <c r="J29" s="63" t="str">
        <f t="shared" si="5"/>
        <v/>
      </c>
      <c r="K29" s="64" t="str">
        <f t="shared" si="6"/>
        <v/>
      </c>
      <c r="L29" s="27"/>
    </row>
    <row r="30" customHeight="1" spans="1:9">
      <c r="A30" s="3" t="str">
        <f>基本信息输入表!$K$6&amp;"填表人："&amp;基本信息输入表!$M$95</f>
        <v>被评估单位填表人：</v>
      </c>
      <c r="I30" s="3" t="str">
        <f>"评估人员："&amp;基本信息输入表!$Q$95</f>
        <v>评估人员：</v>
      </c>
    </row>
    <row r="31" customHeight="1" spans="1:1">
      <c r="A31" s="3" t="str">
        <f>"填表日期："&amp;YEAR(基本信息输入表!$O$95)&amp;"年"&amp;MONTH(基本信息输入表!$O$95)&amp;"月"&amp;DAY(基本信息输入表!$O$95)&amp;"日"</f>
        <v>填表日期：1900年1月0日</v>
      </c>
    </row>
    <row r="32" customHeight="1" spans="13:13">
      <c r="M32" s="29" t="s">
        <v>466</v>
      </c>
    </row>
  </sheetData>
  <mergeCells count="26">
    <mergeCell ref="A2:L2"/>
    <mergeCell ref="A3:L3"/>
    <mergeCell ref="N4:T4"/>
    <mergeCell ref="U4:AA4"/>
    <mergeCell ref="AB4:AD4"/>
    <mergeCell ref="AE4:AH4"/>
    <mergeCell ref="A5:C5"/>
    <mergeCell ref="U5:W5"/>
    <mergeCell ref="X5:Y5"/>
    <mergeCell ref="A29:B29"/>
    <mergeCell ref="N5:N6"/>
    <mergeCell ref="O5:O6"/>
    <mergeCell ref="P5:P6"/>
    <mergeCell ref="Q5:Q6"/>
    <mergeCell ref="R5:R6"/>
    <mergeCell ref="S5:S6"/>
    <mergeCell ref="T5:T6"/>
    <mergeCell ref="Z5:Z6"/>
    <mergeCell ref="AA5:AA6"/>
    <mergeCell ref="AB5:AB6"/>
    <mergeCell ref="AC5:AC6"/>
    <mergeCell ref="AD5:AD6"/>
    <mergeCell ref="AE5:AE6"/>
    <mergeCell ref="AF5:AF6"/>
    <mergeCell ref="AG5:AG6"/>
    <mergeCell ref="AH5:AH6"/>
  </mergeCells>
  <dataValidations count="3">
    <dataValidation type="list" allowBlank="1" showInputMessage="1" showErrorMessage="1" sqref="X7:X28">
      <formula1>基本信息输入表!$A$126:$A$128</formula1>
    </dataValidation>
    <dataValidation type="list" allowBlank="1" showInputMessage="1" showErrorMessage="1" sqref="N7:R28">
      <formula1>$A$108:$A$109</formula1>
    </dataValidation>
    <dataValidation type="list" allowBlank="1" showInputMessage="1" showErrorMessage="1" sqref="U7:V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0" fitToHeight="1000" orientation="landscape" horizontalDpi="300" verticalDpi="300"/>
  <headerFooter scaleWithDoc="0">
    <oddFooter>&amp;R&amp;"宋体,常规"&amp;10&amp;P/&amp;N</oddFoot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E29"/>
  <sheetViews>
    <sheetView showGridLines="0" workbookViewId="0">
      <selection activeCell="J22" sqref="J22"/>
    </sheetView>
  </sheetViews>
  <sheetFormatPr defaultColWidth="9" defaultRowHeight="15.75" customHeight="1"/>
  <cols>
    <col min="1" max="1" width="6.5" style="3" customWidth="1"/>
    <col min="2" max="2" width="25.625" style="3" customWidth="1"/>
    <col min="3" max="3" width="12.75" style="3" customWidth="1"/>
    <col min="4" max="4" width="17.125" style="3" customWidth="1"/>
    <col min="5" max="6" width="15.625" style="3" customWidth="1" outlineLevel="1"/>
    <col min="7" max="10" width="15.625" style="3" customWidth="1"/>
    <col min="11" max="11" width="16.75" style="3" customWidth="1"/>
    <col min="12" max="12" width="9" style="3"/>
    <col min="13" max="15" width="5.625" style="4" customWidth="1" outlineLevel="1"/>
    <col min="16" max="16" width="14.75" style="4" customWidth="1" outlineLevel="1"/>
    <col min="17" max="17" width="13.625" style="4" customWidth="1"/>
    <col min="18" max="20" width="5.625" style="4" customWidth="1" outlineLevel="1"/>
    <col min="21" max="22" width="8.625" style="4" customWidth="1" outlineLevel="1"/>
    <col min="23" max="23" width="14.625" style="4" customWidth="1" outlineLevel="1"/>
    <col min="24" max="24" width="13.625" style="4" customWidth="1"/>
    <col min="25" max="25" width="10.75" style="4" customWidth="1" outlineLevel="1"/>
    <col min="26" max="26" width="8.625" style="4" customWidth="1" outlineLevel="1"/>
    <col min="27" max="27" width="13.75" style="4" customWidth="1"/>
    <col min="28" max="30" width="13.625" style="4" customWidth="1" outlineLevel="1"/>
    <col min="31" max="31" width="13.625" style="4" customWidth="1"/>
    <col min="32" max="16384" width="9" style="3"/>
  </cols>
  <sheetData>
    <row r="1" customHeight="1" spans="1:1">
      <c r="A1" s="5" t="s">
        <v>435</v>
      </c>
    </row>
    <row r="2" s="1" customFormat="1" ht="30" customHeight="1" spans="1:31">
      <c r="A2" s="6" t="s">
        <v>1552</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row>
    <row r="3" customHeight="1" spans="1:31">
      <c r="A3" s="2" t="str">
        <f>"评估基准日："&amp;TEXT(基本信息输入表!M7,"yyyy年mm月dd日")</f>
        <v>评估基准日：2024年06月30日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row>
    <row r="4" ht="14.1" customHeight="1" spans="1:31">
      <c r="A4" s="2"/>
      <c r="B4" s="2"/>
      <c r="C4" s="2"/>
      <c r="D4" s="2"/>
      <c r="E4" s="2"/>
      <c r="F4" s="2"/>
      <c r="G4" s="2"/>
      <c r="H4" s="2"/>
      <c r="I4" s="2"/>
      <c r="J4" s="2"/>
      <c r="K4" s="19" t="s">
        <v>1553</v>
      </c>
      <c r="M4" s="20" t="s">
        <v>598</v>
      </c>
      <c r="N4" s="20"/>
      <c r="O4" s="20"/>
      <c r="P4" s="20"/>
      <c r="Q4" s="20"/>
      <c r="R4" s="30" t="s">
        <v>599</v>
      </c>
      <c r="S4" s="31"/>
      <c r="T4" s="31"/>
      <c r="U4" s="31"/>
      <c r="V4" s="31"/>
      <c r="W4" s="31"/>
      <c r="X4" s="32"/>
      <c r="Y4" s="36" t="s">
        <v>600</v>
      </c>
      <c r="Z4" s="36"/>
      <c r="AA4" s="37"/>
      <c r="AB4" s="33" t="s">
        <v>601</v>
      </c>
      <c r="AC4" s="33"/>
      <c r="AD4" s="33"/>
      <c r="AE4" s="33"/>
    </row>
    <row r="5" customHeight="1" spans="1:31">
      <c r="A5" s="7" t="str">
        <f>基本信息输入表!K6&amp;"："&amp;基本信息输入表!M6</f>
        <v>被评估单位：贵州天然气能源投资股份有限公司</v>
      </c>
      <c r="B5" s="7"/>
      <c r="C5" s="7"/>
      <c r="D5" s="7"/>
      <c r="E5" s="8"/>
      <c r="F5" s="8"/>
      <c r="K5" s="21" t="s">
        <v>469</v>
      </c>
      <c r="M5" s="20" t="s">
        <v>602</v>
      </c>
      <c r="N5" s="23" t="s">
        <v>630</v>
      </c>
      <c r="O5" s="23" t="s">
        <v>604</v>
      </c>
      <c r="P5" s="20" t="s">
        <v>605</v>
      </c>
      <c r="Q5" s="20"/>
      <c r="R5" s="30" t="s">
        <v>606</v>
      </c>
      <c r="S5" s="31"/>
      <c r="T5" s="32"/>
      <c r="U5" s="33" t="s">
        <v>607</v>
      </c>
      <c r="V5" s="33"/>
      <c r="W5" s="33" t="s">
        <v>608</v>
      </c>
      <c r="X5" s="38"/>
      <c r="Y5" s="39" t="s">
        <v>1456</v>
      </c>
      <c r="Z5" s="20" t="s">
        <v>443</v>
      </c>
      <c r="AA5" s="40"/>
      <c r="AB5" s="38" t="s">
        <v>610</v>
      </c>
      <c r="AC5" s="38" t="s">
        <v>611</v>
      </c>
      <c r="AD5" s="33" t="s">
        <v>612</v>
      </c>
      <c r="AE5" s="38"/>
    </row>
    <row r="6" s="2" customFormat="1" customHeight="1" spans="1:31">
      <c r="A6" s="9" t="s">
        <v>470</v>
      </c>
      <c r="B6" s="9" t="s">
        <v>691</v>
      </c>
      <c r="C6" s="9" t="s">
        <v>731</v>
      </c>
      <c r="D6" s="9" t="s">
        <v>1554</v>
      </c>
      <c r="E6" s="10" t="s">
        <v>440</v>
      </c>
      <c r="F6" s="10" t="s">
        <v>441</v>
      </c>
      <c r="G6" s="11" t="s">
        <v>442</v>
      </c>
      <c r="H6" s="9" t="s">
        <v>443</v>
      </c>
      <c r="I6" s="61" t="s">
        <v>1461</v>
      </c>
      <c r="J6" s="62" t="s">
        <v>865</v>
      </c>
      <c r="K6" s="9" t="s">
        <v>588</v>
      </c>
      <c r="M6" s="20"/>
      <c r="N6" s="20"/>
      <c r="O6" s="20"/>
      <c r="P6" s="20"/>
      <c r="Q6" s="20"/>
      <c r="R6" s="33" t="s">
        <v>617</v>
      </c>
      <c r="S6" s="33" t="s">
        <v>618</v>
      </c>
      <c r="T6" s="30" t="s">
        <v>621</v>
      </c>
      <c r="U6" s="33" t="s">
        <v>622</v>
      </c>
      <c r="V6" s="33" t="s">
        <v>623</v>
      </c>
      <c r="W6" s="33"/>
      <c r="X6" s="41"/>
      <c r="Y6" s="42"/>
      <c r="Z6" s="20"/>
      <c r="AA6" s="43"/>
      <c r="AB6" s="41"/>
      <c r="AC6" s="41"/>
      <c r="AD6" s="33"/>
      <c r="AE6" s="41"/>
    </row>
    <row r="7" customHeight="1" spans="1:31">
      <c r="A7" s="12" t="str">
        <f>IF(B7="","",ROW()-6)</f>
        <v/>
      </c>
      <c r="B7" s="13"/>
      <c r="C7" s="9"/>
      <c r="D7" s="9"/>
      <c r="E7" s="14"/>
      <c r="F7" s="14"/>
      <c r="G7" s="15">
        <f>E7+F7</f>
        <v>0</v>
      </c>
      <c r="H7" s="16"/>
      <c r="I7" s="63" t="str">
        <f t="shared" ref="I7:I15" si="0">IF(H7=G7,"",H7-G7)</f>
        <v/>
      </c>
      <c r="J7" s="64" t="str">
        <f t="shared" ref="J7:J15" si="1">IF(OR(G7=0,H7=G7),"",ROUND(I7/ABS(G7),4))</f>
        <v/>
      </c>
      <c r="K7" s="27"/>
      <c r="M7" s="28"/>
      <c r="N7" s="28"/>
      <c r="O7" s="28"/>
      <c r="P7" s="28"/>
      <c r="Q7" s="28"/>
      <c r="R7" s="28"/>
      <c r="S7" s="28"/>
      <c r="T7" s="34"/>
      <c r="U7" s="28"/>
      <c r="V7" s="34"/>
      <c r="W7" s="34"/>
      <c r="X7" s="34"/>
      <c r="Y7" s="34"/>
      <c r="Z7" s="34"/>
      <c r="AA7" s="34"/>
      <c r="AB7" s="44" t="str">
        <f t="shared" ref="AB7:AB25" si="2">IFERROR((Z7-G8)/(G8)*100,"")</f>
        <v/>
      </c>
      <c r="AC7" s="34"/>
      <c r="AD7" s="34"/>
      <c r="AE7" s="34"/>
    </row>
    <row r="8" customHeight="1" spans="1:31">
      <c r="A8" s="12" t="str">
        <f t="shared" ref="A8:A25" si="3">IF(B8="","",ROW()-6)</f>
        <v/>
      </c>
      <c r="B8" s="13"/>
      <c r="C8" s="9"/>
      <c r="D8" s="9"/>
      <c r="E8" s="14"/>
      <c r="F8" s="14"/>
      <c r="G8" s="15">
        <f t="shared" ref="G8:G25" si="4">E8+F8</f>
        <v>0</v>
      </c>
      <c r="H8" s="16"/>
      <c r="I8" s="63" t="str">
        <f t="shared" si="0"/>
        <v/>
      </c>
      <c r="J8" s="64" t="str">
        <f t="shared" si="1"/>
        <v/>
      </c>
      <c r="K8" s="27"/>
      <c r="M8" s="28"/>
      <c r="N8" s="28"/>
      <c r="O8" s="28"/>
      <c r="P8" s="28"/>
      <c r="Q8" s="28"/>
      <c r="R8" s="28"/>
      <c r="S8" s="28"/>
      <c r="T8" s="34"/>
      <c r="U8" s="28"/>
      <c r="V8" s="34"/>
      <c r="W8" s="34"/>
      <c r="X8" s="34"/>
      <c r="Y8" s="34"/>
      <c r="Z8" s="34"/>
      <c r="AA8" s="34"/>
      <c r="AB8" s="44" t="str">
        <f t="shared" si="2"/>
        <v/>
      </c>
      <c r="AC8" s="34"/>
      <c r="AD8" s="34"/>
      <c r="AE8" s="34"/>
    </row>
    <row r="9" customHeight="1" spans="1:31">
      <c r="A9" s="12" t="str">
        <f t="shared" si="3"/>
        <v/>
      </c>
      <c r="B9" s="13"/>
      <c r="C9" s="9"/>
      <c r="D9" s="9"/>
      <c r="E9" s="14"/>
      <c r="F9" s="14"/>
      <c r="G9" s="15">
        <f t="shared" si="4"/>
        <v>0</v>
      </c>
      <c r="H9" s="16"/>
      <c r="I9" s="63" t="str">
        <f t="shared" si="0"/>
        <v/>
      </c>
      <c r="J9" s="64" t="str">
        <f t="shared" si="1"/>
        <v/>
      </c>
      <c r="K9" s="27"/>
      <c r="M9" s="28"/>
      <c r="N9" s="28"/>
      <c r="O9" s="28"/>
      <c r="P9" s="28"/>
      <c r="Q9" s="28"/>
      <c r="R9" s="28"/>
      <c r="S9" s="28"/>
      <c r="T9" s="34"/>
      <c r="U9" s="28"/>
      <c r="V9" s="34"/>
      <c r="W9" s="34"/>
      <c r="X9" s="34"/>
      <c r="Y9" s="34"/>
      <c r="Z9" s="34"/>
      <c r="AA9" s="34"/>
      <c r="AB9" s="44" t="str">
        <f t="shared" si="2"/>
        <v/>
      </c>
      <c r="AC9" s="34"/>
      <c r="AD9" s="34"/>
      <c r="AE9" s="34"/>
    </row>
    <row r="10" customHeight="1" spans="1:31">
      <c r="A10" s="12" t="str">
        <f t="shared" si="3"/>
        <v/>
      </c>
      <c r="B10" s="13"/>
      <c r="C10" s="9"/>
      <c r="D10" s="9"/>
      <c r="E10" s="14"/>
      <c r="F10" s="14"/>
      <c r="G10" s="15">
        <f t="shared" si="4"/>
        <v>0</v>
      </c>
      <c r="H10" s="16"/>
      <c r="I10" s="63" t="str">
        <f t="shared" si="0"/>
        <v/>
      </c>
      <c r="J10" s="64" t="str">
        <f t="shared" si="1"/>
        <v/>
      </c>
      <c r="K10" s="27"/>
      <c r="M10" s="28"/>
      <c r="N10" s="28"/>
      <c r="O10" s="28"/>
      <c r="P10" s="28"/>
      <c r="Q10" s="28"/>
      <c r="R10" s="28"/>
      <c r="S10" s="28"/>
      <c r="T10" s="34"/>
      <c r="U10" s="28"/>
      <c r="V10" s="34"/>
      <c r="W10" s="34"/>
      <c r="X10" s="34"/>
      <c r="Y10" s="34"/>
      <c r="Z10" s="34"/>
      <c r="AA10" s="34"/>
      <c r="AB10" s="44" t="str">
        <f t="shared" si="2"/>
        <v/>
      </c>
      <c r="AC10" s="34"/>
      <c r="AD10" s="34"/>
      <c r="AE10" s="34"/>
    </row>
    <row r="11" customHeight="1" spans="1:31">
      <c r="A11" s="12" t="str">
        <f t="shared" si="3"/>
        <v/>
      </c>
      <c r="B11" s="13"/>
      <c r="C11" s="9"/>
      <c r="D11" s="9"/>
      <c r="E11" s="14"/>
      <c r="F11" s="14"/>
      <c r="G11" s="15">
        <f t="shared" si="4"/>
        <v>0</v>
      </c>
      <c r="H11" s="16"/>
      <c r="I11" s="63" t="str">
        <f t="shared" si="0"/>
        <v/>
      </c>
      <c r="J11" s="64" t="str">
        <f t="shared" si="1"/>
        <v/>
      </c>
      <c r="K11" s="27"/>
      <c r="M11" s="28"/>
      <c r="N11" s="28"/>
      <c r="O11" s="28"/>
      <c r="P11" s="28"/>
      <c r="Q11" s="28"/>
      <c r="R11" s="28"/>
      <c r="S11" s="28"/>
      <c r="T11" s="34"/>
      <c r="U11" s="28"/>
      <c r="V11" s="34"/>
      <c r="W11" s="34"/>
      <c r="X11" s="34"/>
      <c r="Y11" s="34"/>
      <c r="Z11" s="34"/>
      <c r="AA11" s="34"/>
      <c r="AB11" s="44" t="str">
        <f t="shared" si="2"/>
        <v/>
      </c>
      <c r="AC11" s="34"/>
      <c r="AD11" s="34"/>
      <c r="AE11" s="34"/>
    </row>
    <row r="12" customHeight="1" spans="1:31">
      <c r="A12" s="12" t="str">
        <f t="shared" si="3"/>
        <v/>
      </c>
      <c r="B12" s="13"/>
      <c r="C12" s="9"/>
      <c r="D12" s="9"/>
      <c r="E12" s="14"/>
      <c r="F12" s="14"/>
      <c r="G12" s="15">
        <f t="shared" si="4"/>
        <v>0</v>
      </c>
      <c r="H12" s="16"/>
      <c r="I12" s="63" t="str">
        <f t="shared" si="0"/>
        <v/>
      </c>
      <c r="J12" s="64" t="str">
        <f t="shared" si="1"/>
        <v/>
      </c>
      <c r="K12" s="27"/>
      <c r="M12" s="28"/>
      <c r="N12" s="28"/>
      <c r="O12" s="28"/>
      <c r="P12" s="28"/>
      <c r="Q12" s="28"/>
      <c r="R12" s="28"/>
      <c r="S12" s="28"/>
      <c r="T12" s="34"/>
      <c r="U12" s="28"/>
      <c r="V12" s="34"/>
      <c r="W12" s="34"/>
      <c r="X12" s="34"/>
      <c r="Y12" s="34"/>
      <c r="Z12" s="34"/>
      <c r="AA12" s="34"/>
      <c r="AB12" s="44" t="str">
        <f t="shared" si="2"/>
        <v/>
      </c>
      <c r="AC12" s="34"/>
      <c r="AD12" s="34"/>
      <c r="AE12" s="34"/>
    </row>
    <row r="13" customHeight="1" spans="1:31">
      <c r="A13" s="12" t="str">
        <f t="shared" si="3"/>
        <v/>
      </c>
      <c r="B13" s="13"/>
      <c r="C13" s="9"/>
      <c r="D13" s="9"/>
      <c r="E13" s="14"/>
      <c r="F13" s="14"/>
      <c r="G13" s="15">
        <f t="shared" si="4"/>
        <v>0</v>
      </c>
      <c r="H13" s="16"/>
      <c r="I13" s="63" t="str">
        <f t="shared" si="0"/>
        <v/>
      </c>
      <c r="J13" s="64" t="str">
        <f t="shared" si="1"/>
        <v/>
      </c>
      <c r="K13" s="27"/>
      <c r="M13" s="28"/>
      <c r="N13" s="28"/>
      <c r="O13" s="28"/>
      <c r="P13" s="28"/>
      <c r="Q13" s="28"/>
      <c r="R13" s="28"/>
      <c r="S13" s="28"/>
      <c r="T13" s="34"/>
      <c r="U13" s="28"/>
      <c r="V13" s="34"/>
      <c r="W13" s="34"/>
      <c r="X13" s="34"/>
      <c r="Y13" s="34"/>
      <c r="Z13" s="34"/>
      <c r="AA13" s="34"/>
      <c r="AB13" s="44" t="str">
        <f t="shared" si="2"/>
        <v/>
      </c>
      <c r="AC13" s="34"/>
      <c r="AD13" s="34"/>
      <c r="AE13" s="34"/>
    </row>
    <row r="14" customHeight="1" spans="1:31">
      <c r="A14" s="12" t="str">
        <f t="shared" si="3"/>
        <v/>
      </c>
      <c r="B14" s="13"/>
      <c r="C14" s="9"/>
      <c r="D14" s="9"/>
      <c r="E14" s="14"/>
      <c r="F14" s="14"/>
      <c r="G14" s="15">
        <f t="shared" si="4"/>
        <v>0</v>
      </c>
      <c r="H14" s="16"/>
      <c r="I14" s="63" t="str">
        <f t="shared" si="0"/>
        <v/>
      </c>
      <c r="J14" s="64" t="str">
        <f t="shared" si="1"/>
        <v/>
      </c>
      <c r="K14" s="27"/>
      <c r="M14" s="28"/>
      <c r="N14" s="28"/>
      <c r="O14" s="28"/>
      <c r="P14" s="28"/>
      <c r="Q14" s="28"/>
      <c r="R14" s="28"/>
      <c r="S14" s="28"/>
      <c r="T14" s="34"/>
      <c r="U14" s="28"/>
      <c r="V14" s="34"/>
      <c r="W14" s="34"/>
      <c r="X14" s="34"/>
      <c r="Y14" s="34"/>
      <c r="Z14" s="34"/>
      <c r="AA14" s="34"/>
      <c r="AB14" s="44" t="str">
        <f t="shared" si="2"/>
        <v/>
      </c>
      <c r="AC14" s="34"/>
      <c r="AD14" s="34"/>
      <c r="AE14" s="34"/>
    </row>
    <row r="15" customHeight="1" spans="1:31">
      <c r="A15" s="12" t="str">
        <f t="shared" si="3"/>
        <v/>
      </c>
      <c r="B15" s="13"/>
      <c r="C15" s="9"/>
      <c r="D15" s="9"/>
      <c r="E15" s="14"/>
      <c r="F15" s="14"/>
      <c r="G15" s="15">
        <f t="shared" si="4"/>
        <v>0</v>
      </c>
      <c r="H15" s="16"/>
      <c r="I15" s="63" t="str">
        <f t="shared" si="0"/>
        <v/>
      </c>
      <c r="J15" s="64" t="str">
        <f t="shared" si="1"/>
        <v/>
      </c>
      <c r="K15" s="27"/>
      <c r="M15" s="28"/>
      <c r="N15" s="28"/>
      <c r="O15" s="28"/>
      <c r="P15" s="28"/>
      <c r="Q15" s="28"/>
      <c r="R15" s="28"/>
      <c r="S15" s="28"/>
      <c r="T15" s="34"/>
      <c r="U15" s="28"/>
      <c r="V15" s="34"/>
      <c r="W15" s="34"/>
      <c r="X15" s="34"/>
      <c r="Y15" s="34"/>
      <c r="Z15" s="34"/>
      <c r="AA15" s="34"/>
      <c r="AB15" s="44" t="str">
        <f t="shared" si="2"/>
        <v/>
      </c>
      <c r="AC15" s="34"/>
      <c r="AD15" s="34"/>
      <c r="AE15" s="34"/>
    </row>
    <row r="16" customHeight="1" spans="1:31">
      <c r="A16" s="12" t="str">
        <f t="shared" si="3"/>
        <v/>
      </c>
      <c r="B16" s="13"/>
      <c r="C16" s="9"/>
      <c r="D16" s="9"/>
      <c r="E16" s="14"/>
      <c r="F16" s="14"/>
      <c r="G16" s="15">
        <f t="shared" si="4"/>
        <v>0</v>
      </c>
      <c r="H16" s="16"/>
      <c r="I16" s="63" t="str">
        <f t="shared" ref="I16:I26" si="5">IF(H16=G16,"",H16-G16)</f>
        <v/>
      </c>
      <c r="J16" s="64" t="str">
        <f t="shared" ref="J16:J26" si="6">IF(OR(G16=0,H16=G16),"",ROUND(I16/ABS(G16),4))</f>
        <v/>
      </c>
      <c r="K16" s="27"/>
      <c r="M16" s="28"/>
      <c r="N16" s="28"/>
      <c r="O16" s="28"/>
      <c r="P16" s="28"/>
      <c r="Q16" s="28"/>
      <c r="R16" s="28"/>
      <c r="S16" s="28"/>
      <c r="T16" s="34"/>
      <c r="U16" s="28"/>
      <c r="V16" s="34"/>
      <c r="W16" s="34"/>
      <c r="X16" s="34"/>
      <c r="Y16" s="34"/>
      <c r="Z16" s="34"/>
      <c r="AA16" s="34"/>
      <c r="AB16" s="44" t="str">
        <f t="shared" si="2"/>
        <v/>
      </c>
      <c r="AC16" s="34"/>
      <c r="AD16" s="34"/>
      <c r="AE16" s="34"/>
    </row>
    <row r="17" customHeight="1" spans="1:31">
      <c r="A17" s="12" t="str">
        <f t="shared" si="3"/>
        <v/>
      </c>
      <c r="B17" s="13"/>
      <c r="C17" s="9"/>
      <c r="D17" s="9"/>
      <c r="E17" s="14"/>
      <c r="F17" s="14"/>
      <c r="G17" s="15">
        <f t="shared" si="4"/>
        <v>0</v>
      </c>
      <c r="H17" s="16"/>
      <c r="I17" s="63" t="str">
        <f t="shared" si="5"/>
        <v/>
      </c>
      <c r="J17" s="64" t="str">
        <f t="shared" si="6"/>
        <v/>
      </c>
      <c r="K17" s="27"/>
      <c r="M17" s="28"/>
      <c r="N17" s="28"/>
      <c r="O17" s="28"/>
      <c r="P17" s="28"/>
      <c r="Q17" s="28"/>
      <c r="R17" s="28"/>
      <c r="S17" s="28"/>
      <c r="T17" s="34"/>
      <c r="U17" s="28"/>
      <c r="V17" s="34"/>
      <c r="W17" s="34"/>
      <c r="X17" s="34"/>
      <c r="Y17" s="34"/>
      <c r="Z17" s="34"/>
      <c r="AA17" s="34"/>
      <c r="AB17" s="44" t="str">
        <f>IFERROR((Z17-G19)/(G19)*100,"")</f>
        <v/>
      </c>
      <c r="AC17" s="34"/>
      <c r="AD17" s="34"/>
      <c r="AE17" s="34"/>
    </row>
    <row r="18" customHeight="1" spans="1:31">
      <c r="A18" s="12"/>
      <c r="B18" s="13"/>
      <c r="C18" s="9"/>
      <c r="D18" s="9"/>
      <c r="E18" s="14"/>
      <c r="F18" s="14"/>
      <c r="G18" s="15">
        <f t="shared" si="4"/>
        <v>0</v>
      </c>
      <c r="H18" s="16"/>
      <c r="I18" s="63" t="str">
        <f t="shared" si="5"/>
        <v/>
      </c>
      <c r="J18" s="64" t="str">
        <f t="shared" si="6"/>
        <v/>
      </c>
      <c r="K18" s="27"/>
      <c r="M18" s="28"/>
      <c r="N18" s="28"/>
      <c r="O18" s="28"/>
      <c r="P18" s="28"/>
      <c r="Q18" s="28"/>
      <c r="R18" s="28"/>
      <c r="S18" s="28"/>
      <c r="T18" s="34"/>
      <c r="U18" s="28"/>
      <c r="V18" s="34"/>
      <c r="W18" s="34"/>
      <c r="X18" s="34"/>
      <c r="Y18" s="34"/>
      <c r="Z18" s="34"/>
      <c r="AA18" s="34"/>
      <c r="AB18" s="44"/>
      <c r="AC18" s="34"/>
      <c r="AD18" s="34"/>
      <c r="AE18" s="34"/>
    </row>
    <row r="19" customHeight="1" spans="1:31">
      <c r="A19" s="12" t="str">
        <f t="shared" si="3"/>
        <v/>
      </c>
      <c r="B19" s="13"/>
      <c r="C19" s="9"/>
      <c r="D19" s="9"/>
      <c r="E19" s="14"/>
      <c r="F19" s="14"/>
      <c r="G19" s="15">
        <f t="shared" si="4"/>
        <v>0</v>
      </c>
      <c r="H19" s="16"/>
      <c r="I19" s="63" t="str">
        <f t="shared" si="5"/>
        <v/>
      </c>
      <c r="J19" s="64" t="str">
        <f t="shared" si="6"/>
        <v/>
      </c>
      <c r="K19" s="27"/>
      <c r="M19" s="28"/>
      <c r="N19" s="28"/>
      <c r="O19" s="28"/>
      <c r="P19" s="28"/>
      <c r="Q19" s="28"/>
      <c r="R19" s="28"/>
      <c r="S19" s="28"/>
      <c r="T19" s="34"/>
      <c r="U19" s="28"/>
      <c r="V19" s="34"/>
      <c r="W19" s="34"/>
      <c r="X19" s="34"/>
      <c r="Y19" s="34"/>
      <c r="Z19" s="34"/>
      <c r="AA19" s="34"/>
      <c r="AB19" s="44" t="str">
        <f t="shared" si="2"/>
        <v/>
      </c>
      <c r="AC19" s="34"/>
      <c r="AD19" s="34"/>
      <c r="AE19" s="34"/>
    </row>
    <row r="20" customHeight="1" spans="1:31">
      <c r="A20" s="12" t="str">
        <f t="shared" si="3"/>
        <v/>
      </c>
      <c r="B20" s="13"/>
      <c r="C20" s="9"/>
      <c r="D20" s="9"/>
      <c r="E20" s="14"/>
      <c r="F20" s="14"/>
      <c r="G20" s="15">
        <f t="shared" si="4"/>
        <v>0</v>
      </c>
      <c r="H20" s="16"/>
      <c r="I20" s="63" t="str">
        <f t="shared" si="5"/>
        <v/>
      </c>
      <c r="J20" s="64" t="str">
        <f t="shared" si="6"/>
        <v/>
      </c>
      <c r="K20" s="27"/>
      <c r="M20" s="28"/>
      <c r="N20" s="28"/>
      <c r="O20" s="28"/>
      <c r="P20" s="28"/>
      <c r="Q20" s="28"/>
      <c r="R20" s="28"/>
      <c r="S20" s="28"/>
      <c r="T20" s="34"/>
      <c r="U20" s="28"/>
      <c r="V20" s="34"/>
      <c r="W20" s="34"/>
      <c r="X20" s="34"/>
      <c r="Y20" s="34"/>
      <c r="Z20" s="34"/>
      <c r="AA20" s="34"/>
      <c r="AB20" s="44" t="str">
        <f t="shared" si="2"/>
        <v/>
      </c>
      <c r="AC20" s="34"/>
      <c r="AD20" s="34"/>
      <c r="AE20" s="34"/>
    </row>
    <row r="21" customHeight="1" spans="1:31">
      <c r="A21" s="12" t="str">
        <f t="shared" si="3"/>
        <v/>
      </c>
      <c r="B21" s="13"/>
      <c r="C21" s="9"/>
      <c r="D21" s="9"/>
      <c r="E21" s="14"/>
      <c r="F21" s="14"/>
      <c r="G21" s="15">
        <f t="shared" si="4"/>
        <v>0</v>
      </c>
      <c r="H21" s="16"/>
      <c r="I21" s="63" t="str">
        <f t="shared" si="5"/>
        <v/>
      </c>
      <c r="J21" s="64" t="str">
        <f t="shared" si="6"/>
        <v/>
      </c>
      <c r="K21" s="27"/>
      <c r="M21" s="28"/>
      <c r="N21" s="28"/>
      <c r="O21" s="28"/>
      <c r="P21" s="28"/>
      <c r="Q21" s="28"/>
      <c r="R21" s="28"/>
      <c r="S21" s="28"/>
      <c r="T21" s="34"/>
      <c r="U21" s="28"/>
      <c r="V21" s="34"/>
      <c r="W21" s="34"/>
      <c r="X21" s="34"/>
      <c r="Y21" s="34"/>
      <c r="Z21" s="34"/>
      <c r="AA21" s="34"/>
      <c r="AB21" s="44" t="str">
        <f t="shared" si="2"/>
        <v/>
      </c>
      <c r="AC21" s="34"/>
      <c r="AD21" s="34"/>
      <c r="AE21" s="34"/>
    </row>
    <row r="22" customHeight="1" spans="1:31">
      <c r="A22" s="12" t="str">
        <f t="shared" si="3"/>
        <v/>
      </c>
      <c r="B22" s="13"/>
      <c r="C22" s="9"/>
      <c r="D22" s="9"/>
      <c r="E22" s="14"/>
      <c r="F22" s="14"/>
      <c r="G22" s="15">
        <f t="shared" si="4"/>
        <v>0</v>
      </c>
      <c r="H22" s="16"/>
      <c r="I22" s="63" t="str">
        <f t="shared" si="5"/>
        <v/>
      </c>
      <c r="J22" s="64" t="str">
        <f t="shared" si="6"/>
        <v/>
      </c>
      <c r="K22" s="27"/>
      <c r="M22" s="28"/>
      <c r="N22" s="28"/>
      <c r="O22" s="28"/>
      <c r="P22" s="28"/>
      <c r="Q22" s="28"/>
      <c r="R22" s="28"/>
      <c r="S22" s="28"/>
      <c r="T22" s="34"/>
      <c r="U22" s="28"/>
      <c r="V22" s="34"/>
      <c r="W22" s="34"/>
      <c r="X22" s="34"/>
      <c r="Y22" s="34"/>
      <c r="Z22" s="34"/>
      <c r="AA22" s="34"/>
      <c r="AB22" s="44" t="str">
        <f t="shared" si="2"/>
        <v/>
      </c>
      <c r="AC22" s="34"/>
      <c r="AD22" s="34"/>
      <c r="AE22" s="34"/>
    </row>
    <row r="23" customHeight="1" spans="1:31">
      <c r="A23" s="12" t="str">
        <f t="shared" si="3"/>
        <v/>
      </c>
      <c r="B23" s="13"/>
      <c r="C23" s="9"/>
      <c r="D23" s="9"/>
      <c r="E23" s="14"/>
      <c r="F23" s="14"/>
      <c r="G23" s="15">
        <f t="shared" si="4"/>
        <v>0</v>
      </c>
      <c r="H23" s="16"/>
      <c r="I23" s="63" t="str">
        <f t="shared" si="5"/>
        <v/>
      </c>
      <c r="J23" s="64" t="str">
        <f t="shared" si="6"/>
        <v/>
      </c>
      <c r="K23" s="27"/>
      <c r="M23" s="28"/>
      <c r="N23" s="28"/>
      <c r="O23" s="28"/>
      <c r="P23" s="28"/>
      <c r="Q23" s="28"/>
      <c r="R23" s="28"/>
      <c r="S23" s="28"/>
      <c r="T23" s="34"/>
      <c r="U23" s="28"/>
      <c r="V23" s="34"/>
      <c r="W23" s="34"/>
      <c r="X23" s="34"/>
      <c r="Y23" s="34"/>
      <c r="Z23" s="34"/>
      <c r="AA23" s="34"/>
      <c r="AB23" s="44" t="str">
        <f>IFERROR((Z23-#REF!)/(#REF!)*100,"")</f>
        <v/>
      </c>
      <c r="AC23" s="34"/>
      <c r="AD23" s="34"/>
      <c r="AE23" s="34"/>
    </row>
    <row r="24" customHeight="1" spans="1:31">
      <c r="A24" s="12" t="str">
        <f t="shared" si="3"/>
        <v/>
      </c>
      <c r="B24" s="13"/>
      <c r="C24" s="9"/>
      <c r="D24" s="9"/>
      <c r="E24" s="14"/>
      <c r="F24" s="14"/>
      <c r="G24" s="15">
        <f t="shared" si="4"/>
        <v>0</v>
      </c>
      <c r="H24" s="16"/>
      <c r="I24" s="63" t="str">
        <f t="shared" si="5"/>
        <v/>
      </c>
      <c r="J24" s="64" t="str">
        <f t="shared" si="6"/>
        <v/>
      </c>
      <c r="K24" s="27"/>
      <c r="M24" s="28"/>
      <c r="N24" s="28"/>
      <c r="O24" s="28"/>
      <c r="P24" s="28"/>
      <c r="Q24" s="28"/>
      <c r="R24" s="28"/>
      <c r="S24" s="28"/>
      <c r="T24" s="34"/>
      <c r="U24" s="28"/>
      <c r="V24" s="34"/>
      <c r="W24" s="34"/>
      <c r="X24" s="34"/>
      <c r="Y24" s="34"/>
      <c r="Z24" s="34"/>
      <c r="AA24" s="34"/>
      <c r="AB24" s="44" t="str">
        <f t="shared" si="2"/>
        <v/>
      </c>
      <c r="AC24" s="34"/>
      <c r="AD24" s="34"/>
      <c r="AE24" s="34"/>
    </row>
    <row r="25" customHeight="1" spans="1:31">
      <c r="A25" s="12" t="str">
        <f t="shared" si="3"/>
        <v/>
      </c>
      <c r="B25" s="13"/>
      <c r="C25" s="9"/>
      <c r="D25" s="9"/>
      <c r="E25" s="14"/>
      <c r="F25" s="14"/>
      <c r="G25" s="15">
        <f t="shared" si="4"/>
        <v>0</v>
      </c>
      <c r="H25" s="16"/>
      <c r="I25" s="63" t="str">
        <f t="shared" si="5"/>
        <v/>
      </c>
      <c r="J25" s="64" t="str">
        <f t="shared" si="6"/>
        <v/>
      </c>
      <c r="K25" s="27"/>
      <c r="M25" s="28"/>
      <c r="N25" s="28"/>
      <c r="O25" s="28"/>
      <c r="P25" s="28"/>
      <c r="Q25" s="28"/>
      <c r="R25" s="28"/>
      <c r="S25" s="28"/>
      <c r="T25" s="34"/>
      <c r="U25" s="28"/>
      <c r="V25" s="34"/>
      <c r="W25" s="34"/>
      <c r="X25" s="34"/>
      <c r="Y25" s="34"/>
      <c r="Z25" s="34"/>
      <c r="AA25" s="34"/>
      <c r="AB25" s="44" t="str">
        <f t="shared" si="2"/>
        <v/>
      </c>
      <c r="AC25" s="34"/>
      <c r="AD25" s="34"/>
      <c r="AE25" s="34"/>
    </row>
    <row r="26" customHeight="1" spans="1:11">
      <c r="A26" s="17" t="s">
        <v>741</v>
      </c>
      <c r="B26" s="14"/>
      <c r="C26" s="9"/>
      <c r="D26" s="9"/>
      <c r="E26" s="16">
        <f>SUM(E7:E25)</f>
        <v>0</v>
      </c>
      <c r="F26" s="16">
        <f>SUM(F7:F25)</f>
        <v>0</v>
      </c>
      <c r="G26" s="16">
        <f>SUM(G7:G25)</f>
        <v>0</v>
      </c>
      <c r="H26" s="16">
        <f>SUM(H7:H25)</f>
        <v>0</v>
      </c>
      <c r="I26" s="63" t="str">
        <f t="shared" si="5"/>
        <v/>
      </c>
      <c r="J26" s="64" t="str">
        <f t="shared" si="6"/>
        <v/>
      </c>
      <c r="K26" s="27"/>
    </row>
    <row r="27" customHeight="1" spans="1:8">
      <c r="A27" s="3" t="str">
        <f>基本信息输入表!$K$6&amp;"填表人："&amp;基本信息输入表!$M$96</f>
        <v>被评估单位填表人：</v>
      </c>
      <c r="H27" s="3" t="str">
        <f>"评估人员："&amp;基本信息输入表!$Q$96</f>
        <v>评估人员：</v>
      </c>
    </row>
    <row r="28" customHeight="1" spans="1:1">
      <c r="A28" s="3" t="str">
        <f>"填表日期："&amp;YEAR(基本信息输入表!$O$96)&amp;"年"&amp;MONTH(基本信息输入表!$O$96)&amp;"月"&amp;DAY(基本信息输入表!$O$96)&amp;"日"</f>
        <v>填表日期：1900年1月0日</v>
      </c>
    </row>
    <row r="29" customHeight="1" spans="12:12">
      <c r="L29" s="29" t="s">
        <v>466</v>
      </c>
    </row>
  </sheetData>
  <mergeCells count="24">
    <mergeCell ref="A2:K2"/>
    <mergeCell ref="A3:K3"/>
    <mergeCell ref="M4:Q4"/>
    <mergeCell ref="R4:X4"/>
    <mergeCell ref="Y4:AA4"/>
    <mergeCell ref="AB4:AE4"/>
    <mergeCell ref="A5:D5"/>
    <mergeCell ref="R5:T5"/>
    <mergeCell ref="U5:V5"/>
    <mergeCell ref="A26:B26"/>
    <mergeCell ref="M5:M6"/>
    <mergeCell ref="N5:N6"/>
    <mergeCell ref="O5:O6"/>
    <mergeCell ref="P5:P6"/>
    <mergeCell ref="Q5:Q6"/>
    <mergeCell ref="W5:W6"/>
    <mergeCell ref="X5:X6"/>
    <mergeCell ref="Y5:Y6"/>
    <mergeCell ref="Z5:Z6"/>
    <mergeCell ref="AA5:AA6"/>
    <mergeCell ref="AB5:AB6"/>
    <mergeCell ref="AC5:AC6"/>
    <mergeCell ref="AD5:AD6"/>
    <mergeCell ref="AE5:AE6"/>
  </mergeCells>
  <dataValidations count="3">
    <dataValidation type="list" allowBlank="1" showInputMessage="1" showErrorMessage="1" sqref="U7:U25">
      <formula1>基本信息输入表!$A$126:$A$128</formula1>
    </dataValidation>
    <dataValidation type="list" allowBlank="1" showInputMessage="1" showErrorMessage="1" sqref="R7:S25">
      <formula1>$A$108:$A$109</formula1>
    </dataValidation>
    <dataValidation type="list" allowBlank="1" showInputMessage="1" showErrorMessage="1" sqref="M7:O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7" fitToHeight="1000" orientation="landscape"/>
  <headerFooter scaleWithDoc="0">
    <oddFooter>&amp;R&amp;"宋体,常规"&amp;10&amp;P/&amp;N</oddFoot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K23"/>
  <sheetViews>
    <sheetView view="pageBreakPreview" zoomScaleNormal="100" workbookViewId="0">
      <pane xSplit="1" ySplit="6" topLeftCell="B7" activePane="bottomRight" state="frozen"/>
      <selection/>
      <selection pane="topRight"/>
      <selection pane="bottomLeft"/>
      <selection pane="bottomRight" activeCell="I6" sqref="I6:J17"/>
    </sheetView>
  </sheetViews>
  <sheetFormatPr defaultColWidth="9" defaultRowHeight="14.25" customHeight="1"/>
  <cols>
    <col min="1" max="1" width="4.625" style="47" customWidth="1"/>
    <col min="2" max="2" width="18.25" style="49" customWidth="1"/>
    <col min="3" max="6" width="15.625" style="49" customWidth="1"/>
    <col min="7" max="7" width="12.5" style="49" customWidth="1"/>
    <col min="8" max="8" width="13.625" style="49" customWidth="1"/>
    <col min="9" max="9" width="12.625" style="49" customWidth="1"/>
    <col min="10" max="10" width="10.5" style="49" customWidth="1"/>
    <col min="11" max="11" width="11" style="49" customWidth="1"/>
    <col min="12" max="16384" width="9" style="49"/>
  </cols>
  <sheetData>
    <row r="1" ht="30" customHeight="1" spans="1:11">
      <c r="A1" s="50" t="s">
        <v>1555</v>
      </c>
      <c r="B1" s="50"/>
      <c r="C1" s="50"/>
      <c r="D1" s="50"/>
      <c r="E1" s="50"/>
      <c r="F1" s="50"/>
      <c r="G1" s="50"/>
      <c r="H1" s="50"/>
      <c r="I1" s="50"/>
      <c r="J1" s="50"/>
      <c r="K1" s="50"/>
    </row>
    <row r="2" customHeight="1" spans="1:11">
      <c r="A2" s="47" t="str">
        <f>"评估基准日："&amp;TEXT(基本信息输入表!M7,"yyyy年mm月dd日")</f>
        <v>评估基准日：2024年06月30日</v>
      </c>
      <c r="B2" s="47"/>
      <c r="C2" s="47"/>
      <c r="D2" s="47"/>
      <c r="E2" s="47"/>
      <c r="F2" s="47"/>
      <c r="G2" s="47"/>
      <c r="H2" s="47"/>
      <c r="I2" s="47"/>
      <c r="J2" s="47"/>
      <c r="K2" s="47"/>
    </row>
    <row r="3" customHeight="1" spans="11:11">
      <c r="K3" s="56" t="s">
        <v>1556</v>
      </c>
    </row>
    <row r="4" customHeight="1" spans="11:11">
      <c r="K4" s="57"/>
    </row>
    <row r="5" customHeight="1" spans="1:11">
      <c r="A5" s="48" t="str">
        <f>基本信息输入表!K6&amp;"："&amp;基本信息输入表!M6</f>
        <v>被评估单位：贵州天然气能源投资股份有限公司</v>
      </c>
      <c r="K5" s="57" t="s">
        <v>469</v>
      </c>
    </row>
    <row r="6" s="47" customFormat="1" ht="16.5" customHeight="1" spans="1:11">
      <c r="A6" s="24" t="s">
        <v>470</v>
      </c>
      <c r="B6" s="24" t="s">
        <v>1557</v>
      </c>
      <c r="C6" s="24" t="s">
        <v>1550</v>
      </c>
      <c r="D6" s="24" t="s">
        <v>731</v>
      </c>
      <c r="E6" s="10" t="s">
        <v>440</v>
      </c>
      <c r="F6" s="10" t="s">
        <v>441</v>
      </c>
      <c r="G6" s="24" t="s">
        <v>442</v>
      </c>
      <c r="H6" s="24" t="s">
        <v>443</v>
      </c>
      <c r="I6" s="24" t="s">
        <v>1558</v>
      </c>
      <c r="J6" s="24" t="s">
        <v>1559</v>
      </c>
      <c r="K6" s="24" t="s">
        <v>588</v>
      </c>
    </row>
    <row r="7" ht="16.5" customHeight="1" spans="1:11">
      <c r="A7" s="51" t="s">
        <v>866</v>
      </c>
      <c r="B7" s="52"/>
      <c r="C7" s="53"/>
      <c r="D7" s="54"/>
      <c r="E7" s="54"/>
      <c r="F7" s="54"/>
      <c r="G7" s="25">
        <f>E7+F7</f>
        <v>0</v>
      </c>
      <c r="H7" s="25"/>
      <c r="I7" s="25" t="str">
        <f>IF(H7=G7,"",H7-G7)</f>
        <v/>
      </c>
      <c r="J7" s="26" t="str">
        <f>IF(OR(G7=0,H7=G7),"",ROUND(I7/ABS(G7),4))</f>
        <v/>
      </c>
      <c r="K7" s="58"/>
    </row>
    <row r="8" ht="16.5" customHeight="1" spans="1:11">
      <c r="A8" s="51"/>
      <c r="B8" s="52"/>
      <c r="C8" s="52"/>
      <c r="D8" s="54"/>
      <c r="E8" s="54"/>
      <c r="F8" s="54"/>
      <c r="G8" s="25">
        <f t="shared" ref="G8:G20" si="0">E8+F8</f>
        <v>0</v>
      </c>
      <c r="H8" s="25"/>
      <c r="I8" s="25" t="str">
        <f>IF(H8=G8,"",H8-G8)</f>
        <v/>
      </c>
      <c r="J8" s="26" t="str">
        <f>IF(OR(G8=0,H8=G8),"",ROUND(I8/ABS(G8),4))</f>
        <v/>
      </c>
      <c r="K8" s="59"/>
    </row>
    <row r="9" ht="16.5" customHeight="1" spans="1:11">
      <c r="A9" s="51"/>
      <c r="B9" s="52"/>
      <c r="C9" s="52"/>
      <c r="D9" s="54"/>
      <c r="E9" s="54"/>
      <c r="F9" s="54"/>
      <c r="G9" s="25">
        <f t="shared" si="0"/>
        <v>0</v>
      </c>
      <c r="H9" s="25"/>
      <c r="I9" s="25" t="str">
        <f>IF(H9=G9,"",H9-G9)</f>
        <v/>
      </c>
      <c r="J9" s="26" t="str">
        <f>IF(OR(G9=0,H9=G9),"",ROUND(I9/ABS(G9),4))</f>
        <v/>
      </c>
      <c r="K9" s="59"/>
    </row>
    <row r="10" ht="16.5" customHeight="1" spans="1:11">
      <c r="A10" s="51"/>
      <c r="B10" s="52"/>
      <c r="C10" s="52"/>
      <c r="D10" s="54"/>
      <c r="E10" s="54"/>
      <c r="F10" s="54"/>
      <c r="G10" s="25">
        <f t="shared" si="0"/>
        <v>0</v>
      </c>
      <c r="H10" s="25"/>
      <c r="I10" s="25" t="str">
        <f>IF(H10=G10,"",H10-G10)</f>
        <v/>
      </c>
      <c r="J10" s="26" t="str">
        <f>IF(OR(G10=0,H10=G10),"",ROUND(I10/ABS(G10),4))</f>
        <v/>
      </c>
      <c r="K10" s="59"/>
    </row>
    <row r="11" ht="16.5" customHeight="1" spans="1:11">
      <c r="A11" s="51"/>
      <c r="B11" s="52"/>
      <c r="C11" s="52"/>
      <c r="D11" s="54"/>
      <c r="E11" s="54"/>
      <c r="F11" s="54"/>
      <c r="G11" s="25">
        <f t="shared" si="0"/>
        <v>0</v>
      </c>
      <c r="H11" s="25"/>
      <c r="I11" s="25" t="str">
        <f>IF(H11=G11,"",H11-G11)</f>
        <v/>
      </c>
      <c r="J11" s="26" t="str">
        <f>IF(OR(G11=0,H11=G11),"",ROUND(I11/ABS(G11),4))</f>
        <v/>
      </c>
      <c r="K11" s="59"/>
    </row>
    <row r="12" ht="16.5" customHeight="1" spans="1:11">
      <c r="A12" s="51"/>
      <c r="B12" s="52"/>
      <c r="C12" s="52"/>
      <c r="D12" s="54"/>
      <c r="E12" s="54"/>
      <c r="F12" s="54"/>
      <c r="G12" s="25">
        <f t="shared" si="0"/>
        <v>0</v>
      </c>
      <c r="H12" s="25"/>
      <c r="I12" s="25" t="str">
        <f t="shared" ref="I12:I21" si="1">IF(H12=G12,"",H12-G12)</f>
        <v/>
      </c>
      <c r="J12" s="26" t="str">
        <f t="shared" ref="J12:J21" si="2">IF(OR(G12=0,H12=G12),"",ROUND(I12/ABS(G12),4))</f>
        <v/>
      </c>
      <c r="K12" s="59"/>
    </row>
    <row r="13" ht="16.5" customHeight="1" spans="1:11">
      <c r="A13" s="51"/>
      <c r="B13" s="52"/>
      <c r="C13" s="52"/>
      <c r="D13" s="54"/>
      <c r="E13" s="54"/>
      <c r="F13" s="54"/>
      <c r="G13" s="25">
        <f t="shared" si="0"/>
        <v>0</v>
      </c>
      <c r="H13" s="25"/>
      <c r="I13" s="25" t="str">
        <f t="shared" si="1"/>
        <v/>
      </c>
      <c r="J13" s="26" t="str">
        <f t="shared" si="2"/>
        <v/>
      </c>
      <c r="K13" s="59"/>
    </row>
    <row r="14" ht="16.5" customHeight="1" spans="1:11">
      <c r="A14" s="51"/>
      <c r="B14" s="52"/>
      <c r="C14" s="52"/>
      <c r="D14" s="54"/>
      <c r="E14" s="54"/>
      <c r="F14" s="54"/>
      <c r="G14" s="25">
        <f t="shared" si="0"/>
        <v>0</v>
      </c>
      <c r="H14" s="25"/>
      <c r="I14" s="25" t="str">
        <f t="shared" si="1"/>
        <v/>
      </c>
      <c r="J14" s="26" t="str">
        <f t="shared" si="2"/>
        <v/>
      </c>
      <c r="K14" s="59"/>
    </row>
    <row r="15" ht="16.5" customHeight="1" spans="1:11">
      <c r="A15" s="51"/>
      <c r="B15" s="52"/>
      <c r="C15" s="52"/>
      <c r="D15" s="54"/>
      <c r="E15" s="54"/>
      <c r="F15" s="54"/>
      <c r="G15" s="25">
        <f t="shared" si="0"/>
        <v>0</v>
      </c>
      <c r="H15" s="25"/>
      <c r="I15" s="25" t="str">
        <f t="shared" si="1"/>
        <v/>
      </c>
      <c r="J15" s="26" t="str">
        <f t="shared" si="2"/>
        <v/>
      </c>
      <c r="K15" s="59"/>
    </row>
    <row r="16" ht="16.5" customHeight="1" spans="1:11">
      <c r="A16" s="51"/>
      <c r="B16" s="52"/>
      <c r="C16" s="52"/>
      <c r="D16" s="54"/>
      <c r="E16" s="54"/>
      <c r="F16" s="54"/>
      <c r="G16" s="25">
        <f t="shared" si="0"/>
        <v>0</v>
      </c>
      <c r="H16" s="25"/>
      <c r="I16" s="25" t="str">
        <f t="shared" si="1"/>
        <v/>
      </c>
      <c r="J16" s="26" t="str">
        <f t="shared" si="2"/>
        <v/>
      </c>
      <c r="K16" s="59"/>
    </row>
    <row r="17" ht="16.5" customHeight="1" spans="1:11">
      <c r="A17" s="51"/>
      <c r="B17" s="52"/>
      <c r="C17" s="52"/>
      <c r="D17" s="54"/>
      <c r="E17" s="54"/>
      <c r="F17" s="54"/>
      <c r="G17" s="25">
        <f t="shared" si="0"/>
        <v>0</v>
      </c>
      <c r="H17" s="25"/>
      <c r="I17" s="25" t="str">
        <f t="shared" si="1"/>
        <v/>
      </c>
      <c r="J17" s="26" t="str">
        <f t="shared" si="2"/>
        <v/>
      </c>
      <c r="K17" s="59"/>
    </row>
    <row r="18" ht="16.5" customHeight="1" spans="1:11">
      <c r="A18" s="51"/>
      <c r="B18" s="52"/>
      <c r="C18" s="52"/>
      <c r="D18" s="54"/>
      <c r="E18" s="54"/>
      <c r="F18" s="54"/>
      <c r="G18" s="25">
        <f t="shared" si="0"/>
        <v>0</v>
      </c>
      <c r="H18" s="25"/>
      <c r="I18" s="25" t="str">
        <f t="shared" si="1"/>
        <v/>
      </c>
      <c r="J18" s="26" t="str">
        <f t="shared" si="2"/>
        <v/>
      </c>
      <c r="K18" s="59"/>
    </row>
    <row r="19" ht="16.5" customHeight="1" spans="1:11">
      <c r="A19" s="51"/>
      <c r="B19" s="52"/>
      <c r="C19" s="52"/>
      <c r="D19" s="54"/>
      <c r="E19" s="54"/>
      <c r="F19" s="54"/>
      <c r="G19" s="25">
        <f t="shared" si="0"/>
        <v>0</v>
      </c>
      <c r="H19" s="25"/>
      <c r="I19" s="25" t="str">
        <f t="shared" si="1"/>
        <v/>
      </c>
      <c r="J19" s="26" t="str">
        <f t="shared" si="2"/>
        <v/>
      </c>
      <c r="K19" s="59"/>
    </row>
    <row r="20" ht="16.5" customHeight="1" spans="1:11">
      <c r="A20" s="51"/>
      <c r="B20" s="52"/>
      <c r="C20" s="52"/>
      <c r="D20" s="54"/>
      <c r="E20" s="54"/>
      <c r="F20" s="54"/>
      <c r="G20" s="25">
        <f t="shared" si="0"/>
        <v>0</v>
      </c>
      <c r="H20" s="25"/>
      <c r="I20" s="25" t="str">
        <f t="shared" si="1"/>
        <v/>
      </c>
      <c r="J20" s="26" t="str">
        <f t="shared" si="2"/>
        <v/>
      </c>
      <c r="K20" s="59"/>
    </row>
    <row r="21" ht="16.5" customHeight="1" spans="1:11">
      <c r="A21" s="51" t="s">
        <v>788</v>
      </c>
      <c r="B21" s="51"/>
      <c r="C21" s="51"/>
      <c r="D21" s="54"/>
      <c r="E21" s="25">
        <f>SUM(E7:E20)</f>
        <v>0</v>
      </c>
      <c r="F21" s="25">
        <f>SUM(F7:F20)</f>
        <v>0</v>
      </c>
      <c r="G21" s="25">
        <f>SUM(G7:G20)</f>
        <v>0</v>
      </c>
      <c r="H21" s="25">
        <f>SUM(H7:H20)</f>
        <v>0</v>
      </c>
      <c r="I21" s="25" t="str">
        <f t="shared" si="1"/>
        <v/>
      </c>
      <c r="J21" s="26" t="str">
        <f t="shared" si="2"/>
        <v/>
      </c>
      <c r="K21" s="60"/>
    </row>
    <row r="22" s="48" customFormat="1" customHeight="1" spans="1:7">
      <c r="A22" s="48" t="s">
        <v>870</v>
      </c>
      <c r="G22" s="48" t="s">
        <v>871</v>
      </c>
    </row>
    <row r="23" s="48" customFormat="1" customHeight="1" spans="1:1">
      <c r="A23" s="55" t="s">
        <v>872</v>
      </c>
    </row>
  </sheetData>
  <mergeCells count="3">
    <mergeCell ref="A1:K1"/>
    <mergeCell ref="A2:K2"/>
    <mergeCell ref="A21:B21"/>
  </mergeCells>
  <hyperlinks>
    <hyperlink ref="K3" location="基本情况!A1" display="表6-7"/>
  </hyperlinks>
  <printOptions horizontalCentered="1"/>
  <pageMargins left="0.47244094488189" right="0.47244094488189" top="0.78740157480315" bottom="0.47244094488189" header="1.62" footer="0.511811023622047"/>
  <pageSetup paperSize="9" scale="82" orientation="landscape"/>
  <headerFooter alignWithMargins="0">
    <oddHeader>&amp;R&amp;10    共&amp;N页第&amp;P页</oddHead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29"/>
  <sheetViews>
    <sheetView showGridLines="0" workbookViewId="0">
      <selection activeCell="H6" sqref="H6:I16"/>
    </sheetView>
  </sheetViews>
  <sheetFormatPr defaultColWidth="9" defaultRowHeight="15.75" customHeight="1"/>
  <cols>
    <col min="1" max="1" width="7" style="3" customWidth="1"/>
    <col min="2" max="2" width="29" style="3" customWidth="1"/>
    <col min="3" max="3" width="12.75" style="3" customWidth="1"/>
    <col min="4" max="5" width="15.625" style="3" customWidth="1" outlineLevel="1"/>
    <col min="6" max="9" width="15.625" style="3" customWidth="1"/>
    <col min="10" max="10" width="21" style="3" customWidth="1"/>
    <col min="11" max="11" width="9" style="3"/>
    <col min="12" max="14" width="5.625" style="4" customWidth="1" outlineLevel="1"/>
    <col min="15" max="15" width="14.75" style="4" customWidth="1" outlineLevel="1"/>
    <col min="16" max="16" width="13.625" style="4" customWidth="1"/>
    <col min="17" max="19" width="5.625" style="4" customWidth="1" outlineLevel="1"/>
    <col min="20" max="21" width="8.625" style="4" customWidth="1" outlineLevel="1"/>
    <col min="22" max="22" width="14.625" style="4" customWidth="1" outlineLevel="1"/>
    <col min="23" max="23" width="13.625" style="4" customWidth="1"/>
    <col min="24" max="24" width="10.75" style="4" customWidth="1" outlineLevel="1"/>
    <col min="25" max="25" width="8.625" style="4" customWidth="1" outlineLevel="1"/>
    <col min="26" max="26" width="13.75" style="4" customWidth="1"/>
    <col min="27" max="29" width="13.625" style="4" customWidth="1" outlineLevel="1"/>
    <col min="30" max="30" width="13.625" style="4" customWidth="1"/>
    <col min="31" max="16384" width="9" style="3"/>
  </cols>
  <sheetData>
    <row r="1" customHeight="1" spans="1:1">
      <c r="A1" s="5" t="s">
        <v>435</v>
      </c>
    </row>
    <row r="2" s="1" customFormat="1" ht="30" customHeight="1" spans="1:30">
      <c r="A2" s="6" t="s">
        <v>1560</v>
      </c>
      <c r="B2" s="45"/>
      <c r="C2" s="45"/>
      <c r="D2" s="45"/>
      <c r="E2" s="45"/>
      <c r="F2" s="45"/>
      <c r="G2" s="45"/>
      <c r="H2" s="45"/>
      <c r="I2" s="45"/>
      <c r="J2" s="45"/>
      <c r="L2" s="18"/>
      <c r="M2" s="18"/>
      <c r="N2" s="18"/>
      <c r="O2" s="18"/>
      <c r="P2" s="18"/>
      <c r="Q2" s="18"/>
      <c r="R2" s="18"/>
      <c r="S2" s="18"/>
      <c r="T2" s="18"/>
      <c r="U2" s="18"/>
      <c r="V2" s="18"/>
      <c r="W2" s="18"/>
      <c r="X2" s="18"/>
      <c r="Y2" s="18"/>
      <c r="Z2" s="18"/>
      <c r="AA2" s="18"/>
      <c r="AB2" s="18"/>
      <c r="AC2" s="18"/>
      <c r="AD2" s="18"/>
    </row>
    <row r="3" customHeight="1" spans="1:30">
      <c r="A3" s="2" t="str">
        <f>"评估基准日："&amp;TEXT(基本信息输入表!M7,"yyyy年mm月dd日")</f>
        <v>评估基准日：2024年06月30日</v>
      </c>
      <c r="B3" s="2"/>
      <c r="C3" s="2"/>
      <c r="D3" s="2"/>
      <c r="E3" s="2"/>
      <c r="F3" s="2"/>
      <c r="G3" s="2"/>
      <c r="H3" s="2"/>
      <c r="I3" s="2"/>
      <c r="J3" s="2"/>
      <c r="L3" s="18"/>
      <c r="M3" s="18"/>
      <c r="N3" s="18"/>
      <c r="O3" s="18"/>
      <c r="P3" s="18"/>
      <c r="Q3" s="18"/>
      <c r="R3" s="18"/>
      <c r="S3" s="18"/>
      <c r="T3" s="18"/>
      <c r="U3" s="18"/>
      <c r="V3" s="18"/>
      <c r="W3" s="18"/>
      <c r="X3" s="18"/>
      <c r="Y3" s="18"/>
      <c r="Z3" s="18"/>
      <c r="AA3" s="18"/>
      <c r="AB3" s="18"/>
      <c r="AC3" s="18"/>
      <c r="AD3" s="18"/>
    </row>
    <row r="4" ht="14.1" customHeight="1" spans="1:30">
      <c r="A4" s="2"/>
      <c r="B4" s="2"/>
      <c r="C4" s="2"/>
      <c r="D4" s="2"/>
      <c r="E4" s="2"/>
      <c r="F4" s="2"/>
      <c r="G4" s="2"/>
      <c r="H4" s="2"/>
      <c r="I4" s="2"/>
      <c r="J4" s="19" t="s">
        <v>1561</v>
      </c>
      <c r="L4" s="20" t="s">
        <v>598</v>
      </c>
      <c r="M4" s="20"/>
      <c r="N4" s="20"/>
      <c r="O4" s="20"/>
      <c r="P4" s="20"/>
      <c r="Q4" s="30" t="s">
        <v>599</v>
      </c>
      <c r="R4" s="31"/>
      <c r="S4" s="31"/>
      <c r="T4" s="31"/>
      <c r="U4" s="31"/>
      <c r="V4" s="31"/>
      <c r="W4" s="32"/>
      <c r="X4" s="36" t="s">
        <v>600</v>
      </c>
      <c r="Y4" s="36"/>
      <c r="Z4" s="37"/>
      <c r="AA4" s="33" t="s">
        <v>601</v>
      </c>
      <c r="AB4" s="33"/>
      <c r="AC4" s="33"/>
      <c r="AD4" s="33"/>
    </row>
    <row r="5" customHeight="1" spans="1:30">
      <c r="A5" s="7" t="str">
        <f>基本信息输入表!K6&amp;"："&amp;基本信息输入表!M6</f>
        <v>被评估单位：贵州天然气能源投资股份有限公司</v>
      </c>
      <c r="B5" s="7"/>
      <c r="C5" s="7"/>
      <c r="D5" s="8"/>
      <c r="E5" s="8"/>
      <c r="J5" s="21" t="s">
        <v>469</v>
      </c>
      <c r="L5" s="20" t="s">
        <v>602</v>
      </c>
      <c r="M5" s="23" t="s">
        <v>630</v>
      </c>
      <c r="N5" s="23" t="s">
        <v>604</v>
      </c>
      <c r="O5" s="20" t="s">
        <v>605</v>
      </c>
      <c r="P5" s="20"/>
      <c r="Q5" s="30" t="s">
        <v>606</v>
      </c>
      <c r="R5" s="31"/>
      <c r="S5" s="32"/>
      <c r="T5" s="33" t="s">
        <v>607</v>
      </c>
      <c r="U5" s="33"/>
      <c r="V5" s="33" t="s">
        <v>608</v>
      </c>
      <c r="W5" s="38"/>
      <c r="X5" s="39" t="s">
        <v>1456</v>
      </c>
      <c r="Y5" s="20" t="s">
        <v>443</v>
      </c>
      <c r="Z5" s="40"/>
      <c r="AA5" s="38" t="s">
        <v>610</v>
      </c>
      <c r="AB5" s="38" t="s">
        <v>611</v>
      </c>
      <c r="AC5" s="33" t="s">
        <v>612</v>
      </c>
      <c r="AD5" s="38"/>
    </row>
    <row r="6" s="2" customFormat="1" customHeight="1" spans="1:30">
      <c r="A6" s="9" t="s">
        <v>470</v>
      </c>
      <c r="B6" s="9" t="s">
        <v>1562</v>
      </c>
      <c r="C6" s="9" t="s">
        <v>731</v>
      </c>
      <c r="D6" s="10" t="s">
        <v>440</v>
      </c>
      <c r="E6" s="10" t="s">
        <v>441</v>
      </c>
      <c r="F6" s="11" t="s">
        <v>442</v>
      </c>
      <c r="G6" s="9" t="s">
        <v>443</v>
      </c>
      <c r="H6" s="24" t="s">
        <v>1558</v>
      </c>
      <c r="I6" s="24" t="s">
        <v>1559</v>
      </c>
      <c r="J6" s="9" t="s">
        <v>588</v>
      </c>
      <c r="L6" s="20"/>
      <c r="M6" s="20"/>
      <c r="N6" s="20"/>
      <c r="O6" s="20"/>
      <c r="P6" s="20"/>
      <c r="Q6" s="33" t="s">
        <v>617</v>
      </c>
      <c r="R6" s="33" t="s">
        <v>618</v>
      </c>
      <c r="S6" s="30" t="s">
        <v>621</v>
      </c>
      <c r="T6" s="33" t="s">
        <v>622</v>
      </c>
      <c r="U6" s="33" t="s">
        <v>623</v>
      </c>
      <c r="V6" s="33"/>
      <c r="W6" s="41"/>
      <c r="X6" s="42"/>
      <c r="Y6" s="20"/>
      <c r="Z6" s="43"/>
      <c r="AA6" s="41"/>
      <c r="AB6" s="41"/>
      <c r="AC6" s="33"/>
      <c r="AD6" s="41"/>
    </row>
    <row r="7" customHeight="1" spans="1:30">
      <c r="A7" s="12" t="str">
        <f>IF(B7="","",ROW()-6)</f>
        <v/>
      </c>
      <c r="B7" s="13"/>
      <c r="C7" s="9"/>
      <c r="D7" s="14"/>
      <c r="E7" s="14"/>
      <c r="F7" s="46">
        <f>D7+E7</f>
        <v>0</v>
      </c>
      <c r="G7" s="27"/>
      <c r="H7" s="25" t="str">
        <f t="shared" ref="H7:H17" si="0">IF(G7=F7,"",G7-F7)</f>
        <v/>
      </c>
      <c r="I7" s="26" t="str">
        <f t="shared" ref="I7:I17" si="1">IF(OR(F7=0,G7=F7),"",ROUND(H7/ABS(F7),4))</f>
        <v/>
      </c>
      <c r="J7" s="27"/>
      <c r="L7" s="28"/>
      <c r="M7" s="28"/>
      <c r="N7" s="28"/>
      <c r="O7" s="28"/>
      <c r="P7" s="28"/>
      <c r="Q7" s="28"/>
      <c r="R7" s="28"/>
      <c r="S7" s="34"/>
      <c r="T7" s="28"/>
      <c r="U7" s="34"/>
      <c r="V7" s="34"/>
      <c r="W7" s="34"/>
      <c r="X7" s="34"/>
      <c r="Y7" s="34"/>
      <c r="Z7" s="34"/>
      <c r="AA7" s="44" t="str">
        <f t="shared" ref="AA7:AA25" si="2">IFERROR((Y7-F8)/(F8)*100,"")</f>
        <v/>
      </c>
      <c r="AB7" s="34"/>
      <c r="AC7" s="34"/>
      <c r="AD7" s="34"/>
    </row>
    <row r="8" customHeight="1" spans="1:30">
      <c r="A8" s="12" t="str">
        <f t="shared" ref="A8:A25" si="3">IF(B8="","",ROW()-6)</f>
        <v/>
      </c>
      <c r="B8" s="13"/>
      <c r="C8" s="9"/>
      <c r="D8" s="14"/>
      <c r="E8" s="14"/>
      <c r="F8" s="46">
        <f t="shared" ref="F8:F25" si="4">D8+E8</f>
        <v>0</v>
      </c>
      <c r="G8" s="27"/>
      <c r="H8" s="25" t="str">
        <f t="shared" si="0"/>
        <v/>
      </c>
      <c r="I8" s="26" t="str">
        <f t="shared" si="1"/>
        <v/>
      </c>
      <c r="J8" s="27"/>
      <c r="L8" s="28"/>
      <c r="M8" s="28"/>
      <c r="N8" s="28"/>
      <c r="O8" s="28"/>
      <c r="P8" s="28"/>
      <c r="Q8" s="28"/>
      <c r="R8" s="28"/>
      <c r="S8" s="34"/>
      <c r="T8" s="28"/>
      <c r="U8" s="34"/>
      <c r="V8" s="34"/>
      <c r="W8" s="34"/>
      <c r="X8" s="34"/>
      <c r="Y8" s="34"/>
      <c r="Z8" s="34"/>
      <c r="AA8" s="44" t="str">
        <f t="shared" si="2"/>
        <v/>
      </c>
      <c r="AB8" s="34"/>
      <c r="AC8" s="34"/>
      <c r="AD8" s="34"/>
    </row>
    <row r="9" customHeight="1" spans="1:30">
      <c r="A9" s="12" t="str">
        <f t="shared" si="3"/>
        <v/>
      </c>
      <c r="B9" s="13"/>
      <c r="C9" s="9"/>
      <c r="D9" s="14"/>
      <c r="E9" s="14"/>
      <c r="F9" s="46">
        <f t="shared" si="4"/>
        <v>0</v>
      </c>
      <c r="G9" s="27"/>
      <c r="H9" s="25" t="str">
        <f t="shared" si="0"/>
        <v/>
      </c>
      <c r="I9" s="26" t="str">
        <f t="shared" si="1"/>
        <v/>
      </c>
      <c r="J9" s="27"/>
      <c r="L9" s="28"/>
      <c r="M9" s="28"/>
      <c r="N9" s="28"/>
      <c r="O9" s="28"/>
      <c r="P9" s="28"/>
      <c r="Q9" s="28"/>
      <c r="R9" s="28"/>
      <c r="S9" s="34"/>
      <c r="T9" s="28"/>
      <c r="U9" s="34"/>
      <c r="V9" s="34"/>
      <c r="W9" s="34"/>
      <c r="X9" s="34"/>
      <c r="Y9" s="34"/>
      <c r="Z9" s="34"/>
      <c r="AA9" s="44" t="str">
        <f t="shared" si="2"/>
        <v/>
      </c>
      <c r="AB9" s="34"/>
      <c r="AC9" s="34"/>
      <c r="AD9" s="34"/>
    </row>
    <row r="10" customHeight="1" spans="1:30">
      <c r="A10" s="12" t="str">
        <f t="shared" si="3"/>
        <v/>
      </c>
      <c r="B10" s="13"/>
      <c r="C10" s="9"/>
      <c r="D10" s="14"/>
      <c r="E10" s="14"/>
      <c r="F10" s="46">
        <f t="shared" si="4"/>
        <v>0</v>
      </c>
      <c r="G10" s="27"/>
      <c r="H10" s="25" t="str">
        <f t="shared" si="0"/>
        <v/>
      </c>
      <c r="I10" s="26" t="str">
        <f t="shared" si="1"/>
        <v/>
      </c>
      <c r="J10" s="27"/>
      <c r="L10" s="28"/>
      <c r="M10" s="28"/>
      <c r="N10" s="28"/>
      <c r="O10" s="28"/>
      <c r="P10" s="28"/>
      <c r="Q10" s="28"/>
      <c r="R10" s="28"/>
      <c r="S10" s="34"/>
      <c r="T10" s="28"/>
      <c r="U10" s="34"/>
      <c r="V10" s="34"/>
      <c r="W10" s="34"/>
      <c r="X10" s="34"/>
      <c r="Y10" s="34"/>
      <c r="Z10" s="34"/>
      <c r="AA10" s="44" t="str">
        <f t="shared" si="2"/>
        <v/>
      </c>
      <c r="AB10" s="34"/>
      <c r="AC10" s="34"/>
      <c r="AD10" s="34"/>
    </row>
    <row r="11" customHeight="1" spans="1:30">
      <c r="A11" s="12" t="str">
        <f t="shared" si="3"/>
        <v/>
      </c>
      <c r="B11" s="13"/>
      <c r="C11" s="9"/>
      <c r="D11" s="14"/>
      <c r="E11" s="14"/>
      <c r="F11" s="46">
        <f t="shared" si="4"/>
        <v>0</v>
      </c>
      <c r="G11" s="27"/>
      <c r="H11" s="25" t="str">
        <f t="shared" si="0"/>
        <v/>
      </c>
      <c r="I11" s="26" t="str">
        <f t="shared" si="1"/>
        <v/>
      </c>
      <c r="J11" s="27"/>
      <c r="L11" s="28"/>
      <c r="M11" s="28"/>
      <c r="N11" s="28"/>
      <c r="O11" s="28"/>
      <c r="P11" s="28"/>
      <c r="Q11" s="28"/>
      <c r="R11" s="28"/>
      <c r="S11" s="34"/>
      <c r="T11" s="28"/>
      <c r="U11" s="34"/>
      <c r="V11" s="34"/>
      <c r="W11" s="34"/>
      <c r="X11" s="34"/>
      <c r="Y11" s="34"/>
      <c r="Z11" s="34"/>
      <c r="AA11" s="44" t="str">
        <f t="shared" si="2"/>
        <v/>
      </c>
      <c r="AB11" s="34"/>
      <c r="AC11" s="34"/>
      <c r="AD11" s="34"/>
    </row>
    <row r="12" customHeight="1" spans="1:30">
      <c r="A12" s="12" t="str">
        <f t="shared" si="3"/>
        <v/>
      </c>
      <c r="B12" s="13"/>
      <c r="C12" s="9"/>
      <c r="D12" s="14"/>
      <c r="E12" s="14"/>
      <c r="F12" s="46">
        <f t="shared" si="4"/>
        <v>0</v>
      </c>
      <c r="G12" s="27"/>
      <c r="H12" s="25" t="str">
        <f t="shared" si="0"/>
        <v/>
      </c>
      <c r="I12" s="26" t="str">
        <f t="shared" si="1"/>
        <v/>
      </c>
      <c r="J12" s="27"/>
      <c r="L12" s="28"/>
      <c r="M12" s="28"/>
      <c r="N12" s="28"/>
      <c r="O12" s="28"/>
      <c r="P12" s="28"/>
      <c r="Q12" s="28"/>
      <c r="R12" s="28"/>
      <c r="S12" s="34"/>
      <c r="T12" s="28"/>
      <c r="U12" s="34"/>
      <c r="V12" s="34"/>
      <c r="W12" s="34"/>
      <c r="X12" s="34"/>
      <c r="Y12" s="34"/>
      <c r="Z12" s="34"/>
      <c r="AA12" s="44" t="str">
        <f t="shared" si="2"/>
        <v/>
      </c>
      <c r="AB12" s="34"/>
      <c r="AC12" s="34"/>
      <c r="AD12" s="34"/>
    </row>
    <row r="13" customHeight="1" spans="1:30">
      <c r="A13" s="12" t="str">
        <f t="shared" si="3"/>
        <v/>
      </c>
      <c r="B13" s="13"/>
      <c r="C13" s="9"/>
      <c r="D13" s="14"/>
      <c r="E13" s="14"/>
      <c r="F13" s="46">
        <f t="shared" si="4"/>
        <v>0</v>
      </c>
      <c r="G13" s="27"/>
      <c r="H13" s="25" t="str">
        <f t="shared" si="0"/>
        <v/>
      </c>
      <c r="I13" s="26" t="str">
        <f t="shared" si="1"/>
        <v/>
      </c>
      <c r="J13" s="27"/>
      <c r="L13" s="28"/>
      <c r="M13" s="28"/>
      <c r="N13" s="28"/>
      <c r="O13" s="28"/>
      <c r="P13" s="28"/>
      <c r="Q13" s="28"/>
      <c r="R13" s="28"/>
      <c r="S13" s="34"/>
      <c r="T13" s="28"/>
      <c r="U13" s="34"/>
      <c r="V13" s="34"/>
      <c r="W13" s="34"/>
      <c r="X13" s="34"/>
      <c r="Y13" s="34"/>
      <c r="Z13" s="34"/>
      <c r="AA13" s="44" t="str">
        <f t="shared" si="2"/>
        <v/>
      </c>
      <c r="AB13" s="34"/>
      <c r="AC13" s="34"/>
      <c r="AD13" s="34"/>
    </row>
    <row r="14" customHeight="1" spans="1:30">
      <c r="A14" s="12" t="str">
        <f t="shared" si="3"/>
        <v/>
      </c>
      <c r="B14" s="13"/>
      <c r="C14" s="9"/>
      <c r="D14" s="14"/>
      <c r="E14" s="14"/>
      <c r="F14" s="46">
        <f t="shared" si="4"/>
        <v>0</v>
      </c>
      <c r="G14" s="27"/>
      <c r="H14" s="25" t="str">
        <f t="shared" si="0"/>
        <v/>
      </c>
      <c r="I14" s="26" t="str">
        <f t="shared" si="1"/>
        <v/>
      </c>
      <c r="J14" s="27"/>
      <c r="L14" s="28"/>
      <c r="M14" s="28"/>
      <c r="N14" s="28"/>
      <c r="O14" s="28"/>
      <c r="P14" s="28"/>
      <c r="Q14" s="28"/>
      <c r="R14" s="28"/>
      <c r="S14" s="34"/>
      <c r="T14" s="28"/>
      <c r="U14" s="34"/>
      <c r="V14" s="34"/>
      <c r="W14" s="34"/>
      <c r="X14" s="34"/>
      <c r="Y14" s="34"/>
      <c r="Z14" s="34"/>
      <c r="AA14" s="44" t="str">
        <f t="shared" si="2"/>
        <v/>
      </c>
      <c r="AB14" s="34"/>
      <c r="AC14" s="34"/>
      <c r="AD14" s="34"/>
    </row>
    <row r="15" customHeight="1" spans="1:30">
      <c r="A15" s="12" t="str">
        <f t="shared" si="3"/>
        <v/>
      </c>
      <c r="B15" s="13"/>
      <c r="C15" s="9"/>
      <c r="D15" s="14"/>
      <c r="E15" s="14"/>
      <c r="F15" s="46">
        <f t="shared" si="4"/>
        <v>0</v>
      </c>
      <c r="G15" s="27"/>
      <c r="H15" s="25" t="str">
        <f t="shared" si="0"/>
        <v/>
      </c>
      <c r="I15" s="26" t="str">
        <f t="shared" si="1"/>
        <v/>
      </c>
      <c r="J15" s="27"/>
      <c r="L15" s="28"/>
      <c r="M15" s="28"/>
      <c r="N15" s="28"/>
      <c r="O15" s="28"/>
      <c r="P15" s="28"/>
      <c r="Q15" s="28"/>
      <c r="R15" s="28"/>
      <c r="S15" s="34"/>
      <c r="T15" s="28"/>
      <c r="U15" s="34"/>
      <c r="V15" s="34"/>
      <c r="W15" s="34"/>
      <c r="X15" s="34"/>
      <c r="Y15" s="34"/>
      <c r="Z15" s="34"/>
      <c r="AA15" s="44" t="str">
        <f t="shared" si="2"/>
        <v/>
      </c>
      <c r="AB15" s="34"/>
      <c r="AC15" s="34"/>
      <c r="AD15" s="34"/>
    </row>
    <row r="16" customHeight="1" spans="1:30">
      <c r="A16" s="12" t="str">
        <f t="shared" si="3"/>
        <v/>
      </c>
      <c r="B16" s="13"/>
      <c r="C16" s="9"/>
      <c r="D16" s="14"/>
      <c r="E16" s="14"/>
      <c r="F16" s="46">
        <f t="shared" si="4"/>
        <v>0</v>
      </c>
      <c r="G16" s="27"/>
      <c r="H16" s="25" t="str">
        <f t="shared" si="0"/>
        <v/>
      </c>
      <c r="I16" s="26" t="str">
        <f t="shared" si="1"/>
        <v/>
      </c>
      <c r="J16" s="27"/>
      <c r="L16" s="28"/>
      <c r="M16" s="28"/>
      <c r="N16" s="28"/>
      <c r="O16" s="28"/>
      <c r="P16" s="28"/>
      <c r="Q16" s="28"/>
      <c r="R16" s="28"/>
      <c r="S16" s="34"/>
      <c r="T16" s="28"/>
      <c r="U16" s="34"/>
      <c r="V16" s="34"/>
      <c r="W16" s="34"/>
      <c r="X16" s="34"/>
      <c r="Y16" s="34"/>
      <c r="Z16" s="34"/>
      <c r="AA16" s="44" t="str">
        <f t="shared" si="2"/>
        <v/>
      </c>
      <c r="AB16" s="34"/>
      <c r="AC16" s="34"/>
      <c r="AD16" s="34"/>
    </row>
    <row r="17" customHeight="1" spans="1:30">
      <c r="A17" s="12" t="str">
        <f t="shared" si="3"/>
        <v/>
      </c>
      <c r="B17" s="13"/>
      <c r="C17" s="9"/>
      <c r="D17" s="14"/>
      <c r="E17" s="14"/>
      <c r="F17" s="46">
        <f t="shared" si="4"/>
        <v>0</v>
      </c>
      <c r="G17" s="27"/>
      <c r="H17" s="25" t="str">
        <f t="shared" si="0"/>
        <v/>
      </c>
      <c r="I17" s="26" t="str">
        <f t="shared" si="1"/>
        <v/>
      </c>
      <c r="J17" s="27"/>
      <c r="L17" s="28"/>
      <c r="M17" s="28"/>
      <c r="N17" s="28"/>
      <c r="O17" s="28"/>
      <c r="P17" s="28"/>
      <c r="Q17" s="28"/>
      <c r="R17" s="28"/>
      <c r="S17" s="34"/>
      <c r="T17" s="28"/>
      <c r="U17" s="34"/>
      <c r="V17" s="34"/>
      <c r="W17" s="34"/>
      <c r="X17" s="34"/>
      <c r="Y17" s="34"/>
      <c r="Z17" s="34"/>
      <c r="AA17" s="44" t="str">
        <f>IFERROR((Y17-#REF!)/(#REF!)*100,"")</f>
        <v/>
      </c>
      <c r="AB17" s="34"/>
      <c r="AC17" s="34"/>
      <c r="AD17" s="34"/>
    </row>
    <row r="18" customHeight="1" spans="1:30">
      <c r="A18" s="12"/>
      <c r="B18" s="13"/>
      <c r="C18" s="9"/>
      <c r="D18" s="14"/>
      <c r="E18" s="14"/>
      <c r="F18" s="46">
        <f t="shared" si="4"/>
        <v>0</v>
      </c>
      <c r="G18" s="27"/>
      <c r="H18" s="25" t="str">
        <f t="shared" ref="H18:H26" si="5">IF(G18=F18,"",G18-F18)</f>
        <v/>
      </c>
      <c r="I18" s="26" t="str">
        <f t="shared" ref="I18:I26" si="6">IF(OR(F18=0,G18=F18),"",ROUND(H18/ABS(F18),4))</f>
        <v/>
      </c>
      <c r="J18" s="27"/>
      <c r="L18" s="28"/>
      <c r="M18" s="28"/>
      <c r="N18" s="28"/>
      <c r="O18" s="28"/>
      <c r="P18" s="28"/>
      <c r="Q18" s="28"/>
      <c r="R18" s="28"/>
      <c r="S18" s="34"/>
      <c r="T18" s="28"/>
      <c r="U18" s="34"/>
      <c r="V18" s="34"/>
      <c r="W18" s="34"/>
      <c r="X18" s="34"/>
      <c r="Y18" s="34"/>
      <c r="Z18" s="34"/>
      <c r="AA18" s="44"/>
      <c r="AB18" s="34"/>
      <c r="AC18" s="34"/>
      <c r="AD18" s="34"/>
    </row>
    <row r="19" customHeight="1" spans="1:30">
      <c r="A19" s="12"/>
      <c r="B19" s="13"/>
      <c r="C19" s="9"/>
      <c r="D19" s="14"/>
      <c r="E19" s="14"/>
      <c r="F19" s="46">
        <f t="shared" si="4"/>
        <v>0</v>
      </c>
      <c r="G19" s="27"/>
      <c r="H19" s="25" t="str">
        <f t="shared" si="5"/>
        <v/>
      </c>
      <c r="I19" s="26" t="str">
        <f t="shared" si="6"/>
        <v/>
      </c>
      <c r="J19" s="27"/>
      <c r="L19" s="28"/>
      <c r="M19" s="28"/>
      <c r="N19" s="28"/>
      <c r="O19" s="28"/>
      <c r="P19" s="28"/>
      <c r="Q19" s="28"/>
      <c r="R19" s="28"/>
      <c r="S19" s="34"/>
      <c r="T19" s="28"/>
      <c r="U19" s="34"/>
      <c r="V19" s="34"/>
      <c r="W19" s="34"/>
      <c r="X19" s="34"/>
      <c r="Y19" s="34"/>
      <c r="Z19" s="34"/>
      <c r="AA19" s="44"/>
      <c r="AB19" s="34"/>
      <c r="AC19" s="34"/>
      <c r="AD19" s="34"/>
    </row>
    <row r="20" customHeight="1" spans="1:30">
      <c r="A20" s="12"/>
      <c r="B20" s="13"/>
      <c r="C20" s="9"/>
      <c r="D20" s="14"/>
      <c r="E20" s="14"/>
      <c r="F20" s="46">
        <f t="shared" si="4"/>
        <v>0</v>
      </c>
      <c r="G20" s="27"/>
      <c r="H20" s="25" t="str">
        <f t="shared" si="5"/>
        <v/>
      </c>
      <c r="I20" s="26" t="str">
        <f t="shared" si="6"/>
        <v/>
      </c>
      <c r="J20" s="27"/>
      <c r="L20" s="28"/>
      <c r="M20" s="28"/>
      <c r="N20" s="28"/>
      <c r="O20" s="28"/>
      <c r="P20" s="28"/>
      <c r="Q20" s="28"/>
      <c r="R20" s="28"/>
      <c r="S20" s="34"/>
      <c r="T20" s="28"/>
      <c r="U20" s="34"/>
      <c r="V20" s="34"/>
      <c r="W20" s="34"/>
      <c r="X20" s="34"/>
      <c r="Y20" s="34"/>
      <c r="Z20" s="34"/>
      <c r="AA20" s="44"/>
      <c r="AB20" s="34"/>
      <c r="AC20" s="34"/>
      <c r="AD20" s="34"/>
    </row>
    <row r="21" customHeight="1" spans="1:30">
      <c r="A21" s="12"/>
      <c r="B21" s="13"/>
      <c r="C21" s="9"/>
      <c r="D21" s="14"/>
      <c r="E21" s="14"/>
      <c r="F21" s="46">
        <f t="shared" si="4"/>
        <v>0</v>
      </c>
      <c r="G21" s="27"/>
      <c r="H21" s="25" t="str">
        <f t="shared" si="5"/>
        <v/>
      </c>
      <c r="I21" s="26" t="str">
        <f t="shared" si="6"/>
        <v/>
      </c>
      <c r="J21" s="27"/>
      <c r="L21" s="28"/>
      <c r="M21" s="28"/>
      <c r="N21" s="28"/>
      <c r="O21" s="28"/>
      <c r="P21" s="28"/>
      <c r="Q21" s="28"/>
      <c r="R21" s="28"/>
      <c r="S21" s="34"/>
      <c r="T21" s="28"/>
      <c r="U21" s="34"/>
      <c r="V21" s="34"/>
      <c r="W21" s="34"/>
      <c r="X21" s="34"/>
      <c r="Y21" s="34"/>
      <c r="Z21" s="34"/>
      <c r="AA21" s="44"/>
      <c r="AB21" s="34"/>
      <c r="AC21" s="34"/>
      <c r="AD21" s="34"/>
    </row>
    <row r="22" customHeight="1" spans="1:30">
      <c r="A22" s="12" t="str">
        <f t="shared" si="3"/>
        <v/>
      </c>
      <c r="B22" s="13"/>
      <c r="C22" s="9"/>
      <c r="D22" s="14"/>
      <c r="E22" s="14"/>
      <c r="F22" s="46">
        <f t="shared" si="4"/>
        <v>0</v>
      </c>
      <c r="G22" s="27"/>
      <c r="H22" s="25" t="str">
        <f t="shared" si="5"/>
        <v/>
      </c>
      <c r="I22" s="26" t="str">
        <f t="shared" si="6"/>
        <v/>
      </c>
      <c r="J22" s="27"/>
      <c r="L22" s="28"/>
      <c r="M22" s="28"/>
      <c r="N22" s="28"/>
      <c r="O22" s="28"/>
      <c r="P22" s="28"/>
      <c r="Q22" s="28"/>
      <c r="R22" s="28"/>
      <c r="S22" s="34"/>
      <c r="T22" s="28"/>
      <c r="U22" s="34"/>
      <c r="V22" s="34"/>
      <c r="W22" s="34"/>
      <c r="X22" s="34"/>
      <c r="Y22" s="34"/>
      <c r="Z22" s="34"/>
      <c r="AA22" s="44" t="str">
        <f t="shared" si="2"/>
        <v/>
      </c>
      <c r="AB22" s="34"/>
      <c r="AC22" s="34"/>
      <c r="AD22" s="34"/>
    </row>
    <row r="23" customHeight="1" spans="1:30">
      <c r="A23" s="12" t="str">
        <f t="shared" si="3"/>
        <v/>
      </c>
      <c r="B23" s="13"/>
      <c r="C23" s="9"/>
      <c r="D23" s="14"/>
      <c r="E23" s="14"/>
      <c r="F23" s="46">
        <f t="shared" si="4"/>
        <v>0</v>
      </c>
      <c r="G23" s="27"/>
      <c r="H23" s="25" t="str">
        <f t="shared" si="5"/>
        <v/>
      </c>
      <c r="I23" s="26" t="str">
        <f t="shared" si="6"/>
        <v/>
      </c>
      <c r="J23" s="27"/>
      <c r="L23" s="28"/>
      <c r="M23" s="28"/>
      <c r="N23" s="28"/>
      <c r="O23" s="28"/>
      <c r="P23" s="28"/>
      <c r="Q23" s="28"/>
      <c r="R23" s="28"/>
      <c r="S23" s="34"/>
      <c r="T23" s="28"/>
      <c r="U23" s="34"/>
      <c r="V23" s="34"/>
      <c r="W23" s="34"/>
      <c r="X23" s="34"/>
      <c r="Y23" s="34"/>
      <c r="Z23" s="34"/>
      <c r="AA23" s="44" t="str">
        <f t="shared" si="2"/>
        <v/>
      </c>
      <c r="AB23" s="34"/>
      <c r="AC23" s="34"/>
      <c r="AD23" s="34"/>
    </row>
    <row r="24" customHeight="1" spans="1:30">
      <c r="A24" s="12" t="str">
        <f t="shared" si="3"/>
        <v/>
      </c>
      <c r="B24" s="13"/>
      <c r="C24" s="9"/>
      <c r="D24" s="14"/>
      <c r="E24" s="14"/>
      <c r="F24" s="46">
        <f t="shared" si="4"/>
        <v>0</v>
      </c>
      <c r="G24" s="27"/>
      <c r="H24" s="25" t="str">
        <f t="shared" si="5"/>
        <v/>
      </c>
      <c r="I24" s="26" t="str">
        <f t="shared" si="6"/>
        <v/>
      </c>
      <c r="J24" s="27"/>
      <c r="L24" s="28"/>
      <c r="M24" s="28"/>
      <c r="N24" s="28"/>
      <c r="O24" s="28"/>
      <c r="P24" s="28"/>
      <c r="Q24" s="28"/>
      <c r="R24" s="28"/>
      <c r="S24" s="34"/>
      <c r="T24" s="28"/>
      <c r="U24" s="34"/>
      <c r="V24" s="34"/>
      <c r="W24" s="34"/>
      <c r="X24" s="34"/>
      <c r="Y24" s="34"/>
      <c r="Z24" s="34"/>
      <c r="AA24" s="44" t="str">
        <f t="shared" si="2"/>
        <v/>
      </c>
      <c r="AB24" s="34"/>
      <c r="AC24" s="34"/>
      <c r="AD24" s="34"/>
    </row>
    <row r="25" customHeight="1" spans="1:30">
      <c r="A25" s="12" t="str">
        <f t="shared" si="3"/>
        <v/>
      </c>
      <c r="B25" s="13"/>
      <c r="C25" s="9"/>
      <c r="D25" s="14"/>
      <c r="E25" s="14"/>
      <c r="F25" s="46">
        <f t="shared" si="4"/>
        <v>0</v>
      </c>
      <c r="G25" s="27"/>
      <c r="H25" s="25" t="str">
        <f t="shared" si="5"/>
        <v/>
      </c>
      <c r="I25" s="26" t="str">
        <f t="shared" si="6"/>
        <v/>
      </c>
      <c r="J25" s="27"/>
      <c r="L25" s="28"/>
      <c r="M25" s="28"/>
      <c r="N25" s="28"/>
      <c r="O25" s="28"/>
      <c r="P25" s="28"/>
      <c r="Q25" s="28"/>
      <c r="R25" s="28"/>
      <c r="S25" s="34"/>
      <c r="T25" s="28"/>
      <c r="U25" s="34"/>
      <c r="V25" s="34"/>
      <c r="W25" s="34"/>
      <c r="X25" s="34"/>
      <c r="Y25" s="34"/>
      <c r="Z25" s="34"/>
      <c r="AA25" s="44" t="str">
        <f t="shared" si="2"/>
        <v/>
      </c>
      <c r="AB25" s="34"/>
      <c r="AC25" s="34"/>
      <c r="AD25" s="34"/>
    </row>
    <row r="26" customHeight="1" spans="1:10">
      <c r="A26" s="17" t="s">
        <v>741</v>
      </c>
      <c r="B26" s="14"/>
      <c r="C26" s="9"/>
      <c r="D26" s="46">
        <f>SUM(D7:D25)</f>
        <v>0</v>
      </c>
      <c r="E26" s="46">
        <f>SUM(E7:E25)</f>
        <v>0</v>
      </c>
      <c r="F26" s="46">
        <f>SUM(F7:F25)</f>
        <v>0</v>
      </c>
      <c r="G26" s="46">
        <f>SUM(G7:G25)</f>
        <v>0</v>
      </c>
      <c r="H26" s="25" t="str">
        <f t="shared" si="5"/>
        <v/>
      </c>
      <c r="I26" s="26" t="str">
        <f t="shared" si="6"/>
        <v/>
      </c>
      <c r="J26" s="27"/>
    </row>
    <row r="27" customHeight="1" spans="1:7">
      <c r="A27" s="3" t="str">
        <f>基本信息输入表!$K$6&amp;"填表人："&amp;基本信息输入表!$M$98</f>
        <v>被评估单位填表人：</v>
      </c>
      <c r="G27" s="3" t="str">
        <f>"评估人员："&amp;基本信息输入表!$Q$98</f>
        <v>评估人员：</v>
      </c>
    </row>
    <row r="28" customHeight="1" spans="1:1">
      <c r="A28" s="3" t="str">
        <f>"填表日期："&amp;YEAR(基本信息输入表!$O$98)&amp;"年"&amp;MONTH(基本信息输入表!$O$98)&amp;"月"&amp;DAY(基本信息输入表!$O$98)&amp;"日"</f>
        <v>填表日期：1900年1月0日</v>
      </c>
    </row>
    <row r="29" customHeight="1" spans="11:11">
      <c r="K29" s="29" t="s">
        <v>466</v>
      </c>
    </row>
  </sheetData>
  <mergeCells count="24">
    <mergeCell ref="A2:J2"/>
    <mergeCell ref="A3:J3"/>
    <mergeCell ref="L4:P4"/>
    <mergeCell ref="Q4:W4"/>
    <mergeCell ref="X4:Z4"/>
    <mergeCell ref="AA4:AD4"/>
    <mergeCell ref="A5:C5"/>
    <mergeCell ref="Q5:S5"/>
    <mergeCell ref="T5:U5"/>
    <mergeCell ref="A26:B26"/>
    <mergeCell ref="L5:L6"/>
    <mergeCell ref="M5:M6"/>
    <mergeCell ref="N5:N6"/>
    <mergeCell ref="O5:O6"/>
    <mergeCell ref="P5:P6"/>
    <mergeCell ref="V5:V6"/>
    <mergeCell ref="W5:W6"/>
    <mergeCell ref="X5:X6"/>
    <mergeCell ref="Y5:Y6"/>
    <mergeCell ref="Z5:Z6"/>
    <mergeCell ref="AA5:AA6"/>
    <mergeCell ref="AB5:AB6"/>
    <mergeCell ref="AC5:AC6"/>
    <mergeCell ref="AD5:AD6"/>
  </mergeCells>
  <dataValidations count="3">
    <dataValidation type="list" allowBlank="1" showInputMessage="1" showErrorMessage="1" sqref="T7:T25">
      <formula1>基本信息输入表!$A$126:$A$128</formula1>
    </dataValidation>
    <dataValidation type="list" allowBlank="1" showInputMessage="1" showErrorMessage="1" sqref="L7:N25">
      <formula1>$A$108:$A$109</formula1>
    </dataValidation>
    <dataValidation type="list" allowBlank="1" showInputMessage="1" showErrorMessage="1" sqref="Q7:R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1" fitToHeight="1000" orientation="landscape"/>
  <headerFooter scaleWithDoc="0">
    <oddFooter>&amp;R&amp;"宋体,常规"&amp;10&amp;P/&amp;N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29"/>
  <sheetViews>
    <sheetView showGridLines="0" topLeftCell="A2" workbookViewId="0">
      <selection activeCell="J19" sqref="J19"/>
    </sheetView>
  </sheetViews>
  <sheetFormatPr defaultColWidth="9" defaultRowHeight="15.75" customHeight="1"/>
  <cols>
    <col min="1" max="1" width="6.125" style="3" customWidth="1"/>
    <col min="2" max="2" width="23" style="3" customWidth="1"/>
    <col min="3" max="3" width="12" style="3" customWidth="1"/>
    <col min="4" max="4" width="17.125" style="3" customWidth="1"/>
    <col min="5" max="6" width="15.625" style="3" customWidth="1" outlineLevel="1"/>
    <col min="7" max="10" width="15.625" style="3" customWidth="1"/>
    <col min="11" max="11" width="17.75" style="3" customWidth="1"/>
    <col min="12" max="12" width="9" style="3"/>
    <col min="13" max="16" width="5.625" style="4" customWidth="1" outlineLevel="1"/>
    <col min="17" max="17" width="14.75" style="4" customWidth="1" outlineLevel="1"/>
    <col min="18" max="18" width="13.625" style="4" customWidth="1"/>
    <col min="19" max="20" width="5.625" style="4" customWidth="1" outlineLevel="1"/>
    <col min="21" max="21" width="7.25" style="4" customWidth="1" outlineLevel="1"/>
    <col min="22" max="22" width="5.625" style="4" customWidth="1" outlineLevel="1"/>
    <col min="23" max="24" width="8.625" style="4" customWidth="1" outlineLevel="1"/>
    <col min="25" max="25" width="14.625" style="4" customWidth="1" outlineLevel="1"/>
    <col min="26" max="26" width="13.625" style="4" customWidth="1"/>
    <col min="27" max="27" width="10.75" style="4" customWidth="1" outlineLevel="1"/>
    <col min="28" max="28" width="8.625" style="4" customWidth="1" outlineLevel="1"/>
    <col min="29" max="29" width="13.75" style="4" customWidth="1"/>
    <col min="30" max="30" width="9.75" style="4" customWidth="1" outlineLevel="1"/>
    <col min="31" max="32" width="13.625" style="4" customWidth="1" outlineLevel="1"/>
    <col min="33" max="33" width="13.625" style="4" customWidth="1"/>
    <col min="34" max="16384" width="9" style="3"/>
  </cols>
  <sheetData>
    <row r="1" customHeight="1" spans="1:1">
      <c r="A1" s="5" t="s">
        <v>435</v>
      </c>
    </row>
    <row r="2" s="1" customFormat="1" ht="30" customHeight="1" spans="1:33">
      <c r="A2" s="6" t="s">
        <v>1563</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c r="AG2" s="18"/>
    </row>
    <row r="3" customHeight="1" spans="1:33">
      <c r="A3" s="2" t="str">
        <f>"评估基准日："&amp;TEXT(基本信息输入表!M7,"yyyy年mm月dd日")</f>
        <v>评估基准日：2024年06月30日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c r="AF3" s="18"/>
      <c r="AG3" s="18"/>
    </row>
    <row r="4" ht="14.1" customHeight="1" spans="1:33">
      <c r="A4" s="2"/>
      <c r="B4" s="2"/>
      <c r="C4" s="2"/>
      <c r="D4" s="2"/>
      <c r="E4" s="2"/>
      <c r="F4" s="2"/>
      <c r="G4" s="2"/>
      <c r="H4" s="2"/>
      <c r="I4" s="2"/>
      <c r="J4" s="2"/>
      <c r="K4" s="19" t="s">
        <v>1564</v>
      </c>
      <c r="M4" s="20" t="s">
        <v>598</v>
      </c>
      <c r="N4" s="20"/>
      <c r="O4" s="20"/>
      <c r="P4" s="20"/>
      <c r="Q4" s="20"/>
      <c r="R4" s="20"/>
      <c r="S4" s="30" t="s">
        <v>599</v>
      </c>
      <c r="T4" s="31"/>
      <c r="U4" s="31"/>
      <c r="V4" s="31"/>
      <c r="W4" s="31"/>
      <c r="X4" s="31"/>
      <c r="Y4" s="31"/>
      <c r="Z4" s="32"/>
      <c r="AA4" s="36" t="s">
        <v>600</v>
      </c>
      <c r="AB4" s="36"/>
      <c r="AC4" s="37"/>
      <c r="AD4" s="33" t="s">
        <v>601</v>
      </c>
      <c r="AE4" s="33"/>
      <c r="AF4" s="33"/>
      <c r="AG4" s="33"/>
    </row>
    <row r="5" customHeight="1" spans="1:33">
      <c r="A5" s="7" t="str">
        <f>基本信息输入表!K6&amp;"："&amp;基本信息输入表!M6</f>
        <v>被评估单位：贵州天然气能源投资股份有限公司</v>
      </c>
      <c r="B5" s="7"/>
      <c r="C5" s="7"/>
      <c r="D5" s="7"/>
      <c r="E5" s="8"/>
      <c r="F5" s="8"/>
      <c r="K5" s="21" t="s">
        <v>469</v>
      </c>
      <c r="M5" s="20" t="s">
        <v>602</v>
      </c>
      <c r="N5" s="22" t="s">
        <v>913</v>
      </c>
      <c r="O5" s="23" t="s">
        <v>630</v>
      </c>
      <c r="P5" s="23" t="s">
        <v>604</v>
      </c>
      <c r="Q5" s="20" t="s">
        <v>605</v>
      </c>
      <c r="R5" s="20"/>
      <c r="S5" s="30" t="s">
        <v>606</v>
      </c>
      <c r="T5" s="31"/>
      <c r="U5" s="31"/>
      <c r="V5" s="32"/>
      <c r="W5" s="33" t="s">
        <v>607</v>
      </c>
      <c r="X5" s="33"/>
      <c r="Y5" s="33" t="s">
        <v>608</v>
      </c>
      <c r="Z5" s="38"/>
      <c r="AA5" s="39" t="s">
        <v>1456</v>
      </c>
      <c r="AB5" s="20" t="s">
        <v>443</v>
      </c>
      <c r="AC5" s="40"/>
      <c r="AD5" s="38" t="s">
        <v>610</v>
      </c>
      <c r="AE5" s="38" t="s">
        <v>611</v>
      </c>
      <c r="AF5" s="33" t="s">
        <v>612</v>
      </c>
      <c r="AG5" s="38"/>
    </row>
    <row r="6" s="2" customFormat="1" customHeight="1" spans="1:33">
      <c r="A6" s="9" t="s">
        <v>470</v>
      </c>
      <c r="B6" s="9" t="s">
        <v>691</v>
      </c>
      <c r="C6" s="9" t="s">
        <v>731</v>
      </c>
      <c r="D6" s="9" t="s">
        <v>876</v>
      </c>
      <c r="E6" s="10" t="s">
        <v>440</v>
      </c>
      <c r="F6" s="10" t="s">
        <v>441</v>
      </c>
      <c r="G6" s="11" t="s">
        <v>442</v>
      </c>
      <c r="H6" s="9" t="s">
        <v>443</v>
      </c>
      <c r="I6" s="24" t="s">
        <v>1558</v>
      </c>
      <c r="J6" s="24" t="s">
        <v>1559</v>
      </c>
      <c r="K6" s="9" t="s">
        <v>588</v>
      </c>
      <c r="M6" s="20"/>
      <c r="N6" s="20"/>
      <c r="O6" s="20"/>
      <c r="P6" s="20"/>
      <c r="Q6" s="20"/>
      <c r="R6" s="20"/>
      <c r="S6" s="33" t="s">
        <v>617</v>
      </c>
      <c r="T6" s="33" t="s">
        <v>618</v>
      </c>
      <c r="U6" s="33" t="s">
        <v>620</v>
      </c>
      <c r="V6" s="30" t="s">
        <v>621</v>
      </c>
      <c r="W6" s="33" t="s">
        <v>622</v>
      </c>
      <c r="X6" s="33" t="s">
        <v>623</v>
      </c>
      <c r="Y6" s="33"/>
      <c r="Z6" s="41"/>
      <c r="AA6" s="42"/>
      <c r="AB6" s="20"/>
      <c r="AC6" s="43"/>
      <c r="AD6" s="41"/>
      <c r="AE6" s="41"/>
      <c r="AF6" s="33"/>
      <c r="AG6" s="41"/>
    </row>
    <row r="7" customHeight="1" spans="1:33">
      <c r="A7" s="12" t="str">
        <f>IF(B7="","",ROW()-6)</f>
        <v/>
      </c>
      <c r="B7" s="13"/>
      <c r="C7" s="9"/>
      <c r="D7" s="9"/>
      <c r="E7" s="14"/>
      <c r="F7" s="14"/>
      <c r="G7" s="15">
        <f>E7+F7</f>
        <v>0</v>
      </c>
      <c r="H7" s="16"/>
      <c r="I7" s="25" t="str">
        <f t="shared" ref="I7:I16" si="0">IF(H7=G7,"",H7-G7)</f>
        <v/>
      </c>
      <c r="J7" s="26" t="str">
        <f t="shared" ref="J7:J16" si="1">IF(OR(G7=0,H7=G7),"",ROUND(I7/ABS(G7),4))</f>
        <v/>
      </c>
      <c r="K7" s="27"/>
      <c r="M7" s="28"/>
      <c r="N7" s="28"/>
      <c r="O7" s="28"/>
      <c r="P7" s="28"/>
      <c r="Q7" s="28"/>
      <c r="R7" s="28"/>
      <c r="S7" s="28"/>
      <c r="T7" s="28"/>
      <c r="U7" s="34"/>
      <c r="V7" s="34"/>
      <c r="W7" s="28"/>
      <c r="X7" s="34"/>
      <c r="Y7" s="34"/>
      <c r="Z7" s="34"/>
      <c r="AA7" s="34"/>
      <c r="AB7" s="34"/>
      <c r="AC7" s="34"/>
      <c r="AD7" s="44" t="str">
        <f t="shared" ref="AD7:AD25" si="2">IFERROR((AB7-G8)/(G8)*100,"")</f>
        <v/>
      </c>
      <c r="AE7" s="34"/>
      <c r="AF7" s="34"/>
      <c r="AG7" s="34"/>
    </row>
    <row r="8" customHeight="1" spans="1:33">
      <c r="A8" s="12" t="str">
        <f t="shared" ref="A8:A25" si="3">IF(B8="","",ROW()-6)</f>
        <v/>
      </c>
      <c r="B8" s="13"/>
      <c r="C8" s="9"/>
      <c r="D8" s="9"/>
      <c r="E8" s="14"/>
      <c r="F8" s="14"/>
      <c r="G8" s="15">
        <f t="shared" ref="G8:G25" si="4">E8+F8</f>
        <v>0</v>
      </c>
      <c r="H8" s="16"/>
      <c r="I8" s="25" t="str">
        <f t="shared" si="0"/>
        <v/>
      </c>
      <c r="J8" s="26" t="str">
        <f t="shared" si="1"/>
        <v/>
      </c>
      <c r="K8" s="27"/>
      <c r="M8" s="28"/>
      <c r="N8" s="28"/>
      <c r="O8" s="28"/>
      <c r="P8" s="28"/>
      <c r="Q8" s="28"/>
      <c r="R8" s="28"/>
      <c r="S8" s="28"/>
      <c r="T8" s="28"/>
      <c r="U8" s="35"/>
      <c r="V8" s="34"/>
      <c r="W8" s="28"/>
      <c r="X8" s="34"/>
      <c r="Y8" s="34"/>
      <c r="Z8" s="34"/>
      <c r="AA8" s="34"/>
      <c r="AB8" s="34"/>
      <c r="AC8" s="34"/>
      <c r="AD8" s="44" t="str">
        <f t="shared" si="2"/>
        <v/>
      </c>
      <c r="AE8" s="34"/>
      <c r="AF8" s="34"/>
      <c r="AG8" s="34"/>
    </row>
    <row r="9" customHeight="1" spans="1:33">
      <c r="A9" s="12" t="str">
        <f t="shared" si="3"/>
        <v/>
      </c>
      <c r="B9" s="13"/>
      <c r="C9" s="9"/>
      <c r="D9" s="9"/>
      <c r="E9" s="14"/>
      <c r="F9" s="14"/>
      <c r="G9" s="15">
        <f t="shared" si="4"/>
        <v>0</v>
      </c>
      <c r="H9" s="16"/>
      <c r="I9" s="25" t="str">
        <f t="shared" si="0"/>
        <v/>
      </c>
      <c r="J9" s="26" t="str">
        <f t="shared" si="1"/>
        <v/>
      </c>
      <c r="K9" s="27"/>
      <c r="M9" s="28"/>
      <c r="N9" s="28"/>
      <c r="O9" s="28"/>
      <c r="P9" s="28"/>
      <c r="Q9" s="28"/>
      <c r="R9" s="28"/>
      <c r="S9" s="28"/>
      <c r="T9" s="28"/>
      <c r="U9" s="35"/>
      <c r="V9" s="34"/>
      <c r="W9" s="28"/>
      <c r="X9" s="34"/>
      <c r="Y9" s="34"/>
      <c r="Z9" s="34"/>
      <c r="AA9" s="34"/>
      <c r="AB9" s="34"/>
      <c r="AC9" s="34"/>
      <c r="AD9" s="44" t="str">
        <f t="shared" si="2"/>
        <v/>
      </c>
      <c r="AE9" s="34"/>
      <c r="AF9" s="34"/>
      <c r="AG9" s="34"/>
    </row>
    <row r="10" customHeight="1" spans="1:33">
      <c r="A10" s="12" t="str">
        <f t="shared" si="3"/>
        <v/>
      </c>
      <c r="B10" s="13"/>
      <c r="C10" s="9"/>
      <c r="D10" s="9"/>
      <c r="E10" s="14"/>
      <c r="F10" s="14"/>
      <c r="G10" s="15">
        <f t="shared" si="4"/>
        <v>0</v>
      </c>
      <c r="H10" s="16"/>
      <c r="I10" s="25" t="str">
        <f t="shared" si="0"/>
        <v/>
      </c>
      <c r="J10" s="26" t="str">
        <f t="shared" si="1"/>
        <v/>
      </c>
      <c r="K10" s="27"/>
      <c r="M10" s="28"/>
      <c r="N10" s="28"/>
      <c r="O10" s="28"/>
      <c r="P10" s="28"/>
      <c r="Q10" s="28"/>
      <c r="R10" s="28"/>
      <c r="S10" s="28"/>
      <c r="T10" s="28"/>
      <c r="U10" s="35"/>
      <c r="V10" s="34"/>
      <c r="W10" s="28"/>
      <c r="X10" s="34"/>
      <c r="Y10" s="34"/>
      <c r="Z10" s="34"/>
      <c r="AA10" s="34"/>
      <c r="AB10" s="34"/>
      <c r="AC10" s="34"/>
      <c r="AD10" s="44" t="str">
        <f t="shared" si="2"/>
        <v/>
      </c>
      <c r="AE10" s="34"/>
      <c r="AF10" s="34"/>
      <c r="AG10" s="34"/>
    </row>
    <row r="11" customHeight="1" spans="1:33">
      <c r="A11" s="12" t="str">
        <f t="shared" si="3"/>
        <v/>
      </c>
      <c r="B11" s="13"/>
      <c r="C11" s="9"/>
      <c r="D11" s="9"/>
      <c r="E11" s="14"/>
      <c r="F11" s="14"/>
      <c r="G11" s="15">
        <f t="shared" si="4"/>
        <v>0</v>
      </c>
      <c r="H11" s="16"/>
      <c r="I11" s="25" t="str">
        <f t="shared" si="0"/>
        <v/>
      </c>
      <c r="J11" s="26" t="str">
        <f t="shared" si="1"/>
        <v/>
      </c>
      <c r="K11" s="27"/>
      <c r="M11" s="28"/>
      <c r="N11" s="28"/>
      <c r="O11" s="28"/>
      <c r="P11" s="28"/>
      <c r="Q11" s="28"/>
      <c r="R11" s="28"/>
      <c r="S11" s="28"/>
      <c r="T11" s="28"/>
      <c r="U11" s="35"/>
      <c r="V11" s="34"/>
      <c r="W11" s="28"/>
      <c r="X11" s="34"/>
      <c r="Y11" s="34"/>
      <c r="Z11" s="34"/>
      <c r="AA11" s="34"/>
      <c r="AB11" s="34"/>
      <c r="AC11" s="34"/>
      <c r="AD11" s="44" t="str">
        <f t="shared" si="2"/>
        <v/>
      </c>
      <c r="AE11" s="34"/>
      <c r="AF11" s="34"/>
      <c r="AG11" s="34"/>
    </row>
    <row r="12" customHeight="1" spans="1:33">
      <c r="A12" s="12" t="str">
        <f t="shared" si="3"/>
        <v/>
      </c>
      <c r="B12" s="13"/>
      <c r="C12" s="9"/>
      <c r="D12" s="9"/>
      <c r="E12" s="14"/>
      <c r="F12" s="14"/>
      <c r="G12" s="15">
        <f t="shared" si="4"/>
        <v>0</v>
      </c>
      <c r="H12" s="16"/>
      <c r="I12" s="25" t="str">
        <f t="shared" si="0"/>
        <v/>
      </c>
      <c r="J12" s="26" t="str">
        <f t="shared" si="1"/>
        <v/>
      </c>
      <c r="K12" s="27"/>
      <c r="M12" s="28"/>
      <c r="N12" s="28"/>
      <c r="O12" s="28"/>
      <c r="P12" s="28"/>
      <c r="Q12" s="28"/>
      <c r="R12" s="28"/>
      <c r="S12" s="28"/>
      <c r="T12" s="28"/>
      <c r="U12" s="35"/>
      <c r="V12" s="34"/>
      <c r="W12" s="28"/>
      <c r="X12" s="34"/>
      <c r="Y12" s="34"/>
      <c r="Z12" s="34"/>
      <c r="AA12" s="34"/>
      <c r="AB12" s="34"/>
      <c r="AC12" s="34"/>
      <c r="AD12" s="44" t="str">
        <f t="shared" si="2"/>
        <v/>
      </c>
      <c r="AE12" s="34"/>
      <c r="AF12" s="34"/>
      <c r="AG12" s="34"/>
    </row>
    <row r="13" customHeight="1" spans="1:33">
      <c r="A13" s="12" t="str">
        <f t="shared" si="3"/>
        <v/>
      </c>
      <c r="B13" s="13"/>
      <c r="C13" s="9"/>
      <c r="D13" s="9"/>
      <c r="E13" s="14"/>
      <c r="F13" s="14"/>
      <c r="G13" s="15">
        <f t="shared" si="4"/>
        <v>0</v>
      </c>
      <c r="H13" s="16"/>
      <c r="I13" s="25" t="str">
        <f t="shared" si="0"/>
        <v/>
      </c>
      <c r="J13" s="26" t="str">
        <f t="shared" si="1"/>
        <v/>
      </c>
      <c r="K13" s="27"/>
      <c r="M13" s="28"/>
      <c r="N13" s="28"/>
      <c r="O13" s="28"/>
      <c r="P13" s="28"/>
      <c r="Q13" s="28"/>
      <c r="R13" s="28"/>
      <c r="S13" s="28"/>
      <c r="T13" s="28"/>
      <c r="U13" s="35"/>
      <c r="V13" s="34"/>
      <c r="W13" s="28"/>
      <c r="X13" s="34"/>
      <c r="Y13" s="34"/>
      <c r="Z13" s="34"/>
      <c r="AA13" s="34"/>
      <c r="AB13" s="34"/>
      <c r="AC13" s="34"/>
      <c r="AD13" s="44" t="str">
        <f t="shared" si="2"/>
        <v/>
      </c>
      <c r="AE13" s="34"/>
      <c r="AF13" s="34"/>
      <c r="AG13" s="34"/>
    </row>
    <row r="14" customHeight="1" spans="1:33">
      <c r="A14" s="12" t="str">
        <f t="shared" si="3"/>
        <v/>
      </c>
      <c r="B14" s="13"/>
      <c r="C14" s="9"/>
      <c r="D14" s="9"/>
      <c r="E14" s="14"/>
      <c r="F14" s="14"/>
      <c r="G14" s="15">
        <f t="shared" si="4"/>
        <v>0</v>
      </c>
      <c r="H14" s="16"/>
      <c r="I14" s="25" t="str">
        <f t="shared" si="0"/>
        <v/>
      </c>
      <c r="J14" s="26" t="str">
        <f t="shared" si="1"/>
        <v/>
      </c>
      <c r="K14" s="27"/>
      <c r="M14" s="28"/>
      <c r="N14" s="28"/>
      <c r="O14" s="28"/>
      <c r="P14" s="28"/>
      <c r="Q14" s="28"/>
      <c r="R14" s="28"/>
      <c r="S14" s="28"/>
      <c r="T14" s="28"/>
      <c r="U14" s="35"/>
      <c r="V14" s="34"/>
      <c r="W14" s="28"/>
      <c r="X14" s="34"/>
      <c r="Y14" s="34"/>
      <c r="Z14" s="34"/>
      <c r="AA14" s="34"/>
      <c r="AB14" s="34"/>
      <c r="AC14" s="34"/>
      <c r="AD14" s="44" t="str">
        <f t="shared" si="2"/>
        <v/>
      </c>
      <c r="AE14" s="34"/>
      <c r="AF14" s="34"/>
      <c r="AG14" s="34"/>
    </row>
    <row r="15" customHeight="1" spans="1:33">
      <c r="A15" s="12" t="str">
        <f t="shared" si="3"/>
        <v/>
      </c>
      <c r="B15" s="13"/>
      <c r="C15" s="9"/>
      <c r="D15" s="9"/>
      <c r="E15" s="14"/>
      <c r="F15" s="14"/>
      <c r="G15" s="15">
        <f t="shared" si="4"/>
        <v>0</v>
      </c>
      <c r="H15" s="16"/>
      <c r="I15" s="25" t="str">
        <f t="shared" si="0"/>
        <v/>
      </c>
      <c r="J15" s="26" t="str">
        <f t="shared" si="1"/>
        <v/>
      </c>
      <c r="K15" s="27"/>
      <c r="M15" s="28"/>
      <c r="N15" s="28"/>
      <c r="O15" s="28"/>
      <c r="P15" s="28"/>
      <c r="Q15" s="28"/>
      <c r="R15" s="28"/>
      <c r="S15" s="28"/>
      <c r="T15" s="28"/>
      <c r="U15" s="35"/>
      <c r="V15" s="34"/>
      <c r="W15" s="28"/>
      <c r="X15" s="34"/>
      <c r="Y15" s="34"/>
      <c r="Z15" s="34"/>
      <c r="AA15" s="34"/>
      <c r="AB15" s="34"/>
      <c r="AC15" s="34"/>
      <c r="AD15" s="44" t="str">
        <f>IFERROR((AB15-#REF!)/(#REF!)*100,"")</f>
        <v/>
      </c>
      <c r="AE15" s="34"/>
      <c r="AF15" s="34"/>
      <c r="AG15" s="34"/>
    </row>
    <row r="16" customHeight="1" spans="1:33">
      <c r="A16" s="12"/>
      <c r="B16" s="13"/>
      <c r="C16" s="9"/>
      <c r="D16" s="9"/>
      <c r="E16" s="14"/>
      <c r="F16" s="14"/>
      <c r="G16" s="15">
        <f t="shared" si="4"/>
        <v>0</v>
      </c>
      <c r="H16" s="16"/>
      <c r="I16" s="25" t="str">
        <f t="shared" si="0"/>
        <v/>
      </c>
      <c r="J16" s="26" t="str">
        <f t="shared" si="1"/>
        <v/>
      </c>
      <c r="K16" s="27"/>
      <c r="M16" s="28"/>
      <c r="N16" s="28"/>
      <c r="O16" s="28"/>
      <c r="P16" s="28"/>
      <c r="Q16" s="28"/>
      <c r="R16" s="28"/>
      <c r="S16" s="28"/>
      <c r="T16" s="28"/>
      <c r="U16" s="35"/>
      <c r="V16" s="34"/>
      <c r="W16" s="28"/>
      <c r="X16" s="34"/>
      <c r="Y16" s="34"/>
      <c r="Z16" s="34"/>
      <c r="AA16" s="34"/>
      <c r="AB16" s="34"/>
      <c r="AC16" s="34"/>
      <c r="AD16" s="44"/>
      <c r="AE16" s="34"/>
      <c r="AF16" s="34"/>
      <c r="AG16" s="34"/>
    </row>
    <row r="17" customHeight="1" spans="1:33">
      <c r="A17" s="12"/>
      <c r="B17" s="13"/>
      <c r="C17" s="9"/>
      <c r="D17" s="9"/>
      <c r="E17" s="14"/>
      <c r="F17" s="14"/>
      <c r="G17" s="15">
        <f t="shared" si="4"/>
        <v>0</v>
      </c>
      <c r="H17" s="16"/>
      <c r="I17" s="25" t="str">
        <f t="shared" ref="I17:I26" si="5">IF(H17=G17,"",H17-G17)</f>
        <v/>
      </c>
      <c r="J17" s="26" t="str">
        <f t="shared" ref="J17:J26" si="6">IF(OR(G17=0,H17=G17),"",ROUND(I17/ABS(G17),4))</f>
        <v/>
      </c>
      <c r="K17" s="27"/>
      <c r="M17" s="28"/>
      <c r="N17" s="28"/>
      <c r="O17" s="28"/>
      <c r="P17" s="28"/>
      <c r="Q17" s="28"/>
      <c r="R17" s="28"/>
      <c r="S17" s="28"/>
      <c r="T17" s="28"/>
      <c r="U17" s="35"/>
      <c r="V17" s="34"/>
      <c r="W17" s="28"/>
      <c r="X17" s="34"/>
      <c r="Y17" s="34"/>
      <c r="Z17" s="34"/>
      <c r="AA17" s="34"/>
      <c r="AB17" s="34"/>
      <c r="AC17" s="34"/>
      <c r="AD17" s="44"/>
      <c r="AE17" s="34"/>
      <c r="AF17" s="34"/>
      <c r="AG17" s="34"/>
    </row>
    <row r="18" customHeight="1" spans="1:33">
      <c r="A18" s="12" t="str">
        <f t="shared" si="3"/>
        <v/>
      </c>
      <c r="B18" s="13"/>
      <c r="C18" s="9"/>
      <c r="D18" s="9"/>
      <c r="E18" s="14"/>
      <c r="F18" s="14"/>
      <c r="G18" s="15">
        <f t="shared" si="4"/>
        <v>0</v>
      </c>
      <c r="H18" s="16"/>
      <c r="I18" s="25" t="str">
        <f t="shared" si="5"/>
        <v/>
      </c>
      <c r="J18" s="26" t="str">
        <f t="shared" si="6"/>
        <v/>
      </c>
      <c r="K18" s="27"/>
      <c r="M18" s="28"/>
      <c r="N18" s="28"/>
      <c r="O18" s="28"/>
      <c r="P18" s="28"/>
      <c r="Q18" s="28"/>
      <c r="R18" s="28"/>
      <c r="S18" s="28"/>
      <c r="T18" s="28"/>
      <c r="U18" s="35"/>
      <c r="V18" s="34"/>
      <c r="W18" s="28"/>
      <c r="X18" s="34"/>
      <c r="Y18" s="34"/>
      <c r="Z18" s="34"/>
      <c r="AA18" s="34"/>
      <c r="AB18" s="34"/>
      <c r="AC18" s="34"/>
      <c r="AD18" s="44" t="str">
        <f>IFERROR((AB18-#REF!)/(#REF!)*100,"")</f>
        <v/>
      </c>
      <c r="AE18" s="34"/>
      <c r="AF18" s="34"/>
      <c r="AG18" s="34"/>
    </row>
    <row r="19" customHeight="1" spans="1:33">
      <c r="A19" s="12" t="str">
        <f t="shared" si="3"/>
        <v/>
      </c>
      <c r="B19" s="13"/>
      <c r="C19" s="9"/>
      <c r="D19" s="9"/>
      <c r="E19" s="14"/>
      <c r="F19" s="14"/>
      <c r="G19" s="15">
        <f t="shared" si="4"/>
        <v>0</v>
      </c>
      <c r="H19" s="16"/>
      <c r="I19" s="25" t="str">
        <f t="shared" si="5"/>
        <v/>
      </c>
      <c r="J19" s="26" t="str">
        <f t="shared" si="6"/>
        <v/>
      </c>
      <c r="K19" s="27"/>
      <c r="M19" s="28"/>
      <c r="N19" s="28"/>
      <c r="O19" s="28"/>
      <c r="P19" s="28"/>
      <c r="Q19" s="28"/>
      <c r="R19" s="28"/>
      <c r="S19" s="28"/>
      <c r="T19" s="28"/>
      <c r="U19" s="35"/>
      <c r="V19" s="34"/>
      <c r="W19" s="28"/>
      <c r="X19" s="34"/>
      <c r="Y19" s="34"/>
      <c r="Z19" s="34"/>
      <c r="AA19" s="34"/>
      <c r="AB19" s="34"/>
      <c r="AC19" s="34"/>
      <c r="AD19" s="44" t="str">
        <f t="shared" si="2"/>
        <v/>
      </c>
      <c r="AE19" s="34"/>
      <c r="AF19" s="34"/>
      <c r="AG19" s="34"/>
    </row>
    <row r="20" customHeight="1" spans="1:33">
      <c r="A20" s="12" t="str">
        <f t="shared" si="3"/>
        <v/>
      </c>
      <c r="B20" s="13"/>
      <c r="C20" s="9"/>
      <c r="D20" s="9"/>
      <c r="E20" s="14"/>
      <c r="F20" s="14"/>
      <c r="G20" s="15">
        <f t="shared" si="4"/>
        <v>0</v>
      </c>
      <c r="H20" s="16"/>
      <c r="I20" s="25" t="str">
        <f t="shared" si="5"/>
        <v/>
      </c>
      <c r="J20" s="26" t="str">
        <f t="shared" si="6"/>
        <v/>
      </c>
      <c r="K20" s="27"/>
      <c r="M20" s="28"/>
      <c r="N20" s="28"/>
      <c r="O20" s="28"/>
      <c r="P20" s="28"/>
      <c r="Q20" s="28"/>
      <c r="R20" s="28"/>
      <c r="S20" s="28"/>
      <c r="T20" s="28"/>
      <c r="U20" s="35"/>
      <c r="V20" s="34"/>
      <c r="W20" s="28"/>
      <c r="X20" s="34"/>
      <c r="Y20" s="34"/>
      <c r="Z20" s="34"/>
      <c r="AA20" s="34"/>
      <c r="AB20" s="34"/>
      <c r="AC20" s="34"/>
      <c r="AD20" s="44" t="str">
        <f t="shared" si="2"/>
        <v/>
      </c>
      <c r="AE20" s="34"/>
      <c r="AF20" s="34"/>
      <c r="AG20" s="34"/>
    </row>
    <row r="21" customHeight="1" spans="1:33">
      <c r="A21" s="12" t="str">
        <f t="shared" si="3"/>
        <v/>
      </c>
      <c r="B21" s="13"/>
      <c r="C21" s="9"/>
      <c r="D21" s="9"/>
      <c r="E21" s="14"/>
      <c r="F21" s="14"/>
      <c r="G21" s="15">
        <f t="shared" si="4"/>
        <v>0</v>
      </c>
      <c r="H21" s="16"/>
      <c r="I21" s="25" t="str">
        <f t="shared" si="5"/>
        <v/>
      </c>
      <c r="J21" s="26" t="str">
        <f t="shared" si="6"/>
        <v/>
      </c>
      <c r="K21" s="27"/>
      <c r="M21" s="28"/>
      <c r="N21" s="28"/>
      <c r="O21" s="28"/>
      <c r="P21" s="28"/>
      <c r="Q21" s="28"/>
      <c r="R21" s="28"/>
      <c r="S21" s="28"/>
      <c r="T21" s="28"/>
      <c r="U21" s="35"/>
      <c r="V21" s="34"/>
      <c r="W21" s="28"/>
      <c r="X21" s="34"/>
      <c r="Y21" s="34"/>
      <c r="Z21" s="34"/>
      <c r="AA21" s="34"/>
      <c r="AB21" s="34"/>
      <c r="AC21" s="34"/>
      <c r="AD21" s="44" t="str">
        <f t="shared" si="2"/>
        <v/>
      </c>
      <c r="AE21" s="34"/>
      <c r="AF21" s="34"/>
      <c r="AG21" s="34"/>
    </row>
    <row r="22" customHeight="1" spans="1:33">
      <c r="A22" s="12" t="str">
        <f t="shared" si="3"/>
        <v/>
      </c>
      <c r="B22" s="13"/>
      <c r="C22" s="9"/>
      <c r="D22" s="9"/>
      <c r="E22" s="14"/>
      <c r="F22" s="14"/>
      <c r="G22" s="15">
        <f t="shared" si="4"/>
        <v>0</v>
      </c>
      <c r="H22" s="16"/>
      <c r="I22" s="25" t="str">
        <f t="shared" si="5"/>
        <v/>
      </c>
      <c r="J22" s="26" t="str">
        <f t="shared" si="6"/>
        <v/>
      </c>
      <c r="K22" s="27"/>
      <c r="M22" s="28"/>
      <c r="N22" s="28"/>
      <c r="O22" s="28"/>
      <c r="P22" s="28"/>
      <c r="Q22" s="28"/>
      <c r="R22" s="28"/>
      <c r="S22" s="28"/>
      <c r="T22" s="28"/>
      <c r="U22" s="35"/>
      <c r="V22" s="34"/>
      <c r="W22" s="28"/>
      <c r="X22" s="34"/>
      <c r="Y22" s="34"/>
      <c r="Z22" s="34"/>
      <c r="AA22" s="34"/>
      <c r="AB22" s="34"/>
      <c r="AC22" s="34"/>
      <c r="AD22" s="44" t="str">
        <f t="shared" si="2"/>
        <v/>
      </c>
      <c r="AE22" s="34"/>
      <c r="AF22" s="34"/>
      <c r="AG22" s="34"/>
    </row>
    <row r="23" customHeight="1" spans="1:33">
      <c r="A23" s="12" t="str">
        <f t="shared" si="3"/>
        <v/>
      </c>
      <c r="B23" s="13"/>
      <c r="C23" s="9"/>
      <c r="D23" s="9"/>
      <c r="E23" s="14"/>
      <c r="F23" s="14"/>
      <c r="G23" s="15">
        <f t="shared" si="4"/>
        <v>0</v>
      </c>
      <c r="H23" s="16"/>
      <c r="I23" s="25" t="str">
        <f t="shared" si="5"/>
        <v/>
      </c>
      <c r="J23" s="26" t="str">
        <f t="shared" si="6"/>
        <v/>
      </c>
      <c r="K23" s="27"/>
      <c r="M23" s="28"/>
      <c r="N23" s="28"/>
      <c r="O23" s="28"/>
      <c r="P23" s="28"/>
      <c r="Q23" s="28"/>
      <c r="R23" s="28"/>
      <c r="S23" s="28"/>
      <c r="T23" s="28"/>
      <c r="U23" s="35"/>
      <c r="V23" s="34"/>
      <c r="W23" s="28"/>
      <c r="X23" s="34"/>
      <c r="Y23" s="34"/>
      <c r="Z23" s="34"/>
      <c r="AA23" s="34"/>
      <c r="AB23" s="34"/>
      <c r="AC23" s="34"/>
      <c r="AD23" s="44" t="str">
        <f t="shared" si="2"/>
        <v/>
      </c>
      <c r="AE23" s="34"/>
      <c r="AF23" s="34"/>
      <c r="AG23" s="34"/>
    </row>
    <row r="24" customHeight="1" spans="1:33">
      <c r="A24" s="12" t="str">
        <f t="shared" si="3"/>
        <v/>
      </c>
      <c r="B24" s="13"/>
      <c r="C24" s="9"/>
      <c r="D24" s="9"/>
      <c r="E24" s="14"/>
      <c r="F24" s="14"/>
      <c r="G24" s="15">
        <f t="shared" si="4"/>
        <v>0</v>
      </c>
      <c r="H24" s="16"/>
      <c r="I24" s="25" t="str">
        <f t="shared" si="5"/>
        <v/>
      </c>
      <c r="J24" s="26" t="str">
        <f t="shared" si="6"/>
        <v/>
      </c>
      <c r="K24" s="27"/>
      <c r="M24" s="28"/>
      <c r="N24" s="28"/>
      <c r="O24" s="28"/>
      <c r="P24" s="28"/>
      <c r="Q24" s="28"/>
      <c r="R24" s="28"/>
      <c r="S24" s="28"/>
      <c r="T24" s="28"/>
      <c r="U24" s="35"/>
      <c r="V24" s="34"/>
      <c r="W24" s="28"/>
      <c r="X24" s="34"/>
      <c r="Y24" s="34"/>
      <c r="Z24" s="34"/>
      <c r="AA24" s="34"/>
      <c r="AB24" s="34"/>
      <c r="AC24" s="34"/>
      <c r="AD24" s="44" t="str">
        <f t="shared" si="2"/>
        <v/>
      </c>
      <c r="AE24" s="34"/>
      <c r="AF24" s="34"/>
      <c r="AG24" s="34"/>
    </row>
    <row r="25" customHeight="1" spans="1:33">
      <c r="A25" s="12" t="str">
        <f t="shared" si="3"/>
        <v/>
      </c>
      <c r="B25" s="13"/>
      <c r="C25" s="9"/>
      <c r="D25" s="9"/>
      <c r="E25" s="14"/>
      <c r="F25" s="14"/>
      <c r="G25" s="15">
        <f t="shared" si="4"/>
        <v>0</v>
      </c>
      <c r="H25" s="16"/>
      <c r="I25" s="25" t="str">
        <f t="shared" si="5"/>
        <v/>
      </c>
      <c r="J25" s="26" t="str">
        <f t="shared" si="6"/>
        <v/>
      </c>
      <c r="K25" s="27"/>
      <c r="M25" s="28"/>
      <c r="N25" s="28"/>
      <c r="O25" s="28"/>
      <c r="P25" s="28"/>
      <c r="Q25" s="28"/>
      <c r="R25" s="28"/>
      <c r="S25" s="28"/>
      <c r="T25" s="28"/>
      <c r="U25" s="35"/>
      <c r="V25" s="34"/>
      <c r="W25" s="28"/>
      <c r="X25" s="34"/>
      <c r="Y25" s="34"/>
      <c r="Z25" s="34"/>
      <c r="AA25" s="34"/>
      <c r="AB25" s="34"/>
      <c r="AC25" s="34"/>
      <c r="AD25" s="44" t="str">
        <f t="shared" si="2"/>
        <v/>
      </c>
      <c r="AE25" s="34"/>
      <c r="AF25" s="34"/>
      <c r="AG25" s="34"/>
    </row>
    <row r="26" customHeight="1" spans="1:11">
      <c r="A26" s="17" t="s">
        <v>741</v>
      </c>
      <c r="B26" s="14"/>
      <c r="C26" s="9"/>
      <c r="D26" s="9"/>
      <c r="E26" s="15">
        <f>SUM(E7:E25)</f>
        <v>0</v>
      </c>
      <c r="F26" s="15">
        <f>SUM(F7:F25)</f>
        <v>0</v>
      </c>
      <c r="G26" s="15">
        <f>SUM(G7:G25)</f>
        <v>0</v>
      </c>
      <c r="H26" s="15">
        <f>SUM(H7:H25)</f>
        <v>0</v>
      </c>
      <c r="I26" s="25" t="str">
        <f t="shared" si="5"/>
        <v/>
      </c>
      <c r="J26" s="26" t="str">
        <f t="shared" si="6"/>
        <v/>
      </c>
      <c r="K26" s="27"/>
    </row>
    <row r="27" customHeight="1" spans="1:8">
      <c r="A27" s="3" t="str">
        <f>基本信息输入表!$K$6&amp;"填表人："&amp;基本信息输入表!$M$99</f>
        <v>被评估单位填表人：</v>
      </c>
      <c r="H27" s="3" t="str">
        <f>"评估人员："&amp;基本信息输入表!$Q$99</f>
        <v>评估人员：</v>
      </c>
    </row>
    <row r="28" customHeight="1" spans="1:1">
      <c r="A28" s="3" t="str">
        <f>"填表日期："&amp;YEAR(基本信息输入表!$O$99)&amp;"年"&amp;MONTH(基本信息输入表!$O$99)&amp;"月"&amp;DAY(基本信息输入表!$O$99)&amp;"日"</f>
        <v>填表日期：1900年1月0日</v>
      </c>
    </row>
    <row r="29" customHeight="1" spans="12:12">
      <c r="L29" s="29" t="s">
        <v>466</v>
      </c>
    </row>
  </sheetData>
  <mergeCells count="25">
    <mergeCell ref="A2:K2"/>
    <mergeCell ref="A3:K3"/>
    <mergeCell ref="M4:R4"/>
    <mergeCell ref="S4:Z4"/>
    <mergeCell ref="AA4:AC4"/>
    <mergeCell ref="AD4:AG4"/>
    <mergeCell ref="A5:D5"/>
    <mergeCell ref="S5:V5"/>
    <mergeCell ref="W5:X5"/>
    <mergeCell ref="A26:B26"/>
    <mergeCell ref="M5:M6"/>
    <mergeCell ref="N5:N6"/>
    <mergeCell ref="O5:O6"/>
    <mergeCell ref="P5:P6"/>
    <mergeCell ref="Q5:Q6"/>
    <mergeCell ref="R5:R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5">
      <formula1>基本信息输入表!$A$126:$A$128</formula1>
    </dataValidation>
    <dataValidation type="list" allowBlank="1" showInputMessage="1" showErrorMessage="1" sqref="M7:P25">
      <formula1>$A$108:$A$109</formula1>
    </dataValidation>
    <dataValidation type="list" allowBlank="1" showInputMessage="1" showErrorMessage="1" sqref="S7:T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8" fitToHeight="1000" orientation="landscape"/>
  <headerFooter scaleWithDoc="0">
    <oddFooter>&amp;R&amp;"宋体,常规"&amp;10&amp;P/&amp;N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98</vt:i4>
      </vt:variant>
    </vt:vector>
  </HeadingPairs>
  <TitlesOfParts>
    <vt:vector size="98" baseType="lpstr">
      <vt:lpstr>资产基础法评估明表工作流程图</vt:lpstr>
      <vt:lpstr>索引目录</vt:lpstr>
      <vt:lpstr>资产负债表</vt:lpstr>
      <vt:lpstr>基本信息输入表</vt:lpstr>
      <vt:lpstr>填表说明</vt:lpstr>
      <vt:lpstr>企业基本情况表</vt:lpstr>
      <vt:lpstr>1-汇总表</vt:lpstr>
      <vt:lpstr>2-分类汇总</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3-3应收票据</vt:lpstr>
      <vt:lpstr>3-4应收账款</vt:lpstr>
      <vt:lpstr>3-5预付款项</vt:lpstr>
      <vt:lpstr>3-6应收利息</vt:lpstr>
      <vt:lpstr>3-7应收股利</vt:lpstr>
      <vt:lpstr>3-8其他应收款</vt:lpstr>
      <vt:lpstr>3-9存货汇总</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3-9-9工程施工</vt:lpstr>
      <vt:lpstr>3.10合同资产</vt:lpstr>
      <vt:lpstr>3-11一年到期非流动资产</vt:lpstr>
      <vt:lpstr>3-12其他流动资产</vt:lpstr>
      <vt:lpstr>4-非流动资产汇总</vt:lpstr>
      <vt:lpstr>4-1可供出售金融资产汇总</vt:lpstr>
      <vt:lpstr>4-1-1可出售-股票</vt:lpstr>
      <vt:lpstr>4-1-2可出售-债券</vt:lpstr>
      <vt:lpstr>4-1-3可出售-其他</vt:lpstr>
      <vt:lpstr>4-2持有到期投资</vt:lpstr>
      <vt:lpstr>4-3长期应收</vt:lpstr>
      <vt:lpstr>4-4股权投资</vt:lpstr>
      <vt:lpstr>4-5-1投资性房地产（成本计量）</vt:lpstr>
      <vt:lpstr>4-5-2投资性房地产（公允计量）</vt:lpstr>
      <vt:lpstr>4-5-3投资性地产（成本计量）</vt:lpstr>
      <vt:lpstr>4-5-4投资性地产(公允计量）</vt:lpstr>
      <vt:lpstr>4-6固定资产汇总</vt:lpstr>
      <vt:lpstr>4-6-1房屋建筑物</vt:lpstr>
      <vt:lpstr>4-6-2构筑物</vt:lpstr>
      <vt:lpstr>4-6-3管道沟槽</vt:lpstr>
      <vt:lpstr>4-6-4机器设备</vt:lpstr>
      <vt:lpstr>4-6-5车辆</vt:lpstr>
      <vt:lpstr>4-6-6电子设备</vt:lpstr>
      <vt:lpstr>4-6-7土地</vt:lpstr>
      <vt:lpstr>4-6-8井巷工程</vt:lpstr>
      <vt:lpstr>4-7在建工程汇总</vt:lpstr>
      <vt:lpstr>4-7-1在建（土建）</vt:lpstr>
      <vt:lpstr>4-7-2在建（设备）</vt:lpstr>
      <vt:lpstr>4-8工程物资</vt:lpstr>
      <vt:lpstr>4-9固定资产清理</vt:lpstr>
      <vt:lpstr>4-10生产性生物资产</vt:lpstr>
      <vt:lpstr>4-11油气资产</vt:lpstr>
      <vt:lpstr>4-12无形资产汇总</vt:lpstr>
      <vt:lpstr>4-12-1无形-土地</vt:lpstr>
      <vt:lpstr>4-12-2无形-矿业权</vt:lpstr>
      <vt:lpstr>4-12-3无形-其他</vt:lpstr>
      <vt:lpstr>4-13使用权资产</vt:lpstr>
      <vt:lpstr>4-14开发支出</vt:lpstr>
      <vt:lpstr>4-15商誉</vt:lpstr>
      <vt:lpstr>4-16长期待摊费用</vt:lpstr>
      <vt:lpstr>4-17递延所得税资产</vt:lpstr>
      <vt:lpstr>4-18其他非流动资产</vt:lpstr>
      <vt:lpstr>5-流动负债汇总</vt:lpstr>
      <vt:lpstr>5-1短期借款</vt:lpstr>
      <vt:lpstr>5-2交易性金融负债</vt:lpstr>
      <vt:lpstr>5-3应付票据</vt:lpstr>
      <vt:lpstr>5-4应付账款</vt:lpstr>
      <vt:lpstr>5-5预收账款</vt:lpstr>
      <vt:lpstr>5.6合同负债</vt:lpstr>
      <vt:lpstr>5-7职工薪酬</vt:lpstr>
      <vt:lpstr>5-8应交税费</vt:lpstr>
      <vt:lpstr>5-9应付利息</vt:lpstr>
      <vt:lpstr>5-10应付股利（利润）</vt:lpstr>
      <vt:lpstr>5-11其他应付款</vt:lpstr>
      <vt:lpstr>5-12一年到期非流动负债</vt:lpstr>
      <vt:lpstr>5-13其他流动负债</vt:lpstr>
      <vt:lpstr>6-非流动负债汇总 </vt:lpstr>
      <vt:lpstr>6-1长期借款</vt:lpstr>
      <vt:lpstr>6-2应付债券</vt:lpstr>
      <vt:lpstr>6-3租赁负债</vt:lpstr>
      <vt:lpstr>6-4长期应付款</vt:lpstr>
      <vt:lpstr>6-5专项应付款</vt:lpstr>
      <vt:lpstr>6-6预计负债</vt:lpstr>
      <vt:lpstr>6-7递延收益</vt:lpstr>
      <vt:lpstr>6-8递延所得税负债</vt:lpstr>
      <vt:lpstr>6-9其他非流动负债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csy</cp:lastModifiedBy>
  <dcterms:created xsi:type="dcterms:W3CDTF">2014-06-26T09:51:00Z</dcterms:created>
  <cp:lastPrinted>2017-07-25T02:46:00Z</cp:lastPrinted>
  <dcterms:modified xsi:type="dcterms:W3CDTF">2024-07-29T07:03:36Z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linkTarget="0">
    <vt:lpwstr>14</vt:lpwstr>
  </property>
  <property fmtid="{D5CDD505-2E9C-101B-9397-08002B2CF9AE}" pid="4" name="ICV">
    <vt:lpwstr>CDB68B8C95164FF7962472A6A4D691EA_13</vt:lpwstr>
  </property>
  <property fmtid="{D5CDD505-2E9C-101B-9397-08002B2CF9AE}" pid="5" name="KSOReadingLayout">
    <vt:bool>true</vt:bool>
  </property>
</Properties>
</file>