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</externalReferences>
  <definedNames>
    <definedName name="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<sst xmlns="http://schemas.openxmlformats.org/spreadsheetml/2006/main" count="66" uniqueCount="51">
  <si>
    <t>固定资产—房屋建筑物评估明细表</t>
  </si>
  <si>
    <t>表4-6-1</t>
  </si>
  <si>
    <t>金额单位：人民币元</t>
  </si>
  <si>
    <t>序号</t>
  </si>
  <si>
    <t>权证编号</t>
  </si>
  <si>
    <t>产权持有人</t>
  </si>
  <si>
    <t>建筑物名称</t>
  </si>
  <si>
    <t>用途</t>
  </si>
  <si>
    <t>房屋结构</t>
  </si>
  <si>
    <t>总层数</t>
  </si>
  <si>
    <t>所在层数</t>
  </si>
  <si>
    <t>购买时间</t>
  </si>
  <si>
    <t>建成年代（年）</t>
  </si>
  <si>
    <t>建筑面积（㎡）</t>
  </si>
  <si>
    <t>账面价值</t>
  </si>
  <si>
    <t>评估价值</t>
  </si>
  <si>
    <t>增减幅度％</t>
  </si>
  <si>
    <t>备注</t>
  </si>
  <si>
    <t>原值</t>
  </si>
  <si>
    <t>净值</t>
  </si>
  <si>
    <t>评估单价（元/㎡）</t>
  </si>
  <si>
    <t>评估总价</t>
  </si>
  <si>
    <t>陕（2024）西安市不动产权第0273070号</t>
  </si>
  <si>
    <t>贵州省建设投资集团有限公司</t>
  </si>
  <si>
    <t>西安市高新区高新三路1幢30705室</t>
  </si>
  <si>
    <t>公寓</t>
  </si>
  <si>
    <t>框剪</t>
  </si>
  <si>
    <t>2010.7.28</t>
  </si>
  <si>
    <t>青（2022）西宁市不动产权第0016778号</t>
  </si>
  <si>
    <t>七冶建设集团有限责任公司</t>
  </si>
  <si>
    <t>城西区西关大街126号1号楼1单元1241室</t>
  </si>
  <si>
    <t>城镇住宅用地/住宅</t>
  </si>
  <si>
    <t>钢混</t>
  </si>
  <si>
    <t>2008.6.15</t>
  </si>
  <si>
    <t>/</t>
  </si>
  <si>
    <t>城西区西关大街126号1号楼1单元1241室地下停车位（车位编号340号）</t>
  </si>
  <si>
    <t>车位</t>
  </si>
  <si>
    <t>负1层</t>
  </si>
  <si>
    <t>2010.12.24</t>
  </si>
  <si>
    <t>云（2023）盘龙区不动产权第0482160号</t>
  </si>
  <si>
    <t>盘龙区云山社区刘家营股份合作社巨和美术小区16幢3层306室</t>
  </si>
  <si>
    <t>2012.6.28</t>
  </si>
  <si>
    <t>渝（2024）巴南区不动产权第000960827号</t>
  </si>
  <si>
    <t>贵州省建设投资集团有限公司重庆分公司</t>
  </si>
  <si>
    <t>巴南区鱼洞新市街78号6-4</t>
  </si>
  <si>
    <t>城镇住宅用地/成套住宅</t>
  </si>
  <si>
    <t>2014.4.10</t>
  </si>
  <si>
    <t>渝（2024）巴南区不动产权第000960748号</t>
  </si>
  <si>
    <t>巴南区鱼洞新市街78号4-4</t>
  </si>
  <si>
    <t>渝（2024）巴南区不动产权第000960562号</t>
  </si>
  <si>
    <t>巴南区鱼洞新市街78号4-2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</si>
</sst>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8"/>
      <name val="仿宋"/>
      <family val="3"/>
      <charset val="134"/>
    </font>
    <font>
      <sz val="10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>
      <alignment vertical="center"/>
    </xf>
    <xf numFmtId="0" fontId="1" fillId="0" borderId="0" xfId="6" applyFont="1" applyFill="1" applyAlignment="1" applyProtection="1">
      <alignment horizontal="center" vertical="center" wrapText="1"/>
      <protection hidden="1"/>
    </xf>
    <xf numFmtId="4" fontId="1" fillId="0" borderId="0" xfId="6" applyNumberFormat="1" applyFont="1" applyFill="1" applyAlignment="1" applyProtection="1">
      <alignment horizontal="center" vertical="center" wrapText="1"/>
      <protection hidden="1"/>
    </xf>
    <xf numFmtId="41" fontId="1" fillId="0" borderId="0" xfId="6" applyNumberFormat="1" applyFont="1" applyFill="1" applyAlignment="1" applyProtection="1">
      <alignment horizontal="center" vertical="center" wrapText="1"/>
      <protection hidden="1"/>
    </xf>
    <xf numFmtId="176" fontId="1" fillId="0" borderId="0" xfId="3" applyNumberFormat="1" applyFont="1" applyFill="1" applyAlignment="1" applyProtection="1">
      <alignment horizontal="center" vertical="center" wrapText="1"/>
      <protection hidden="1"/>
    </xf>
    <xf numFmtId="177" fontId="2" fillId="0" borderId="0" xfId="0" applyNumberFormat="1" applyFont="1" applyFill="1" applyBorder="1" applyAlignment="1" applyProtection="1">
      <alignment vertical="center" wrapText="1"/>
      <protection hidden="1"/>
    </xf>
    <xf numFmtId="176" fontId="3" fillId="0" borderId="0" xfId="0" applyNumberFormat="1" applyFont="1" applyFill="1" applyBorder="1" applyAlignment="1" applyProtection="1">
      <alignment horizontal="center" vertical="center"/>
      <protection hidden="1"/>
    </xf>
    <xf numFmtId="4" fontId="3" fillId="0" borderId="0" xfId="0" applyNumberFormat="1" applyFont="1" applyFill="1" applyBorder="1" applyAlignment="1" applyProtection="1">
      <alignment horizontal="center" vertical="center"/>
      <protection hidden="1"/>
    </xf>
    <xf numFmtId="41" fontId="3" fillId="0" borderId="0" xfId="0" applyNumberFormat="1" applyFont="1" applyFill="1" applyBorder="1" applyAlignment="1" applyProtection="1">
      <alignment horizontal="center" vertical="center"/>
      <protection hidden="1"/>
    </xf>
    <xf numFmtId="176" fontId="3" fillId="0" borderId="0" xfId="3" applyNumberFormat="1" applyFont="1" applyFill="1" applyAlignment="1" applyProtection="1">
      <alignment horizontal="center" vertical="center"/>
      <protection hidden="1"/>
    </xf>
    <xf numFmtId="177" fontId="3" fillId="0" borderId="0" xfId="0" applyNumberFormat="1" applyFont="1" applyFill="1" applyBorder="1" applyAlignment="1" applyProtection="1">
      <alignment vertical="center" wrapText="1"/>
      <protection hidden="1"/>
    </xf>
    <xf numFmtId="14" fontId="3" fillId="0" borderId="0" xfId="0" applyNumberFormat="1" applyFont="1" applyFill="1" applyBorder="1" applyAlignment="1" applyProtection="1">
      <alignment horizontal="center" vertical="center"/>
      <protection hidden="1"/>
    </xf>
    <xf numFmtId="176" fontId="3" fillId="0" borderId="0" xfId="0" applyNumberFormat="1" applyFont="1" applyFill="1" applyBorder="1" applyAlignment="1" applyProtection="1">
      <alignment horizontal="right" vertical="center"/>
      <protection hidden="1"/>
    </xf>
    <xf numFmtId="176" fontId="3" fillId="0" borderId="0" xfId="0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14" fontId="3" fillId="0" borderId="0" xfId="0" applyNumberFormat="1" applyFont="1" applyFill="1" applyBorder="1" applyAlignment="1" applyProtection="1">
      <alignment vertical="center"/>
      <protection hidden="1"/>
    </xf>
    <xf numFmtId="4" fontId="3" fillId="0" borderId="0" xfId="0" applyNumberFormat="1" applyFont="1" applyFill="1" applyBorder="1" applyAlignment="1" applyProtection="1">
      <alignment vertical="center"/>
      <protection hidden="1"/>
    </xf>
    <xf numFmtId="176" fontId="3" fillId="0" borderId="0" xfId="3" applyNumberFormat="1" applyFont="1" applyFill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right"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177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14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49" applyFont="1" applyFill="1" applyBorder="1" applyAlignment="1" applyProtection="1">
      <alignment horizontal="center" vertical="center" wrapText="1"/>
      <protection hidden="1"/>
    </xf>
    <xf numFmtId="4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41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3" fillId="0" borderId="1" xfId="3" applyNumberFormat="1" applyFont="1" applyFill="1" applyBorder="1" applyAlignment="1" applyProtection="1">
      <alignment horizontal="center" vertical="center" wrapText="1"/>
      <protection hidden="1"/>
    </xf>
    <xf numFmtId="177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177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14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49" applyFont="1" applyFill="1" applyBorder="1" applyAlignment="1" applyProtection="1">
      <alignment horizontal="center" vertical="center" wrapText="1"/>
      <protection hidden="1"/>
    </xf>
    <xf numFmtId="4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41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176" fontId="3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>
      <alignment horizontal="center" vertical="center" wrapText="1"/>
    </xf>
    <xf numFmtId="176" fontId="3" fillId="0" borderId="2" xfId="3" applyNumberFormat="1" applyFont="1" applyFill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评估空白套表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27427;&#30340;&#24037;&#20316;&#25991;&#20214;\1&#24120;&#29992;&#25991;&#20214;\&#27491;&#34913;&#35780;&#20272;\01 &#36164;&#20135;&#35780;&#20272;&#36136;&#25511;&#26631;&#20934;\&#24213;&#31295;&#21450;&#25805;&#20316;&#25351;&#24341;\A20161018&#36164;&#20135;&#35780;&#20272;&#26126;&#32454;&#34920;-&#25104;&#26412;&#27861;(&#2603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149;&#24030;&#24314;&#25237;&#38598;&#22242;30&#22871;&#25151;&#28304;&#35780;&#20272;&#36164;&#26009;\&#36149;&#24030;&#24314;&#25237;&#38598;&#22242;30&#22871;&#25151;&#20135;&#35780;&#20272;&#32467;&#26524;&#34920;2026-4-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(旧)"/>
      <sheetName val="表头信息"/>
      <sheetName val="资产负债表"/>
      <sheetName val="1-汇总表"/>
      <sheetName val="2-分类汇总"/>
      <sheetName val="3-流动资产汇总"/>
      <sheetName val="3-1货币资金汇总表"/>
      <sheetName val="3-1-1现金"/>
      <sheetName val="3-1-2银行存款"/>
      <sheetName val="3-1-3其他货币资金"/>
      <sheetName val="3-2交易性金融资产汇总"/>
      <sheetName val="3-2-1交易性-股票"/>
      <sheetName val="3-2-2交易性-债券"/>
      <sheetName val="3-2-3交易性-基金"/>
      <sheetName val="3-3应收票据"/>
      <sheetName val="3-4应收账款"/>
      <sheetName val="3-5预付账款"/>
      <sheetName val="3-6应收利息"/>
      <sheetName val="3-7应收股利"/>
      <sheetName val="3-8其他应收款"/>
      <sheetName val="3-9存货汇总"/>
      <sheetName val="3-9-1材料采购（在途物资）"/>
      <sheetName val="3-9-2原材料"/>
      <sheetName val="3-9-3在库周转材料"/>
      <sheetName val="3-9-4委托加工物资"/>
      <sheetName val="3-9-5产成品（库存商品）"/>
      <sheetName val="3-9-6在产品（自制半成品）"/>
      <sheetName val="3-9-7发出商品"/>
      <sheetName val="3-9-8在用周转材料"/>
      <sheetName val="3-10一年到期非流动资产"/>
      <sheetName val="3-11其他流动资产"/>
      <sheetName val="4-非流动资产汇总"/>
      <sheetName val="4-1可供出售金融资产汇总"/>
      <sheetName val="4-1-1可出售-股票"/>
      <sheetName val="4-1-2可出售-债券"/>
      <sheetName val="4-1-3可出售-其他"/>
      <sheetName val="4-2持有到期投资"/>
      <sheetName val="4-3长期应收款"/>
      <sheetName val="4-4长期股权投资"/>
      <sheetName val="4-5投资性房地产汇总"/>
      <sheetName val="4-5-1投资性房地产（房屋）"/>
      <sheetName val="4-5-2投资性房地产（房屋）"/>
      <sheetName val="4-5-3投资性房地产（土地）"/>
      <sheetName val="4-5-4投资性房地产（土地）"/>
      <sheetName val="4-6固定资产汇总"/>
      <sheetName val="4-6-1房屋建筑物"/>
      <sheetName val="4-6-2构筑物"/>
      <sheetName val="4-6-3管道沟槽"/>
      <sheetName val="4-6-4机器设备"/>
      <sheetName val="4-6-5车辆"/>
      <sheetName val="4-6-6电子设备"/>
      <sheetName val="4-6-7土地"/>
      <sheetName val="4-7在建工程汇总"/>
      <sheetName val="4-7-1在建（土建）"/>
      <sheetName val="4-7-2在建（设备）"/>
      <sheetName val="4-8工程物资"/>
      <sheetName val="4-9固定资产清理"/>
      <sheetName val="4-10生产性生物资产"/>
      <sheetName val="4-11油气资产"/>
      <sheetName val="4-12无形资产汇总"/>
      <sheetName val="4-12-1无形-土地"/>
      <sheetName val="4-12-2无形-矿业权"/>
      <sheetName val="4-12-3无形-其他"/>
      <sheetName val="4-13开发支出"/>
      <sheetName val="4-14商誉"/>
      <sheetName val="4-15长期待摊费用"/>
      <sheetName val="4-16递延所得税资产"/>
      <sheetName val="4-17其他非流动资产"/>
      <sheetName val="5-流动负债汇总"/>
      <sheetName val="5-1短期借款"/>
      <sheetName val="5-2交易性金融负债"/>
      <sheetName val="5-3应付票据"/>
      <sheetName val="5-4应付账款"/>
      <sheetName val="5-5预收账款"/>
      <sheetName val="5-6应付职工薪酬"/>
      <sheetName val="5-7应交税费"/>
      <sheetName val="5-8应付利息"/>
      <sheetName val="5-9应付股利"/>
      <sheetName val="5-10其他应付款"/>
      <sheetName val="5-11一年到期非流动负债"/>
      <sheetName val="5-12其他流动负债"/>
      <sheetName val="6-非流动负债汇总"/>
      <sheetName val="6-1长期借款"/>
      <sheetName val="6-2应付债券"/>
      <sheetName val="6-3长期应付款"/>
      <sheetName val="6-4专项应付款"/>
      <sheetName val="6-5预计负债"/>
      <sheetName val="6-6递延所得税负债"/>
      <sheetName val="6-7其他非流动负债"/>
      <sheetName val="00000000"/>
      <sheetName val="账龄分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汇总"/>
      <sheetName val="固定资产汇总表"/>
      <sheetName val="明细表"/>
    </sheetNames>
    <sheetDataSet>
      <sheetData sheetId="0"/>
      <sheetData sheetId="1">
        <row r="2">
          <cell r="A2" t="str">
            <v>评估基准日:2026年03月31日</v>
          </cell>
        </row>
        <row r="4">
          <cell r="A4" t="str">
            <v>委托人：贵州省建设投资集团有限公司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workbookViewId="0">
      <selection activeCell="N9" sqref="N9"/>
    </sheetView>
  </sheetViews>
  <sheetFormatPr defaultColWidth="9" defaultRowHeight="13.5"/>
  <cols>
    <col min="12" max="12" width="12.125" customWidth="1"/>
    <col min="13" max="13" width="12.375" customWidth="1"/>
    <col min="15" max="15" width="15.25" customWidth="1"/>
    <col min="19" max="19" width="13.5" customWidth="1"/>
    <col min="21" max="21" width="14.75" customWidth="1"/>
  </cols>
  <sheetData>
    <row r="1" ht="22.5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3"/>
      <c r="O1" s="1"/>
      <c r="P1" s="4"/>
      <c r="Q1" s="1"/>
      <c r="R1" s="5"/>
      <c r="S1" s="5"/>
      <c r="T1" s="5"/>
      <c r="U1" s="5"/>
    </row>
    <row r="2" spans="1:21">
      <c r="A2" s="6" t="str">
        <f>[2]固定资产汇总表!A2</f>
        <v>评估基准日:2026年03月31日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8"/>
      <c r="O2" s="6"/>
      <c r="P2" s="9"/>
      <c r="Q2" s="6"/>
      <c r="R2" s="10"/>
      <c r="S2" s="10"/>
      <c r="T2" s="10"/>
      <c r="U2" s="10"/>
    </row>
    <row r="3" spans="1:21">
      <c r="A3" s="6"/>
      <c r="B3" s="6"/>
      <c r="C3" s="6"/>
      <c r="D3" s="6"/>
      <c r="E3" s="6"/>
      <c r="F3" s="6"/>
      <c r="G3" s="6"/>
      <c r="H3" s="6"/>
      <c r="I3" s="11"/>
      <c r="J3" s="6"/>
      <c r="K3" s="6"/>
      <c r="L3" s="7"/>
      <c r="M3" s="7"/>
      <c r="N3" s="8"/>
      <c r="O3" s="6"/>
      <c r="P3" s="9"/>
      <c r="Q3" s="12" t="s">
        <v>1</v>
      </c>
      <c r="R3" s="10"/>
      <c r="S3" s="10"/>
      <c r="T3" s="10"/>
      <c r="U3" s="10"/>
    </row>
    <row r="4" spans="1:21">
      <c r="A4" s="13" t="str">
        <f>[2]固定资产汇总表!A4</f>
        <v>委托人：贵州省建设投资集团有限公司</v>
      </c>
      <c r="B4" s="14"/>
      <c r="C4" s="14"/>
      <c r="D4" s="14"/>
      <c r="E4" s="14"/>
      <c r="F4" s="14"/>
      <c r="G4" s="14"/>
      <c r="H4" s="14"/>
      <c r="I4" s="15"/>
      <c r="J4" s="14"/>
      <c r="K4" s="14"/>
      <c r="L4" s="16"/>
      <c r="M4" s="16"/>
      <c r="N4" s="8"/>
      <c r="O4" s="14"/>
      <c r="P4" s="17"/>
      <c r="Q4" s="18" t="s">
        <v>2</v>
      </c>
      <c r="R4" s="10"/>
      <c r="S4" s="10"/>
      <c r="T4" s="10"/>
      <c r="U4" s="10"/>
    </row>
    <row r="5" spans="1:21">
      <c r="A5" s="19" t="s">
        <v>3</v>
      </c>
      <c r="B5" s="19" t="s">
        <v>4</v>
      </c>
      <c r="C5" s="20" t="s">
        <v>5</v>
      </c>
      <c r="D5" s="19" t="s">
        <v>6</v>
      </c>
      <c r="E5" s="20" t="s">
        <v>7</v>
      </c>
      <c r="F5" s="19" t="s">
        <v>8</v>
      </c>
      <c r="G5" s="19" t="s">
        <v>9</v>
      </c>
      <c r="H5" s="19" t="s">
        <v>10</v>
      </c>
      <c r="I5" s="21" t="s">
        <v>11</v>
      </c>
      <c r="J5" s="22" t="s">
        <v>12</v>
      </c>
      <c r="K5" s="23" t="s">
        <v>13</v>
      </c>
      <c r="L5" s="24" t="s">
        <v>14</v>
      </c>
      <c r="M5" s="24"/>
      <c r="N5" s="25" t="s">
        <v>15</v>
      </c>
      <c r="O5" s="20"/>
      <c r="P5" s="26" t="s">
        <v>16</v>
      </c>
      <c r="Q5" s="19" t="s">
        <v>17</v>
      </c>
      <c r="R5" s="27"/>
      <c r="S5" s="27"/>
      <c r="T5" s="27"/>
      <c r="U5" s="27"/>
    </row>
    <row r="6" ht="24" spans="1:21">
      <c r="A6" s="28"/>
      <c r="B6" s="28"/>
      <c r="C6" s="29"/>
      <c r="D6" s="28"/>
      <c r="E6" s="29"/>
      <c r="F6" s="28"/>
      <c r="G6" s="28"/>
      <c r="H6" s="28"/>
      <c r="I6" s="30"/>
      <c r="J6" s="31"/>
      <c r="K6" s="32"/>
      <c r="L6" s="33" t="s">
        <v>18</v>
      </c>
      <c r="M6" s="33" t="s">
        <v>19</v>
      </c>
      <c r="N6" s="34" t="s">
        <v>20</v>
      </c>
      <c r="O6" s="28" t="s">
        <v>21</v>
      </c>
      <c r="P6" s="35"/>
      <c r="Q6" s="28"/>
      <c r="R6" s="36" t="s">
        <v>18</v>
      </c>
      <c r="S6" s="37"/>
      <c r="T6" s="28" t="s">
        <v>19</v>
      </c>
      <c r="U6" s="27"/>
    </row>
    <row r="7" ht="60" spans="1:21">
      <c r="A7" s="38">
        <v>1</v>
      </c>
      <c r="B7" s="39" t="s">
        <v>22</v>
      </c>
      <c r="C7" s="39" t="s">
        <v>23</v>
      </c>
      <c r="D7" s="39" t="s">
        <v>24</v>
      </c>
      <c r="E7" s="40" t="s">
        <v>25</v>
      </c>
      <c r="F7" s="40" t="s">
        <v>26</v>
      </c>
      <c r="G7" s="41">
        <v>29</v>
      </c>
      <c r="H7" s="41">
        <v>7</v>
      </c>
      <c r="I7" s="42" t="s">
        <v>27</v>
      </c>
      <c r="J7" s="41">
        <v>2008</v>
      </c>
      <c r="K7" s="43">
        <v>193.53</v>
      </c>
      <c r="L7" s="44">
        <f t="shared" ref="L7:L13" si="0">S7</f>
        <v>1401394</v>
      </c>
      <c r="M7" s="44">
        <f t="shared" ref="M7:M11" si="1">U7</f>
        <v>584788.45</v>
      </c>
      <c r="N7" s="45">
        <v>7058</v>
      </c>
      <c r="O7" s="46">
        <f t="shared" ref="O7:O13" si="2">ROUND(N7*K7,-2)</f>
        <v>1365900</v>
      </c>
      <c r="P7" s="35">
        <f t="shared" ref="P7:P10" si="3">IF(M7=0,"",(O7-M7)/M7*100)</f>
        <v>133.57164458361</v>
      </c>
      <c r="Q7" s="47"/>
      <c r="R7" s="46">
        <v>140.1394</v>
      </c>
      <c r="S7" s="48">
        <f t="shared" ref="S7:S13" si="4">ROUND(R7*10000,2)</f>
        <v>1401394</v>
      </c>
      <c r="T7" s="49">
        <v>58.478845</v>
      </c>
      <c r="U7" s="48">
        <f t="shared" ref="U7:U13" si="5">ROUND(T7*10000,2)</f>
        <v>584788.45</v>
      </c>
    </row>
    <row r="8" ht="60" spans="1:21">
      <c r="A8" s="38">
        <v>2</v>
      </c>
      <c r="B8" s="39" t="s">
        <v>28</v>
      </c>
      <c r="C8" s="39" t="s">
        <v>29</v>
      </c>
      <c r="D8" s="39" t="s">
        <v>30</v>
      </c>
      <c r="E8" s="39" t="s">
        <v>31</v>
      </c>
      <c r="F8" s="40" t="s">
        <v>32</v>
      </c>
      <c r="G8" s="41">
        <v>34</v>
      </c>
      <c r="H8" s="41">
        <v>24</v>
      </c>
      <c r="I8" s="42" t="s">
        <v>33</v>
      </c>
      <c r="J8" s="41">
        <v>2013</v>
      </c>
      <c r="K8" s="43">
        <v>153.91</v>
      </c>
      <c r="L8" s="44">
        <f t="shared" si="0"/>
        <v>1107811.5</v>
      </c>
      <c r="M8" s="44">
        <f t="shared" si="1"/>
        <v>711076.59</v>
      </c>
      <c r="N8" s="45">
        <v>9239</v>
      </c>
      <c r="O8" s="46">
        <f t="shared" si="2"/>
        <v>1422000</v>
      </c>
      <c r="P8" s="35">
        <f t="shared" si="3"/>
        <v>99.9784580167377</v>
      </c>
      <c r="Q8" s="47"/>
      <c r="R8" s="49">
        <v>110.78115</v>
      </c>
      <c r="S8" s="48">
        <f t="shared" si="4"/>
        <v>1107811.5</v>
      </c>
      <c r="T8" s="49">
        <v>71.107659</v>
      </c>
      <c r="U8" s="48">
        <f t="shared" si="5"/>
        <v>711076.59</v>
      </c>
    </row>
    <row r="9" ht="96" spans="1:21">
      <c r="A9" s="38">
        <v>3</v>
      </c>
      <c r="B9" s="39" t="s">
        <v>34</v>
      </c>
      <c r="C9" s="39"/>
      <c r="D9" s="39" t="s">
        <v>35</v>
      </c>
      <c r="E9" s="39" t="s">
        <v>36</v>
      </c>
      <c r="F9" s="40" t="s">
        <v>32</v>
      </c>
      <c r="G9" s="41">
        <v>34</v>
      </c>
      <c r="H9" s="40" t="s">
        <v>37</v>
      </c>
      <c r="I9" s="42" t="s">
        <v>38</v>
      </c>
      <c r="J9" s="41">
        <v>2013</v>
      </c>
      <c r="K9" s="43">
        <v>8</v>
      </c>
      <c r="L9" s="44">
        <f t="shared" si="0"/>
        <v>100000</v>
      </c>
      <c r="M9" s="44">
        <f t="shared" si="1"/>
        <v>100000</v>
      </c>
      <c r="N9" s="45">
        <v>18874</v>
      </c>
      <c r="O9" s="46">
        <f t="shared" si="2"/>
        <v>151000</v>
      </c>
      <c r="P9" s="35">
        <f t="shared" si="3"/>
        <v>51</v>
      </c>
      <c r="Q9" s="47"/>
      <c r="R9" s="49">
        <v>10</v>
      </c>
      <c r="S9" s="48">
        <f t="shared" si="4"/>
        <v>100000</v>
      </c>
      <c r="T9" s="49">
        <v>10</v>
      </c>
      <c r="U9" s="48">
        <f t="shared" si="5"/>
        <v>100000</v>
      </c>
    </row>
    <row r="10" ht="84" spans="1:21">
      <c r="A10" s="38">
        <v>4</v>
      </c>
      <c r="B10" s="39" t="s">
        <v>39</v>
      </c>
      <c r="C10" s="39" t="s">
        <v>23</v>
      </c>
      <c r="D10" s="39" t="s">
        <v>40</v>
      </c>
      <c r="E10" s="39" t="s">
        <v>31</v>
      </c>
      <c r="F10" s="39" t="s">
        <v>32</v>
      </c>
      <c r="G10" s="41">
        <v>22</v>
      </c>
      <c r="H10" s="41">
        <v>3</v>
      </c>
      <c r="I10" s="42" t="s">
        <v>41</v>
      </c>
      <c r="J10" s="41">
        <v>2012</v>
      </c>
      <c r="K10" s="43">
        <v>219.09</v>
      </c>
      <c r="L10" s="44">
        <f t="shared" si="0"/>
        <v>1922047.02</v>
      </c>
      <c r="M10" s="44">
        <f t="shared" si="1"/>
        <v>777884.97</v>
      </c>
      <c r="N10" s="45">
        <v>8003</v>
      </c>
      <c r="O10" s="46">
        <f t="shared" si="2"/>
        <v>1753400</v>
      </c>
      <c r="P10" s="35">
        <f t="shared" si="3"/>
        <v>125.406077713521</v>
      </c>
      <c r="Q10" s="47"/>
      <c r="R10" s="49">
        <v>192.204702</v>
      </c>
      <c r="S10" s="48">
        <f t="shared" si="4"/>
        <v>1922047.02</v>
      </c>
      <c r="T10" s="49">
        <v>77.788497</v>
      </c>
      <c r="U10" s="48">
        <f t="shared" si="5"/>
        <v>777884.97</v>
      </c>
    </row>
    <row r="11" ht="72" spans="1:21">
      <c r="A11" s="38">
        <v>5</v>
      </c>
      <c r="B11" s="42" t="s">
        <v>42</v>
      </c>
      <c r="C11" s="42" t="s">
        <v>43</v>
      </c>
      <c r="D11" s="42" t="s">
        <v>44</v>
      </c>
      <c r="E11" s="39" t="s">
        <v>45</v>
      </c>
      <c r="F11" s="39" t="s">
        <v>32</v>
      </c>
      <c r="G11" s="41">
        <v>32</v>
      </c>
      <c r="H11" s="41">
        <v>6</v>
      </c>
      <c r="I11" s="42" t="s">
        <v>46</v>
      </c>
      <c r="J11" s="41">
        <v>2011</v>
      </c>
      <c r="K11" s="43">
        <v>120.12</v>
      </c>
      <c r="L11" s="44">
        <f t="shared" si="0"/>
        <v>714472.08</v>
      </c>
      <c r="M11" s="44">
        <f t="shared" si="1"/>
        <v>1444972.12</v>
      </c>
      <c r="N11" s="45">
        <v>4611</v>
      </c>
      <c r="O11" s="46">
        <f t="shared" si="2"/>
        <v>553900</v>
      </c>
      <c r="P11" s="50">
        <f>IF(M11=0,"",(O11+O12+O13-M11)/M11*100)</f>
        <v>6.10585344719315</v>
      </c>
      <c r="Q11" s="47"/>
      <c r="R11" s="49">
        <v>71.447208</v>
      </c>
      <c r="S11" s="48">
        <f t="shared" si="4"/>
        <v>714472.08</v>
      </c>
      <c r="T11" s="51">
        <v>144.497212</v>
      </c>
      <c r="U11" s="48">
        <f t="shared" si="5"/>
        <v>1444972.12</v>
      </c>
    </row>
    <row r="12" ht="72" spans="1:21">
      <c r="A12" s="38">
        <v>6</v>
      </c>
      <c r="B12" s="42" t="s">
        <v>47</v>
      </c>
      <c r="C12" s="42" t="s">
        <v>43</v>
      </c>
      <c r="D12" s="42" t="s">
        <v>48</v>
      </c>
      <c r="E12" s="39" t="s">
        <v>45</v>
      </c>
      <c r="F12" s="39" t="s">
        <v>32</v>
      </c>
      <c r="G12" s="41">
        <v>32</v>
      </c>
      <c r="H12" s="52">
        <v>4</v>
      </c>
      <c r="I12" s="42" t="s">
        <v>46</v>
      </c>
      <c r="J12" s="41">
        <v>2011</v>
      </c>
      <c r="K12" s="43">
        <v>120.12</v>
      </c>
      <c r="L12" s="44">
        <f t="shared" si="0"/>
        <v>714472.07</v>
      </c>
      <c r="M12" s="44"/>
      <c r="N12" s="45">
        <v>4523</v>
      </c>
      <c r="O12" s="46">
        <f t="shared" si="2"/>
        <v>543300</v>
      </c>
      <c r="P12" s="50"/>
      <c r="Q12" s="47"/>
      <c r="R12" s="49">
        <v>71.447207</v>
      </c>
      <c r="S12" s="48">
        <f t="shared" si="4"/>
        <v>714472.07</v>
      </c>
      <c r="T12" s="53"/>
      <c r="U12" s="48">
        <f t="shared" si="5"/>
        <v>0</v>
      </c>
    </row>
    <row r="13" ht="72" spans="1:21">
      <c r="A13" s="38">
        <v>7</v>
      </c>
      <c r="B13" s="42" t="s">
        <v>49</v>
      </c>
      <c r="C13" s="42" t="s">
        <v>43</v>
      </c>
      <c r="D13" s="42" t="s">
        <v>50</v>
      </c>
      <c r="E13" s="39" t="s">
        <v>45</v>
      </c>
      <c r="F13" s="39" t="s">
        <v>32</v>
      </c>
      <c r="G13" s="52">
        <v>32</v>
      </c>
      <c r="H13" s="52">
        <v>4</v>
      </c>
      <c r="I13" s="42" t="s">
        <v>46</v>
      </c>
      <c r="J13" s="41">
        <v>2011</v>
      </c>
      <c r="K13" s="49">
        <v>99.32</v>
      </c>
      <c r="L13" s="44">
        <f t="shared" si="0"/>
        <v>590753.97</v>
      </c>
      <c r="M13" s="44"/>
      <c r="N13" s="45">
        <v>4390</v>
      </c>
      <c r="O13" s="46">
        <f t="shared" si="2"/>
        <v>436000</v>
      </c>
      <c r="P13" s="50"/>
      <c r="Q13" s="47"/>
      <c r="R13" s="49">
        <v>59.075397</v>
      </c>
      <c r="S13" s="48">
        <f t="shared" si="4"/>
        <v>590753.97</v>
      </c>
      <c r="T13" s="54"/>
      <c r="U13" s="48">
        <f t="shared" si="5"/>
        <v>0</v>
      </c>
    </row>
  </sheetData>
  <mergeCells count="21">
    <mergeCell ref="A1:Q1"/>
    <mergeCell ref="A2:Q2"/>
    <mergeCell ref="L5:M5"/>
    <mergeCell ref="N5:O5"/>
    <mergeCell ref="A5:A6"/>
    <mergeCell ref="B5:B6"/>
    <mergeCell ref="C5:C6"/>
    <mergeCell ref="C8:C9"/>
    <mergeCell ref="D5:D6"/>
    <mergeCell ref="E5:E6"/>
    <mergeCell ref="F5:F6"/>
    <mergeCell ref="G5:G6"/>
    <mergeCell ref="H5:H6"/>
    <mergeCell ref="I5:I6"/>
    <mergeCell ref="J5:J6"/>
    <mergeCell ref="K5:K6"/>
    <mergeCell ref="M11:M13"/>
    <mergeCell ref="P5:P6"/>
    <mergeCell ref="P11:P13"/>
    <mergeCell ref="Q5:Q6"/>
    <mergeCell ref="T11:T13"/>
  </mergeCells>
  <hyperlinks>
    <hyperlink ref="A1:P1" location="目录!A1" display="固定资产—房屋建筑物评估明细表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断想涅槃</cp:lastModifiedBy>
  <dcterms:created xsi:type="dcterms:W3CDTF">2026-06-02T03:12:15Z</dcterms:created>
  <dcterms:modified xsi:type="dcterms:W3CDTF">2026-06-02T03:23:41Z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E3A4ED663DBA4EE48CE2E94D5023A541_11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